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kapitulace stavby" sheetId="1" r:id="rId1"/>
    <sheet name="D.1.1.1 - ARCHITEKTONICKO..." sheetId="2" r:id="rId2"/>
    <sheet name="D.1.4.1 - VODOVODA A KANA..." sheetId="3" r:id="rId3"/>
    <sheet name="D.1.4.3 - ELEKTROINSTALACE" sheetId="4" r:id="rId4"/>
    <sheet name="VRN - VEDLEJŠÍ ROZPOČTOVÉ..." sheetId="5" r:id="rId5"/>
    <sheet name="Pokyny pro vyplnění" sheetId="6" r:id="rId6"/>
  </sheets>
  <definedNames>
    <definedName name="_xlnm._FilterDatabase" localSheetId="1" hidden="1">'D.1.1.1 - ARCHITEKTONICKO...'!$C$113:$K$1147</definedName>
    <definedName name="_xlnm._FilterDatabase" localSheetId="2" hidden="1">'D.1.4.1 - VODOVODA A KANA...'!$C$88:$K$166</definedName>
    <definedName name="_xlnm._FilterDatabase" localSheetId="3" hidden="1">'D.1.4.3 - ELEKTROINSTALACE'!$C$96:$K$191</definedName>
    <definedName name="_xlnm._FilterDatabase" localSheetId="4" hidden="1">'VRN - VEDLEJŠÍ ROZPOČTOVÉ...'!$C$83:$K$103</definedName>
    <definedName name="_xlnm.Print_Titles" localSheetId="1">'D.1.1.1 - ARCHITEKTONICKO...'!$113:$113</definedName>
    <definedName name="_xlnm.Print_Titles" localSheetId="2">'D.1.4.1 - VODOVODA A KANA...'!$88:$88</definedName>
    <definedName name="_xlnm.Print_Titles" localSheetId="3">'D.1.4.3 - ELEKTROINSTALACE'!$96:$96</definedName>
    <definedName name="_xlnm.Print_Titles" localSheetId="0">'Rekapitulace stavby'!$52:$52</definedName>
    <definedName name="_xlnm.Print_Titles" localSheetId="4">'VRN - VEDLEJŠÍ ROZPOČTOVÉ...'!$83:$83</definedName>
    <definedName name="_xlnm.Print_Area" localSheetId="1">'D.1.1.1 - ARCHITEKTONICKO...'!$C$4:$J$41,'D.1.1.1 - ARCHITEKTONICKO...'!$C$47:$J$93,'D.1.1.1 - ARCHITEKTONICKO...'!$C$99:$K$1147</definedName>
    <definedName name="_xlnm.Print_Area" localSheetId="2">'D.1.4.1 - VODOVODA A KANA...'!$C$4:$J$41,'D.1.4.1 - VODOVODA A KANA...'!$C$47:$J$68,'D.1.4.1 - VODOVODA A KANA...'!$C$74:$K$166</definedName>
    <definedName name="_xlnm.Print_Area" localSheetId="3">'D.1.4.3 - ELEKTROINSTALACE'!$C$4:$J$41,'D.1.4.3 - ELEKTROINSTALACE'!$C$47:$J$76,'D.1.4.3 - ELEKTROINSTALACE'!$C$82:$K$191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4">'VRN - VEDLEJŠÍ ROZPOČTOVÉ...'!$C$4:$J$39,'VRN - VEDLEJŠÍ ROZPOČTOVÉ...'!$C$45:$J$65,'VRN - VEDLEJŠÍ ROZPOČTOVÉ...'!$C$71:$K$103</definedName>
  </definedNames>
  <calcPr fullCalcOnLoad="1"/>
</workbook>
</file>

<file path=xl/sharedStrings.xml><?xml version="1.0" encoding="utf-8"?>
<sst xmlns="http://schemas.openxmlformats.org/spreadsheetml/2006/main" count="13517" uniqueCount="2181">
  <si>
    <t>Export Komplet</t>
  </si>
  <si>
    <t>VZ</t>
  </si>
  <si>
    <t>2.0</t>
  </si>
  <si>
    <t/>
  </si>
  <si>
    <t>False</t>
  </si>
  <si>
    <t>{eb61cdf8-223a-44e4-abb2-135fcc871543}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</si>
  <si>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</si>
  <si>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</si>
  <si>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</si>
  <si>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</si>
  <si>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</si>
  <si>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</si>
  <si>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</si>
  <si>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</si>
  <si>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</si>
  <si>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4038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</si>
  <si>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</si>
  <si>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</si>
  <si>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SŠD LYSÁ NAD LABEM - REKONSTRUKCE PROSTOR NA ODBORNÉ UČEBNY</t>
  </si>
  <si>
    <t>KSO:</t>
  </si>
  <si>
    <t>801 3</t>
  </si>
  <si>
    <t>CC-CZ:</t>
  </si>
  <si>
    <t>Místo:</t>
  </si>
  <si>
    <t>LYSÁ NAD LABEM</t>
  </si>
  <si>
    <t>Datum:</t>
  </si>
  <si>
    <t>19. 5. 2023</t>
  </si>
  <si>
    <t>Zadavatel:</t>
  </si>
  <si>
    <t>IČ:</t>
  </si>
  <si>
    <t>SŠD LYSÁ NAD LABEM  - STRŽIŠTĚ 475</t>
  </si>
  <si>
    <t>DIČ:</t>
  </si>
  <si>
    <t>Uchazeč:</t>
  </si>
  <si>
    <t>Vyplň údaj</t>
  </si>
  <si>
    <t>Projektant:</t>
  </si>
  <si>
    <t>SKARCH-SKOTÁK ARCHITEKTI - PRAHA 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</si>
  <si>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</si>
  <si>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</si>
  <si>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</si>
  <si>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</si>
  <si>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</si>
  <si>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</si>
  <si>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</si>
  <si>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</si>
  <si>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</si>
  <si>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</si>
  <si>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</si>
  <si>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</si>
  <si>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</si>
  <si>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</si>
  <si>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</si>
  <si>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</si>
  <si>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</si>
  <si>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</si>
  <si>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</si>
  <si>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</si>
  <si>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</si>
  <si>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</si>
  <si>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</si>
  <si>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</si>
  <si>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</si>
  <si>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</si>
  <si>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</si>
  <si>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</si>
  <si>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</si>
  <si>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</si>
  <si>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</si>
  <si>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</si>
  <si>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</si>
  <si>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</si>
  <si>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</si>
  <si>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</si>
  <si>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</si>
  <si>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</si>
  <si>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</si>
  <si>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</si>
  <si>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</si>
  <si>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</si>
  <si>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</si>
  <si>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D.1.1.B.1</t>
  </si>
  <si>
    <t>SO 01 - ATELIÉR NÁVRHOVÉ TVORBY</t>
  </si>
  <si>
    <t>STA</t>
  </si>
  <si>
    <t>1</t>
  </si>
  <si>
    <t>{0ecddc1b-0567-4d79-bb2b-11a8a0adfc63}</t>
  </si>
  <si>
    <t>2</t>
  </si>
  <si>
    <t>/</t>
  </si>
  <si>
    <t>D.1.1.1</t>
  </si>
  <si>
    <t>ARCHITEKTONICKO-STAVEBNÍ ŘEŠENÍ</t>
  </si>
  <si>
    <t>Soupis</t>
  </si>
  <si>
    <t>{d3c00c73-9711-4e67-9e8c-e77ad0768171}</t>
  </si>
  <si>
    <t>D.1.4.1</t>
  </si>
  <si>
    <t>VODOVODA A KANALIZACE</t>
  </si>
  <si>
    <t>{5b5d5536-ccfb-4eb6-bb4a-75560fdf0427}</t>
  </si>
  <si>
    <t>D.1.4.3</t>
  </si>
  <si>
    <t>ELEKTROINSTALACE</t>
  </si>
  <si>
    <t>{71275e53-f7c9-4bb8-a197-1e50b924b25f}</t>
  </si>
  <si>
    <t>VRN</t>
  </si>
  <si>
    <t>VEDLEJŠÍ ROZPOČTOVÉ NÁKLADY</t>
  </si>
  <si>
    <t>{9cbf2010-7873-4b7f-a5e1-4b308a31f8fe}</t>
  </si>
  <si>
    <t>KRYCÍ LIST SOUPISU PRACÍ</t>
  </si>
  <si>
    <t>Objekt:</t>
  </si>
  <si>
    <t>D.1.1.B.1 - SO 01 - ATELIÉR NÁVRHOVÉ TVORBY</t>
  </si>
  <si>
    <t>Soupis:</t>
  </si>
  <si>
    <t>D.1.1.1 - ARCHITEKTONICKO-STAVEBNÍ ŘEŠENÍ</t>
  </si>
  <si>
    <t>V.RENČOVÁ</t>
  </si>
  <si>
    <t>NEDÍLNOU SOUČÁSTÍ PRO OCENĚNÍ JE PROJEKTOVÁ DOKUMENTACE.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</si>
  <si>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</si>
  <si>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</si>
  <si>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</si>
  <si>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</si>
  <si>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</si>
  <si>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</si>
  <si>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10 - Přípravné a bourací práce</t>
  </si>
  <si>
    <t xml:space="preserve">    11 - Přípravné a přidružené práce</t>
  </si>
  <si>
    <t xml:space="preserve">    3 - Svislé a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</si>
  <si>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</si>
  <si>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</si>
  <si>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</si>
  <si>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</si>
  <si>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</si>
  <si>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</si>
  <si>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</si>
  <si>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</si>
  <si>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</si>
  <si>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</si>
  <si>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</si>
  <si>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</si>
  <si>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</si>
  <si>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</si>
  <si>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</si>
  <si>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</si>
  <si>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</si>
  <si>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</si>
  <si>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</si>
  <si>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</si>
  <si>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</si>
  <si>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</si>
  <si>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N00 - Nepojmenované práce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</si>
  <si>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</si>
  <si>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</si>
  <si>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</si>
  <si>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</si>
  <si>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</si>
  <si>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</si>
  <si>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</si>
  <si>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</si>
  <si>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</si>
  <si>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</si>
  <si>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</si>
  <si>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</si>
  <si>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</si>
  <si>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</si>
  <si>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</si>
  <si>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</si>
  <si>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</si>
  <si>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</si>
  <si>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</si>
  <si>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</si>
  <si>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ručně s urovnáním dna do předepsaného profilu a spádu v hornině třídy těžitelnosti I skupiny 3 soudržných</t>
  </si>
  <si>
    <t>m3</t>
  </si>
  <si>
    <t>CS ÚRS 2023 01</t>
  </si>
  <si>
    <t>4</t>
  </si>
  <si>
    <t>-1808786016</t>
  </si>
  <si>
    <t>Online PSC</t>
  </si>
  <si>
    <t>https://podminky.urs.cz/item/CS_URS_2023_01/131213701</t>
  </si>
  <si>
    <t>VV</t>
  </si>
  <si>
    <t>VYKOP PRO NAPOJENI KANALIZACE</t>
  </si>
  <si>
    <t>OD UROVNE VYBOURANEHO CHODNIKU</t>
  </si>
  <si>
    <t>/ viz udaj projektanta/</t>
  </si>
  <si>
    <t>2,10*5,00*0,75</t>
  </si>
  <si>
    <t>Součet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</si>
  <si>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</si>
  <si>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</si>
  <si>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-825012870</t>
  </si>
  <si>
    <t>https://podminky.urs.cz/item/CS_URS_2023_01/175111101</t>
  </si>
  <si>
    <t>OBSYP KANALIZACE</t>
  </si>
  <si>
    <t>0,60*5,00*0,30</t>
  </si>
  <si>
    <t>3</t>
  </si>
  <si>
    <t>M</t>
  </si>
  <si>
    <t>58331200</t>
  </si>
  <si>
    <t>štěrkopísek netříděný</t>
  </si>
  <si>
    <t>t</t>
  </si>
  <si>
    <t>8</t>
  </si>
  <si>
    <t>127162028</t>
  </si>
  <si>
    <t>0,9*2 'Přepočtené koeficientem množství</t>
  </si>
  <si>
    <t>174111101</t>
  </si>
  <si>
    <t>Zásyp sypaninou z jakékoliv horniny ručně s uložením výkopku ve vrstvách se zhutněním jam, šachet, rýh nebo kolem objektů v těchto vykopávkách</t>
  </si>
  <si>
    <t>1107215573</t>
  </si>
  <si>
    <t>https://podminky.urs.cz/item/CS_URS_2023_01/174111101</t>
  </si>
  <si>
    <t>ZPETNY ZASYP</t>
  </si>
  <si>
    <t>VYTEZENOU ZEMINOU - ODHAD - NERESENO</t>
  </si>
  <si>
    <t>7,875</t>
  </si>
  <si>
    <t>Odpocet obsypu potrubi</t>
  </si>
  <si>
    <t>-0,90</t>
  </si>
  <si>
    <t>5</t>
  </si>
  <si>
    <t>166111101</t>
  </si>
  <si>
    <t>Přehození neulehlého výkopku ručně z horniny třídy těžitelnosti I, skupiny 1 až 3</t>
  </si>
  <si>
    <t>2116273679</t>
  </si>
  <si>
    <t>https://podminky.urs.cz/item/CS_URS_2023_01/166111101</t>
  </si>
  <si>
    <t>ZEMINA NA ZPETNY ZASYP</t>
  </si>
  <si>
    <t>6,975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</si>
  <si>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</si>
  <si>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</si>
  <si>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</si>
  <si>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102969171</t>
  </si>
  <si>
    <t>https://podminky.urs.cz/item/CS_URS_2023_01/162751117</t>
  </si>
  <si>
    <t>PREBYTECNA ZEMINA NA SKLADKU</t>
  </si>
  <si>
    <t>-6,975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</si>
  <si>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</si>
  <si>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</si>
  <si>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</si>
  <si>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-1207669289</t>
  </si>
  <si>
    <t>https://podminky.urs.cz/item/CS_URS_2023_01/162751119</t>
  </si>
  <si>
    <t>0,90*10</t>
  </si>
  <si>
    <t>171201231</t>
  </si>
  <si>
    <t>Poplatek za uložení stavebního odpadu na recyklační skládce (skládkovné) zeminy a kamení zatříděného do Katalogu odpadů pod kódem 17 05 04</t>
  </si>
  <si>
    <t>621193968</t>
  </si>
  <si>
    <t>https://podminky.urs.cz/item/CS_URS_2023_01/171201231</t>
  </si>
  <si>
    <t>ZEMINA</t>
  </si>
  <si>
    <t>0,90*1,800</t>
  </si>
  <si>
    <t>9</t>
  </si>
  <si>
    <t>181912112</t>
  </si>
  <si>
    <t>Úprava pláně vyrovnáním výškových rozdílů ručně v hornině třídy těžitelnosti I skupiny 3 se zhutněním</t>
  </si>
  <si>
    <t>m2</t>
  </si>
  <si>
    <t>-2015585897</t>
  </si>
  <si>
    <t>https://podminky.urs.cz/item/CS_URS_2023_01/181912112</t>
  </si>
  <si>
    <t>2,10*5,00</t>
  </si>
  <si>
    <t>10</t>
  </si>
  <si>
    <t>Přípravné a bourací práce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</si>
  <si>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</si>
  <si>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</si>
  <si>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1884650836</t>
  </si>
  <si>
    <t>https://podminky.urs.cz/item/CS_URS_2023_01/113107122</t>
  </si>
  <si>
    <t>PODKLADNI VRSTVA DLAZBY  - PREDPOKLAD STERKODRT</t>
  </si>
  <si>
    <t>/viz vykres c.10+202 - odhad, nereseno/</t>
  </si>
  <si>
    <t>POD DLAZBOU KE ZPET.POLOZENI</t>
  </si>
  <si>
    <t>11</t>
  </si>
  <si>
    <t>997221141</t>
  </si>
  <si>
    <t>Vodorovná doprava suti stavebním kolečkem s naložením a se složením ze sypkých materiálů, na vzdálenost do 50 m</t>
  </si>
  <si>
    <t>221618604</t>
  </si>
  <si>
    <t>https://podminky.urs.cz/item/CS_URS_2023_01/997221141</t>
  </si>
  <si>
    <t>STERKODRT K MISTU NALOZENI</t>
  </si>
  <si>
    <t>3,045</t>
  </si>
  <si>
    <t>12</t>
  </si>
  <si>
    <t>997221551</t>
  </si>
  <si>
    <t>Vodorovná doprava suti bez naložení, ale se složením a s hrubým urovnáním ze sypkých materiálů, na vzdálenost do 1 km</t>
  </si>
  <si>
    <t>1806383387</t>
  </si>
  <si>
    <t>https://podminky.urs.cz/item/CS_URS_2023_01/997221551</t>
  </si>
  <si>
    <t>STERKODRT NA SKLADKU</t>
  </si>
  <si>
    <t>13</t>
  </si>
  <si>
    <t>997221559</t>
  </si>
  <si>
    <t>Vodorovná doprava suti bez naložení, ale se složením a s hrubým urovnáním Příplatek k ceně za každý další i započatý 1 km přes 1 km</t>
  </si>
  <si>
    <t>556436367</t>
  </si>
  <si>
    <t>https://podminky.urs.cz/item/CS_URS_2023_01/997221559</t>
  </si>
  <si>
    <t>3,045*19</t>
  </si>
  <si>
    <t>14</t>
  </si>
  <si>
    <t>997221873</t>
  </si>
  <si>
    <t>38807295</t>
  </si>
  <si>
    <t>https://podminky.urs.cz/item/CS_URS_2023_01/997221873</t>
  </si>
  <si>
    <t>STERKODRT</t>
  </si>
  <si>
    <t>Přípravné a přidružené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</si>
  <si>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</si>
  <si>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</si>
  <si>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1317669283</t>
  </si>
  <si>
    <t>https://podminky.urs.cz/item/CS_URS_2023_01/113106123</t>
  </si>
  <si>
    <t>ZAMKOVA DLAZBA PRO NAPOJENI KANALIZACE</t>
  </si>
  <si>
    <t>KE ZPETNEMU POLOZENI</t>
  </si>
  <si>
    <t>/viz udaj projektanta/</t>
  </si>
  <si>
    <t>16</t>
  </si>
  <si>
    <t>997221151</t>
  </si>
  <si>
    <t>Vodorovná doprava suti stavebním kolečkem s naložením a se složením z kusových materiálů, na vzdálenost do 50 m</t>
  </si>
  <si>
    <t>89746382</t>
  </si>
  <si>
    <t>https://podminky.urs.cz/item/CS_URS_2023_01/997221151</t>
  </si>
  <si>
    <t>ZAMK.DLAZBA K MISTU ULOZENI A ZPET</t>
  </si>
  <si>
    <t>2,730</t>
  </si>
  <si>
    <t>17</t>
  </si>
  <si>
    <t>997221611</t>
  </si>
  <si>
    <t>Nakládání na dopravní prostředky pro vodorovnou dopravu suti</t>
  </si>
  <si>
    <t>-307901836</t>
  </si>
  <si>
    <t>https://podminky.urs.cz/item/CS_URS_2023_01/997221611</t>
  </si>
  <si>
    <t>PREKLADANI DLAZBY</t>
  </si>
  <si>
    <t>Svislé a kompletní konstrukce</t>
  </si>
  <si>
    <t>18</t>
  </si>
  <si>
    <t>349231811</t>
  </si>
  <si>
    <t>Přizdívka z cihel ostění s ozubem ve vybouraných otvorech, s vysekáním kapes pro zavázaní přes 80 do 150 mm</t>
  </si>
  <si>
    <t>-1927826246</t>
  </si>
  <si>
    <t>https://podminky.urs.cz/item/CS_URS_2023_01/349231811</t>
  </si>
  <si>
    <t>PO VYBOURANI OKNA VE STAV.ZDIVU</t>
  </si>
  <si>
    <t>/viz vykres c.01+10+201/</t>
  </si>
  <si>
    <t>0,34*1,70*2</t>
  </si>
  <si>
    <t>19</t>
  </si>
  <si>
    <t>310238211</t>
  </si>
  <si>
    <t>Zazdívka otvorů ve zdivu nadzákladovém cihlami pálenými plochy přes 0,25 m2 do 1 m2 na maltu vápenocementovou</t>
  </si>
  <si>
    <t>501322056</t>
  </si>
  <si>
    <t>https://podminky.urs.cz/item/CS_URS_2023_01/310238211</t>
  </si>
  <si>
    <t>PO VYBOURANI OKNA A DVERI VE STAV.ZDIVU</t>
  </si>
  <si>
    <t>/viz vykres c.01+10+201+skladby obvod.sten/</t>
  </si>
  <si>
    <t>0,30*1,44*2,67</t>
  </si>
  <si>
    <t>-0,30*0,80*1,75</t>
  </si>
  <si>
    <t>0,30*2,37*1,00</t>
  </si>
  <si>
    <t>-0,30*1,20*1,00</t>
  </si>
  <si>
    <t>0,30*0,50*1,75</t>
  </si>
  <si>
    <t>OSTATNI ZAZDIVKY A PRIZDIVKY - REKONSTRUKCE</t>
  </si>
  <si>
    <t>0,60</t>
  </si>
  <si>
    <t>20</t>
  </si>
  <si>
    <t>342291143</t>
  </si>
  <si>
    <t>Ukotvení příček expanzní maltou, tl. příčky přes 100 mm</t>
  </si>
  <si>
    <t>m</t>
  </si>
  <si>
    <t>569978385</t>
  </si>
  <si>
    <t>https://podminky.urs.cz/item/CS_URS_2023_01/342291143</t>
  </si>
  <si>
    <t>EXPANZNI MALTA POD PREKLADY</t>
  </si>
  <si>
    <t>TL.ZDIVA 340 MM = 2 x DELKA</t>
  </si>
  <si>
    <t>/viz vykres c.10+201/</t>
  </si>
  <si>
    <t>(2,50*2+2,75*2+1,50)*2</t>
  </si>
  <si>
    <t>317168027</t>
  </si>
  <si>
    <t>Překlady keramické ploché osazené do maltového lože, výšky překladu 71 mm šířky 145 mm, délky 2500 mm</t>
  </si>
  <si>
    <t>kus</t>
  </si>
  <si>
    <t>-2070610061</t>
  </si>
  <si>
    <t>https://podminky.urs.cz/item/CS_URS_2023_01/317168027</t>
  </si>
  <si>
    <t>PREFA PREKLADY NAD NOVYMI OTVORY</t>
  </si>
  <si>
    <t>/viz vykres c.201/</t>
  </si>
  <si>
    <t>2*2</t>
  </si>
  <si>
    <t>22</t>
  </si>
  <si>
    <t>317168028</t>
  </si>
  <si>
    <t>Překlady keramické ploché osazené do maltového lože, výšky překladu 71 mm šířky 145 mm, délky 2750 mm</t>
  </si>
  <si>
    <t>1030323150</t>
  </si>
  <si>
    <t>https://podminky.urs.cz/item/CS_URS_2023_01/317168028</t>
  </si>
  <si>
    <t>23</t>
  </si>
  <si>
    <t>317168023</t>
  </si>
  <si>
    <t>Překlady keramické ploché osazené do maltového lože, výšky překladu 71 mm šířky 145 mm, délky 1500 mm</t>
  </si>
  <si>
    <t>-453599600</t>
  </si>
  <si>
    <t>https://podminky.urs.cz/item/CS_URS_2023_01/317168023</t>
  </si>
  <si>
    <t>2*1</t>
  </si>
  <si>
    <t>Komunikace pozemní</t>
  </si>
  <si>
    <t>24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</si>
  <si>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</si>
  <si>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</si>
  <si>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260814631</t>
  </si>
  <si>
    <t>https://podminky.urs.cz/item/CS_URS_2023_01/596211110</t>
  </si>
  <si>
    <t>ZPETNE POLOZENI DLAZBY Z ROZEBRANEHO MATERIALU</t>
  </si>
  <si>
    <t>NOVA SKLADBA CHODNIKU</t>
  </si>
  <si>
    <t>25</t>
  </si>
  <si>
    <t>564851011</t>
  </si>
  <si>
    <t>Podklad ze štěrkodrti ŠD s rozprostřením a zhutněním plochy jednotlivě do 100 m2, po zhutnění tl. 150 mm</t>
  </si>
  <si>
    <t>921593614</t>
  </si>
  <si>
    <t>https://podminky.urs.cz/item/CS_URS_2023_01/564851011</t>
  </si>
  <si>
    <t>NOVE LOZE POD DLAZBOU</t>
  </si>
  <si>
    <t>10,50</t>
  </si>
  <si>
    <t>61</t>
  </si>
  <si>
    <t>Úprava povrchů vnitřních</t>
  </si>
  <si>
    <t>26</t>
  </si>
  <si>
    <t>632451021</t>
  </si>
  <si>
    <t>Potěr cementový vyrovnávací z malty (MC-15) v pásu o průměrné (střední) tl. od 10 do 20 mm</t>
  </si>
  <si>
    <t>-1743132904</t>
  </si>
  <si>
    <t>https://podminky.urs.cz/item/CS_URS_2023_01/632451021</t>
  </si>
  <si>
    <t>POD VNITRNI PARAPETY</t>
  </si>
  <si>
    <t>/viz vykres c.C3 - vykaz vyplni otvoru/</t>
  </si>
  <si>
    <t>(2,35*1+2,25*2+2,30*2)*0,30</t>
  </si>
  <si>
    <t>27</t>
  </si>
  <si>
    <t>985132311</t>
  </si>
  <si>
    <t>Očištění ploch líce kleneb a podhledů ruční dočištění ocelovými kartáči</t>
  </si>
  <si>
    <t>-977161942</t>
  </si>
  <si>
    <t>https://podminky.urs.cz/item/CS_URS_2023_01/985132311</t>
  </si>
  <si>
    <t>UPRAVA POHLEDOVYCH BETONU - PRIPRAVA POVRCHU</t>
  </si>
  <si>
    <t>/viz skladby f.povrch.úprav - vypocet projektanta/</t>
  </si>
  <si>
    <t>VP01.04</t>
  </si>
  <si>
    <t>38,50</t>
  </si>
  <si>
    <t>28</t>
  </si>
  <si>
    <t>985311211</t>
  </si>
  <si>
    <t>Reprofilace betonu sanačními maltami na cementové bázi ručně líce kleneb a podhledů, tloušťky do 10 mm</t>
  </si>
  <si>
    <t>948870046</t>
  </si>
  <si>
    <t>https://podminky.urs.cz/item/CS_URS_2023_01/985311211</t>
  </si>
  <si>
    <t>LOKALNI VYSPRAVKA POHLED.BETONU</t>
  </si>
  <si>
    <t>/predb.odhad 50% - upresnit dle skutecnosti/</t>
  </si>
  <si>
    <t>38,50*0,50</t>
  </si>
  <si>
    <t>29</t>
  </si>
  <si>
    <t>611131111</t>
  </si>
  <si>
    <t>Podkladní a spojovací vrstva vnitřních omítaných ploch polymercementový spojovací můstek nanášený ručně stropů</t>
  </si>
  <si>
    <t>-1153309249</t>
  </si>
  <si>
    <t>https://podminky.urs.cz/item/CS_URS_2023_01/611131111</t>
  </si>
  <si>
    <t>POVRCH.UPRAVA STAVAJICICH STROPU</t>
  </si>
  <si>
    <t>/viz vykres c.10+11+12+skladby vodor. konstrukci/</t>
  </si>
  <si>
    <t>P01.03+P01.04</t>
  </si>
  <si>
    <t>6,20+2,68+7,16+0,88</t>
  </si>
  <si>
    <t>1,79+61,21+42,31</t>
  </si>
  <si>
    <t>PRUVLAKY</t>
  </si>
  <si>
    <t>12,00</t>
  </si>
  <si>
    <t>30</t>
  </si>
  <si>
    <t>78416151R</t>
  </si>
  <si>
    <t>Celoplošné vyrovnání podkladu vápno-cementovou stěrkou, tloušťky do 3 mm vyrovnáním v místnostech výšky do 3,80 m</t>
  </si>
  <si>
    <t>1648060702</t>
  </si>
  <si>
    <t>134,23</t>
  </si>
  <si>
    <t>31</t>
  </si>
  <si>
    <t>784181131</t>
  </si>
  <si>
    <t>Penetrace podkladu jednonásobná fungicidní akrylátová bezbarvá v místnostech výšky do 3,80 m</t>
  </si>
  <si>
    <t>-1435268102</t>
  </si>
  <si>
    <t>https://podminky.urs.cz/item/CS_URS_2023_01/784181131</t>
  </si>
  <si>
    <t>32</t>
  </si>
  <si>
    <t>611315223</t>
  </si>
  <si>
    <t>Vápenná omítka jednotlivých malých ploch štuková na stropech, plochy jednotlivě přes 0,25 do 1 m2</t>
  </si>
  <si>
    <t>997871229</t>
  </si>
  <si>
    <t>https://podminky.urs.cz/item/CS_URS_2023_01/611315223</t>
  </si>
  <si>
    <t>STAV.PLOCHY DOTCENE STAVBOU</t>
  </si>
  <si>
    <t>/po vybourani pricek atd./</t>
  </si>
  <si>
    <t>13,00</t>
  </si>
  <si>
    <t>33</t>
  </si>
  <si>
    <t>611131121</t>
  </si>
  <si>
    <t>Podkladní a spojovací vrstva vnitřních omítaných ploch penetrace disperzní nanášená ručně stropů</t>
  </si>
  <si>
    <t>-354645862</t>
  </si>
  <si>
    <t>https://podminky.urs.cz/item/CS_URS_2023_01/611131121</t>
  </si>
  <si>
    <t>34</t>
  </si>
  <si>
    <t>612131101</t>
  </si>
  <si>
    <t>Podkladní a spojovací vrstva vnitřních omítaných ploch cementový postřik nanášený ručně celoplošně stěn</t>
  </si>
  <si>
    <t>1050405067</t>
  </si>
  <si>
    <t>https://podminky.urs.cz/item/CS_URS_2023_01/612131101</t>
  </si>
  <si>
    <t>PO OTLUCENI STAV.KERAM.OBKLADU</t>
  </si>
  <si>
    <t>NA NEBOURANYCH STENACH</t>
  </si>
  <si>
    <t>3,485*1,37</t>
  </si>
  <si>
    <t>2,25*1,00</t>
  </si>
  <si>
    <t>NA DOZDIVKACH</t>
  </si>
  <si>
    <t>L01.04</t>
  </si>
  <si>
    <t>1,44*2,67</t>
  </si>
  <si>
    <t>-0,80*1,75</t>
  </si>
  <si>
    <t>2,37*1,00</t>
  </si>
  <si>
    <t>-1,20*1,00</t>
  </si>
  <si>
    <t>0,50*1,75</t>
  </si>
  <si>
    <t>1,60</t>
  </si>
  <si>
    <t>Mezisoučet</t>
  </si>
  <si>
    <t>OSTENI OTVORU</t>
  </si>
  <si>
    <t>U NOVYCH OKEN A DVERI</t>
  </si>
  <si>
    <t>/viz vykres c.10+12/</t>
  </si>
  <si>
    <t>0,50*(2,35+1,70)*2</t>
  </si>
  <si>
    <t>0,50*(2,25+1,70)*2*2</t>
  </si>
  <si>
    <t>0,50*(2,30+1,75)*2*2</t>
  </si>
  <si>
    <t>0,50*(1,20+2,70*2)</t>
  </si>
  <si>
    <t>35</t>
  </si>
  <si>
    <t>612131111</t>
  </si>
  <si>
    <t>Podkladní a spojovací vrstva vnitřních omítaných ploch polymercementový spojovací můstek nanášený ručně stěn</t>
  </si>
  <si>
    <t>-1095822608</t>
  </si>
  <si>
    <t>https://podminky.urs.cz/item/CS_URS_2023_01/612131111</t>
  </si>
  <si>
    <t>36</t>
  </si>
  <si>
    <t>612311141</t>
  </si>
  <si>
    <t>Omítka vápenná vnitřních ploch nanášená ručně dvouvrstvá štuková, tloušťky jádrové omítky do 10 mm a tloušťky štuku do 3 mm svislých konstrukcí stěn</t>
  </si>
  <si>
    <t>301523310</t>
  </si>
  <si>
    <t>https://podminky.urs.cz/item/CS_URS_2023_01/612311141</t>
  </si>
  <si>
    <t>13,114</t>
  </si>
  <si>
    <t>37</t>
  </si>
  <si>
    <t>612315302</t>
  </si>
  <si>
    <t>Vápenná omítka ostění nebo nadpraží štuková</t>
  </si>
  <si>
    <t>1784810543</t>
  </si>
  <si>
    <t>https://podminky.urs.cz/item/CS_URS_2023_01/612315302</t>
  </si>
  <si>
    <t>23,35</t>
  </si>
  <si>
    <t>38</t>
  </si>
  <si>
    <t>612315223</t>
  </si>
  <si>
    <t>Vápenná omítka jednotlivých malých ploch štuková na stěnách, plochy jednotlivě přes 0,25 do 1 m2</t>
  </si>
  <si>
    <t>1811198241</t>
  </si>
  <si>
    <t>https://podminky.urs.cz/item/CS_URS_2023_01/612315223</t>
  </si>
  <si>
    <t>/u pricek, novych otvoru atd/</t>
  </si>
  <si>
    <t>18,00</t>
  </si>
  <si>
    <t>39</t>
  </si>
  <si>
    <t>612131121</t>
  </si>
  <si>
    <t>Podkladní a spojovací vrstva vnitřních omítaných ploch penetrace disperzní nanášená ručně stěn</t>
  </si>
  <si>
    <t>2087569475</t>
  </si>
  <si>
    <t>https://podminky.urs.cz/item/CS_URS_2023_01/612131121</t>
  </si>
  <si>
    <t>36,464+18,00</t>
  </si>
  <si>
    <t>40</t>
  </si>
  <si>
    <t>612311131</t>
  </si>
  <si>
    <t>Potažení vnitřních ploch vápenným štukem tloušťky do 3 mm svislých konstrukcí stěn</t>
  </si>
  <si>
    <t>1843047739</t>
  </si>
  <si>
    <t>https://podminky.urs.cz/item/CS_URS_2023_01/612311131</t>
  </si>
  <si>
    <t>PRESTUKOVANI STAV.STEN</t>
  </si>
  <si>
    <t>/viz vykres c.10+11+12+skladby sten/</t>
  </si>
  <si>
    <t>L01.01+ L01.02</t>
  </si>
  <si>
    <t>(5,87+10,48)*3,01</t>
  </si>
  <si>
    <t>(6,065+7,005)*3,01</t>
  </si>
  <si>
    <t>0,415*3*3,01</t>
  </si>
  <si>
    <t>(2,755+3,225+2,755)*3,01</t>
  </si>
  <si>
    <t>(0,99+2,00)*2,40</t>
  </si>
  <si>
    <t>6,00</t>
  </si>
  <si>
    <t>Odpocet otvoru</t>
  </si>
  <si>
    <t>-2,35*1,70</t>
  </si>
  <si>
    <t>-2,25*1,70*2</t>
  </si>
  <si>
    <t>-1,12*1,72*2</t>
  </si>
  <si>
    <t>-2,30*1,75*2</t>
  </si>
  <si>
    <t>-1,20*2,70</t>
  </si>
  <si>
    <t>Pripocet osteni stavajicich otvoru</t>
  </si>
  <si>
    <t>0,20*(1,12+1,72)*2*4</t>
  </si>
  <si>
    <t>Odpocet obkladu na zdivu</t>
  </si>
  <si>
    <t>-2,00*2,00</t>
  </si>
  <si>
    <t>-0,60*1,50</t>
  </si>
  <si>
    <t>-0,51*1,50</t>
  </si>
  <si>
    <t>41</t>
  </si>
  <si>
    <t>1676960779</t>
  </si>
  <si>
    <t>62</t>
  </si>
  <si>
    <t>Úprava povrchů vnějších</t>
  </si>
  <si>
    <t>42</t>
  </si>
  <si>
    <t>629135101</t>
  </si>
  <si>
    <t>Vyrovnávací vrstva z cementové malty pod klempířskými prvky šířky do 150 mm</t>
  </si>
  <si>
    <t>-2133824986</t>
  </si>
  <si>
    <t>https://podminky.urs.cz/item/CS_URS_2023_01/629135101</t>
  </si>
  <si>
    <t>POD VNEJSI PARAPETY</t>
  </si>
  <si>
    <t>2,35*1+2,25*2+2,30*2</t>
  </si>
  <si>
    <t>43</t>
  </si>
  <si>
    <t>622215123</t>
  </si>
  <si>
    <t>Oprava kontaktního zateplení z polystyrenových desek jednotlivých malých ploch tloušťky přes 80 do 120 mm stěn, plochy jednotlivě přes 0,25 do 0,5 m2</t>
  </si>
  <si>
    <t>1956036669</t>
  </si>
  <si>
    <t>https://podminky.urs.cz/item/CS_URS_2023_01/622215123</t>
  </si>
  <si>
    <t>DOPLNENI ZATEPLENI FASADY V MISTE NOVYCH PREKLADU A ZAZDIVKY</t>
  </si>
  <si>
    <t>POLYSTYREN TL.90 MM</t>
  </si>
  <si>
    <t>/viz vykres c.201+skladby obvod.sten/</t>
  </si>
  <si>
    <t>5+1</t>
  </si>
  <si>
    <t>44</t>
  </si>
  <si>
    <t>622215124</t>
  </si>
  <si>
    <t>Oprava kontaktního zateplení z polystyrenových desek jednotlivých malých ploch tloušťky přes 80 do 120 mm stěn, plochy jednotlivě přes 0,5 do 1,0 m2</t>
  </si>
  <si>
    <t>-2104105714</t>
  </si>
  <si>
    <t>https://podminky.urs.cz/item/CS_URS_2023_01/622215124</t>
  </si>
  <si>
    <t>V MISTE ZAZDIVEK</t>
  </si>
  <si>
    <t>45</t>
  </si>
  <si>
    <t>622212001</t>
  </si>
  <si>
    <t>Montáž kontaktního zateplení vnějšího ostění, nadpraží nebo parapetu lepením z polystyrenových desek hloubky špalet do 200 mm, tloušťky desek do 40 mm</t>
  </si>
  <si>
    <t>-764486941</t>
  </si>
  <si>
    <t>https://podminky.urs.cz/item/CS_URS_2023_01/622212001</t>
  </si>
  <si>
    <t>OSTENI NOVYCH OTVORU</t>
  </si>
  <si>
    <t>(2,35+1,70)*2*1</t>
  </si>
  <si>
    <t>(2,25+1,70)*2*2</t>
  </si>
  <si>
    <t>(2,30+1,75)*2*2</t>
  </si>
  <si>
    <t>(1,20+2,70*2)*1</t>
  </si>
  <si>
    <t>46</t>
  </si>
  <si>
    <t>28376072</t>
  </si>
  <si>
    <t>deska EPS grafitová fasádní λ=0,030-0,031 tl 40mm</t>
  </si>
  <si>
    <t>-1054091380</t>
  </si>
  <si>
    <t>46,70*0,20</t>
  </si>
  <si>
    <t>9,34*1,1 'Přepočtené koeficientem množství</t>
  </si>
  <si>
    <t>47</t>
  </si>
  <si>
    <t>622511002</t>
  </si>
  <si>
    <t>Omítka tenkovrstvá akrylátová vnějších ploch probarvená bez penetrace zatíraná (škrábaná), zrnitost 1,0 mm stěn</t>
  </si>
  <si>
    <t>-536348961</t>
  </si>
  <si>
    <t>https://podminky.urs.cz/item/CS_URS_2023_01/622511002</t>
  </si>
  <si>
    <t>POVRCHOVA UPRAVA NA ZATEPLENI</t>
  </si>
  <si>
    <t>ALT.NATER</t>
  </si>
  <si>
    <t>8,00</t>
  </si>
  <si>
    <t>9,34</t>
  </si>
  <si>
    <t>PRESAHY</t>
  </si>
  <si>
    <t>5,00</t>
  </si>
  <si>
    <t>48</t>
  </si>
  <si>
    <t>622131121</t>
  </si>
  <si>
    <t>Podkladní a spojovací vrstva vnějších omítaných ploch penetrace nanášená ručně stěn</t>
  </si>
  <si>
    <t>481677207</t>
  </si>
  <si>
    <t>https://podminky.urs.cz/item/CS_URS_2023_01/622131121</t>
  </si>
  <si>
    <t>49</t>
  </si>
  <si>
    <t>62246197R</t>
  </si>
  <si>
    <t>Přípl ZKD barvu om vněj šlech</t>
  </si>
  <si>
    <t>637204663</t>
  </si>
  <si>
    <t>BAREVNE RESENI FASADY</t>
  </si>
  <si>
    <t>22,34</t>
  </si>
  <si>
    <t>50</t>
  </si>
  <si>
    <t>622252002</t>
  </si>
  <si>
    <t>Montáž profilů kontaktního zateplení ostatních stěnových, dilatačních apod. lepených do tmelu</t>
  </si>
  <si>
    <t>1777887244</t>
  </si>
  <si>
    <t>https://podminky.urs.cz/item/CS_URS_2023_01/622252002</t>
  </si>
  <si>
    <t>51</t>
  </si>
  <si>
    <t>28342205</t>
  </si>
  <si>
    <t>profil začišťovací PVC 6mm s výztužnou tkaninou pro ostění ETICS</t>
  </si>
  <si>
    <t>-1267508408</t>
  </si>
  <si>
    <t>46,7*1,05 'Přepočtené koeficientem množství</t>
  </si>
  <si>
    <t>52</t>
  </si>
  <si>
    <t>619995001</t>
  </si>
  <si>
    <t>Začištění omítek (s dodáním hmot) kolem oken, dveří, podlah, obkladů apod.</t>
  </si>
  <si>
    <t>-2003083462</t>
  </si>
  <si>
    <t>https://podminky.urs.cz/item/CS_URS_2023_01/619995001</t>
  </si>
  <si>
    <t>VENKOVNI SPARA OKEN A DVERI</t>
  </si>
  <si>
    <t>46,70</t>
  </si>
  <si>
    <t>63</t>
  </si>
  <si>
    <t>Podlahy a podlahové konstrukce</t>
  </si>
  <si>
    <t>53</t>
  </si>
  <si>
    <t>965046111</t>
  </si>
  <si>
    <t>Broušení stávajících betonových podlah úběr do 3 mm</t>
  </si>
  <si>
    <t>2031080001</t>
  </si>
  <si>
    <t>https://podminky.urs.cz/item/CS_URS_2023_01/965046111</t>
  </si>
  <si>
    <t xml:space="preserve">PRIPRAVA PODKLADU POD NOVOU SKLADBU PODLAHY </t>
  </si>
  <si>
    <t>/viz vykres c.10+11+ skladby podlah/</t>
  </si>
  <si>
    <t>P01.01+ P01.02</t>
  </si>
  <si>
    <t>POD SDK PRICKAMI</t>
  </si>
  <si>
    <t>0,10*2,755</t>
  </si>
  <si>
    <t>0,10*3,30</t>
  </si>
  <si>
    <t>0,15*2,215</t>
  </si>
  <si>
    <t>0,15*(10,43-0,415+0,95*2)</t>
  </si>
  <si>
    <t>0,15*6,06</t>
  </si>
  <si>
    <t>54</t>
  </si>
  <si>
    <t>965046119</t>
  </si>
  <si>
    <t>Broušení stávajících betonových podlah Příplatek k ceně za každý další 1 mm úběru</t>
  </si>
  <si>
    <t>-773871063</t>
  </si>
  <si>
    <t>https://podminky.urs.cz/item/CS_URS_2023_01/965046119</t>
  </si>
  <si>
    <t>125,864*5</t>
  </si>
  <si>
    <t>55</t>
  </si>
  <si>
    <t>952902041</t>
  </si>
  <si>
    <t>Čištění budov při provádění oprav a udržovacích prací podlah hladkých drhnutím s chemickými prostředky</t>
  </si>
  <si>
    <t>-1133650534</t>
  </si>
  <si>
    <t>https://podminky.urs.cz/item/CS_URS_2023_01/952902041</t>
  </si>
  <si>
    <t>125,864</t>
  </si>
  <si>
    <t>56</t>
  </si>
  <si>
    <t>631311116</t>
  </si>
  <si>
    <t>Mazanina z betonu prostého bez zvýšených nároků na prostředí tl. přes 50 do 80 mm tř. C 25/30</t>
  </si>
  <si>
    <t>-1527692972</t>
  </si>
  <si>
    <t>https://podminky.urs.cz/item/CS_URS_2023_01/631311116</t>
  </si>
  <si>
    <t>NOSNA BETONOVA MAZANINA</t>
  </si>
  <si>
    <t>/odhad tr.betonu/</t>
  </si>
  <si>
    <t>P01.01</t>
  </si>
  <si>
    <t>125,864*0,056</t>
  </si>
  <si>
    <t>Odpocet plochy rohozi</t>
  </si>
  <si>
    <t>-1,20*1,20*0,056</t>
  </si>
  <si>
    <t>-1,00*0,85*0,056</t>
  </si>
  <si>
    <t>P 01.02</t>
  </si>
  <si>
    <t>1,20*1,20*0,041</t>
  </si>
  <si>
    <t>1,00*0,85*0,041</t>
  </si>
  <si>
    <t>57</t>
  </si>
  <si>
    <t>634112113</t>
  </si>
  <si>
    <t>Obvodová dilatace mezi stěnou a mazaninou nebo potěrem podlahovým páskem z pěnového PE tl. do 10 mm, výšky 80 mm</t>
  </si>
  <si>
    <t>1205206446</t>
  </si>
  <si>
    <t>https://podminky.urs.cz/item/CS_URS_2023_01/634112113</t>
  </si>
  <si>
    <t>(5,87+0,155+6,065+10,48+0,415+2)*2</t>
  </si>
  <si>
    <t>58</t>
  </si>
  <si>
    <t>R POL 1</t>
  </si>
  <si>
    <t>Úprava pracovních a dilatačních spar, lokálních trhlin podkladu</t>
  </si>
  <si>
    <t>1582205218</t>
  </si>
  <si>
    <t>PRIPRAVA PODKLADU POD NOVOU SKLADBU PODLAHY</t>
  </si>
  <si>
    <t>/viz skladba podlah - upresnit dle skutecnosti/</t>
  </si>
  <si>
    <t>59</t>
  </si>
  <si>
    <t>632902211</t>
  </si>
  <si>
    <t>Příprava zatvrdlého povrchu betonových mazanin pro cementový potěr cementovým mlékem s přísadou</t>
  </si>
  <si>
    <t>400074181</t>
  </si>
  <si>
    <t>https://podminky.urs.cz/item/CS_URS_2023_01/632902211</t>
  </si>
  <si>
    <t>64</t>
  </si>
  <si>
    <t>Osazování výplní otvorů</t>
  </si>
  <si>
    <t>60</t>
  </si>
  <si>
    <t>642944121</t>
  </si>
  <si>
    <t>Osazení ocelových dveřních zárubní lisovaných nebo z úhelníků dodatečně s vybetonováním prahu, plochy do 2,5 m2</t>
  </si>
  <si>
    <t>-796774433</t>
  </si>
  <si>
    <t>https://podminky.urs.cz/item/CS_URS_2023_01/642944121</t>
  </si>
  <si>
    <t>ZARUBNE PRO VNITRNI DVERE DO SDK PRICEK</t>
  </si>
  <si>
    <t>KOMPL.DODAVKA VC.POVRCHOVE UPRAVY</t>
  </si>
  <si>
    <t>/viz vykres c.10 a C4/</t>
  </si>
  <si>
    <t>D4</t>
  </si>
  <si>
    <t>700/1970 MM</t>
  </si>
  <si>
    <t xml:space="preserve">2 </t>
  </si>
  <si>
    <t>D3</t>
  </si>
  <si>
    <t>900/1970 MM</t>
  </si>
  <si>
    <t>553314R1</t>
  </si>
  <si>
    <t>zárubeň jednokřídlá ocelová obložková tl stěny 160-200mm rozměru 700/1970, 2100mm s povrchovou úpravou  (estetický standard HSE)</t>
  </si>
  <si>
    <t>1873200130</t>
  </si>
  <si>
    <t>553314R2</t>
  </si>
  <si>
    <t>zárubeň jednokřídlá ocelová obložková tl stěny 160-200mm rozměru 900/1970, 2100mm s povrchovou úpravou (estetický standard HSE)</t>
  </si>
  <si>
    <t>1821832157</t>
  </si>
  <si>
    <t>642945111</t>
  </si>
  <si>
    <t>Osazování ocelových zárubní protipožárních nebo protiplynových dveří do vynechaného otvoru, s obetonováním, dveří jednokřídlových do 2,5 m2</t>
  </si>
  <si>
    <t>1981598743</t>
  </si>
  <si>
    <t>https://podminky.urs.cz/item/CS_URS_2023_01/642945111</t>
  </si>
  <si>
    <t>D7</t>
  </si>
  <si>
    <t>5533158R</t>
  </si>
  <si>
    <t>zárubeň jednokřídlá ocelová obložková protipožární bezpečnostní  tl stěny 150-200mm rozměru 900/1970, 2100mm s povrchovou úpravou  (estetický standard HSE)</t>
  </si>
  <si>
    <t>726160528</t>
  </si>
  <si>
    <t>65</t>
  </si>
  <si>
    <t>642942591</t>
  </si>
  <si>
    <t>Osazování zárubní nebo rámů kovových dveřních lisovaných nebo z úhelníků bez dveřních křídel Příplatek k cenám za osazení kotevních želez horního vedení posuvných dveří</t>
  </si>
  <si>
    <t>-481659204</t>
  </si>
  <si>
    <t>https://podminky.urs.cz/item/CS_URS_2023_01/642942591</t>
  </si>
  <si>
    <t>KOTVENI PRO KOLEJNICI POSUV.DVERI</t>
  </si>
  <si>
    <t>D8</t>
  </si>
  <si>
    <t>1*4</t>
  </si>
  <si>
    <t>Ostatní konstrukce a práce, bourání</t>
  </si>
  <si>
    <t>66</t>
  </si>
  <si>
    <t>952901111</t>
  </si>
  <si>
    <t>Vyčištění budov nebo objektů před předáním do užívání budov bytové nebo občanské výstavby, světlé výšky podlaží do 4 m</t>
  </si>
  <si>
    <t>845000119</t>
  </si>
  <si>
    <t>https://podminky.urs.cz/item/CS_URS_2023_01/952901111</t>
  </si>
  <si>
    <t>PO UKONCENI STAVEBNICH PRACI</t>
  </si>
  <si>
    <t>/uklid, likvidace obalu atd./</t>
  </si>
  <si>
    <t>12,935*11,232</t>
  </si>
  <si>
    <t>67</t>
  </si>
  <si>
    <t>619991011</t>
  </si>
  <si>
    <t>Zakrytí vnitřních ploch před znečištěním včetně pozdějšího odkrytí konstrukcí a prvků obalením fólií a přelepením páskou</t>
  </si>
  <si>
    <t>-1953239191</t>
  </si>
  <si>
    <t>https://podminky.urs.cz/item/CS_URS_2023_01/619991011</t>
  </si>
  <si>
    <t>STAVAJICI DOTCENE KONSTRUKCE</t>
  </si>
  <si>
    <t>60,00</t>
  </si>
  <si>
    <t>94</t>
  </si>
  <si>
    <t>Lešení a stavební výtahy</t>
  </si>
  <si>
    <t>68</t>
  </si>
  <si>
    <t>949101111</t>
  </si>
  <si>
    <t>Lešení pomocné pracovní pro objekty pozemních staveb pro zatížení do 150 kg/m2, o výšce lešeňové podlahy do 1,9 m</t>
  </si>
  <si>
    <t>1126873816</t>
  </si>
  <si>
    <t>https://podminky.urs.cz/item/CS_URS_2023_01/949101111</t>
  </si>
  <si>
    <t xml:space="preserve">PRO STAVEBNI PRACE </t>
  </si>
  <si>
    <t>145,286</t>
  </si>
  <si>
    <t>69</t>
  </si>
  <si>
    <t>949111112</t>
  </si>
  <si>
    <t>Montáž lešení lehkého kozového trubkového o výšce lešeňové podlahy přes 1,2 do 1,9 m</t>
  </si>
  <si>
    <t>sada</t>
  </si>
  <si>
    <t>853609032</t>
  </si>
  <si>
    <t>https://podminky.urs.cz/item/CS_URS_2023_01/949111112</t>
  </si>
  <si>
    <t>PRO VENKOVNI OMITKU NA ZAZDIVKACH</t>
  </si>
  <si>
    <t>70</t>
  </si>
  <si>
    <t>949111212</t>
  </si>
  <si>
    <t>Montáž lešení lehkého kozového trubkového Příplatek za první a každý další den použití lešení k ceně -1112</t>
  </si>
  <si>
    <t>-1480309382</t>
  </si>
  <si>
    <t>https://podminky.urs.cz/item/CS_URS_2023_01/949111212</t>
  </si>
  <si>
    <t>NAJEM 10 DNI</t>
  </si>
  <si>
    <t>5*10</t>
  </si>
  <si>
    <t>71</t>
  </si>
  <si>
    <t>949111812</t>
  </si>
  <si>
    <t>Demontáž lešení lehkého kozového trubkového o výšce lešeňové podlahy přes 1,2 do 1,9 m</t>
  </si>
  <si>
    <t>1618152476</t>
  </si>
  <si>
    <t>https://podminky.urs.cz/item/CS_URS_2023_01/949111812</t>
  </si>
  <si>
    <t>95</t>
  </si>
  <si>
    <t>Různé dokončovací konstrukce a práce pozemních staveb</t>
  </si>
  <si>
    <t>72</t>
  </si>
  <si>
    <t>953943113</t>
  </si>
  <si>
    <t>Osazování drobných kovových předmětů výrobků ostatních jinde neuvedených do vynechaných či vysekaných kapes zdiva, se zajištěním polohy se zalitím maltou cementovou, hmotnosti přes 5 do 15 kg/kus</t>
  </si>
  <si>
    <t>612615083</t>
  </si>
  <si>
    <t>https://podminky.urs.cz/item/CS_URS_2023_01/953943113</t>
  </si>
  <si>
    <t>HASICI PRISTROJE</t>
  </si>
  <si>
    <t>/viz PBŘ stavby/</t>
  </si>
  <si>
    <t>1+1</t>
  </si>
  <si>
    <t>73</t>
  </si>
  <si>
    <t>4493211R</t>
  </si>
  <si>
    <t>přístroj hasicí ruční práškový P6 s hasicí schopností 34A</t>
  </si>
  <si>
    <t>1115746433</t>
  </si>
  <si>
    <t>74</t>
  </si>
  <si>
    <t>4493231R</t>
  </si>
  <si>
    <t>přístroj hasicí ruční vodní s hasicí schopností 13A</t>
  </si>
  <si>
    <t>-654642682</t>
  </si>
  <si>
    <t>75</t>
  </si>
  <si>
    <t>R POL 2</t>
  </si>
  <si>
    <t>Bezpečnostní a požární tabulky a značky dle ČSN ISO 3864 = 1.500,- Kč (ocení všichni zhotovitelé jednotně, bude upřesněno dle skutečnosti)</t>
  </si>
  <si>
    <t>kpl</t>
  </si>
  <si>
    <t>-446028352</t>
  </si>
  <si>
    <t>76</t>
  </si>
  <si>
    <t>R POL 2a</t>
  </si>
  <si>
    <t>Požární ucpávky a těsnění</t>
  </si>
  <si>
    <t>-1533080030</t>
  </si>
  <si>
    <t>96</t>
  </si>
  <si>
    <t>Bourání konstrukcí</t>
  </si>
  <si>
    <t>77</t>
  </si>
  <si>
    <t>968072455</t>
  </si>
  <si>
    <t>Vybourání kovových rámů oken s křídly, dveřních zárubní, vrat, stěn, ostění nebo obkladů dveřních zárubní, plochy do 2 m2</t>
  </si>
  <si>
    <t>-324052045</t>
  </si>
  <si>
    <t>https://podminky.urs.cz/item/CS_URS_2023_01/968072455</t>
  </si>
  <si>
    <t>STAVAJICI ZARUBNE - OCEL NEBO DREVO</t>
  </si>
  <si>
    <t>/viz vykres c.01 - odhad, nereseno/</t>
  </si>
  <si>
    <t>0,60*1,98</t>
  </si>
  <si>
    <t>0,60*1,94</t>
  </si>
  <si>
    <t>0,79*1,96</t>
  </si>
  <si>
    <t>0,80*1,96</t>
  </si>
  <si>
    <t>0,80*1,97*4</t>
  </si>
  <si>
    <t>0,80*1,95</t>
  </si>
  <si>
    <t>78</t>
  </si>
  <si>
    <t>968072456</t>
  </si>
  <si>
    <t>Vybourání kovových rámů oken s křídly, dveřních zárubní, vrat, stěn, ostění nebo obkladů dveřních zárubní, plochy přes 2 m2</t>
  </si>
  <si>
    <t>303496674</t>
  </si>
  <si>
    <t>https://podminky.urs.cz/item/CS_URS_2023_01/968072456</t>
  </si>
  <si>
    <t xml:space="preserve">STAVAJICI ZARUBNE </t>
  </si>
  <si>
    <t>/viz vykres c.01/</t>
  </si>
  <si>
    <t>1,30*(2,10+0,09+0,53)</t>
  </si>
  <si>
    <t>79</t>
  </si>
  <si>
    <t>968062456</t>
  </si>
  <si>
    <t>Vybourání dřevěných rámů oken s křídly, dveřních zárubní, vrat, stěn, ostění nebo obkladů dveřních zárubní, plochy přes 2 m2</t>
  </si>
  <si>
    <t>-1703766982</t>
  </si>
  <si>
    <t>https://podminky.urs.cz/item/CS_URS_2023_01/968062456</t>
  </si>
  <si>
    <t>ZARUBEN VCHOD.DVERI</t>
  </si>
  <si>
    <t>1,30*(2,10+0,09+0,44)</t>
  </si>
  <si>
    <t>80</t>
  </si>
  <si>
    <t>968062374</t>
  </si>
  <si>
    <t>Vybourání dřevěných rámů oken s křídly, dveřních zárubní, vrat, stěn, ostění nebo obkladů rámů oken s křídly zdvojených, plochy do 1 m2</t>
  </si>
  <si>
    <t>653959270</t>
  </si>
  <si>
    <t>https://podminky.urs.cz/item/CS_URS_2023_01/968062374</t>
  </si>
  <si>
    <t>RAMY BOURANYCH OKEN</t>
  </si>
  <si>
    <t>0,55*0,57*2</t>
  </si>
  <si>
    <t>81</t>
  </si>
  <si>
    <t>968082017</t>
  </si>
  <si>
    <t>Vybourání plastových rámů oken s křídly, dveřních zárubní, vrat rámu oken s křídly, plochy přes 2 do 4 m2</t>
  </si>
  <si>
    <t>1435511572</t>
  </si>
  <si>
    <t>https://podminky.urs.cz/item/CS_URS_2023_01/968082017</t>
  </si>
  <si>
    <t>/viz vykres c.201+04 - rozmer dle statiky a pohledu/</t>
  </si>
  <si>
    <t>82</t>
  </si>
  <si>
    <t>962081141</t>
  </si>
  <si>
    <t>Bourání zdiva příček nebo vybourání otvorů ze skleněných tvárnic, tl. do 150 mm</t>
  </si>
  <si>
    <t>-325611575</t>
  </si>
  <si>
    <t>https://podminky.urs.cz/item/CS_URS_2023_01/962081141</t>
  </si>
  <si>
    <t>SKLOBETONOVA OKNA</t>
  </si>
  <si>
    <t>2,33*1,70</t>
  </si>
  <si>
    <t>2,00*1,02</t>
  </si>
  <si>
    <t>83</t>
  </si>
  <si>
    <t>962031132</t>
  </si>
  <si>
    <t>Bourání příček z cihel, tvárnic nebo příčkovek z cihel pálených, plných nebo dutých na maltu vápennou nebo vápenocementovou, tl. do 100 mm</t>
  </si>
  <si>
    <t>658265996</t>
  </si>
  <si>
    <t>https://podminky.urs.cz/item/CS_URS_2023_01/962031132</t>
  </si>
  <si>
    <t>STAVAJICI PRICKY</t>
  </si>
  <si>
    <t>/viz vykres c.01+201/</t>
  </si>
  <si>
    <t>(3,51+2,895+3,02+3,05)*3,10</t>
  </si>
  <si>
    <t>(2,245+2,45)*3,10</t>
  </si>
  <si>
    <t>(2,245+0,10+5,70)*3,10</t>
  </si>
  <si>
    <t>(4,77+4,535)*3,10</t>
  </si>
  <si>
    <t>-0,80*1,97*4</t>
  </si>
  <si>
    <t>-0,79*1,96</t>
  </si>
  <si>
    <t>-0,80*1,96</t>
  </si>
  <si>
    <t>-0,60*1,98</t>
  </si>
  <si>
    <t>-0,60*1,94</t>
  </si>
  <si>
    <t>84</t>
  </si>
  <si>
    <t>962032231</t>
  </si>
  <si>
    <t>Bourání zdiva nadzákladového z cihel nebo tvárnic z cihel pálených nebo vápenopískových, na maltu vápennou nebo vápenocementovou, objemu přes 1 m3</t>
  </si>
  <si>
    <t>1376152950</t>
  </si>
  <si>
    <t>https://podminky.urs.cz/item/CS_URS_2023_01/962032231</t>
  </si>
  <si>
    <t xml:space="preserve">STAVAJICI ZDIVO </t>
  </si>
  <si>
    <t>0,16*(2,245+0,10)*3,10</t>
  </si>
  <si>
    <t>0,18*(2,995+2,94+2,85+2,36)*3,10</t>
  </si>
  <si>
    <t>0,42*1,16*3,10</t>
  </si>
  <si>
    <t>-2,00*1,02</t>
  </si>
  <si>
    <t>-0,80*1,95</t>
  </si>
  <si>
    <t>-1,30*(2,10+0,09+0,53)</t>
  </si>
  <si>
    <t>85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</si>
  <si>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</si>
  <si>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</si>
  <si>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862261694</t>
  </si>
  <si>
    <t>https://podminky.urs.cz/item/CS_URS_2023_01/967031732</t>
  </si>
  <si>
    <t>PO VYBOURANI PRICEK A ZDIVA</t>
  </si>
  <si>
    <t>0,10*3,10*6</t>
  </si>
  <si>
    <t>0,16*3,10*1</t>
  </si>
  <si>
    <t>0,18*3,10*3</t>
  </si>
  <si>
    <t>86</t>
  </si>
  <si>
    <t>971033651</t>
  </si>
  <si>
    <t>Vybourání otvorů ve zdivu základovém nebo nadzákladovém z cihel, tvárnic, příčkovek z cihel pálených na maltu vápennou nebo vápenocementovou plochy do 4 m2, tl. do 600 mm</t>
  </si>
  <si>
    <t>-371603288</t>
  </si>
  <si>
    <t>https://podminky.urs.cz/item/CS_URS_2023_01/971033651</t>
  </si>
  <si>
    <t>OTVORY V NOSNEM ZDIVU PRO OKNA A DVERE</t>
  </si>
  <si>
    <t>/viz vykres c.10+201+skladby obvod.sten/</t>
  </si>
  <si>
    <t>0,34*2,25*1,70*2</t>
  </si>
  <si>
    <t>-0,34*0,55*0,57*2</t>
  </si>
  <si>
    <t>0,34*2,30*1,75*2</t>
  </si>
  <si>
    <t>-0,34*0,80*1,75</t>
  </si>
  <si>
    <t>0,34*1,20*2,70</t>
  </si>
  <si>
    <t>-0,34*1,20*1,00</t>
  </si>
  <si>
    <t>0,50</t>
  </si>
  <si>
    <t>87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</si>
  <si>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</si>
  <si>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</si>
  <si>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-1005280039</t>
  </si>
  <si>
    <t>https://podminky.urs.cz/item/CS_URS_2023_01/967031132</t>
  </si>
  <si>
    <t>PO HRUBEM VYBOURANI OTVORU</t>
  </si>
  <si>
    <t>0,34*1,70*2*2</t>
  </si>
  <si>
    <t>0,34*1,75*(2+1)</t>
  </si>
  <si>
    <t>0,34*(2,70-1,00)*2</t>
  </si>
  <si>
    <t>OSTATNI PRISEKANI, VYROVNANI - REKONSTRUKCE</t>
  </si>
  <si>
    <t>2,00</t>
  </si>
  <si>
    <t>88</t>
  </si>
  <si>
    <t>966081121</t>
  </si>
  <si>
    <t>Bourání kontaktního zateplení včetně povrchové úpravy omítkou nebo nátěrem malých ploch, jakékoli tloušťky, včetně vyřezání, plochy jednotlivě do 1,0 m2</t>
  </si>
  <si>
    <t>-1363950814</t>
  </si>
  <si>
    <t>https://podminky.urs.cz/item/CS_URS_2023_01/966081121</t>
  </si>
  <si>
    <t>STAVAJICI ZATEPLENI OBJ.</t>
  </si>
  <si>
    <t>V MISTE BOURANYCH OTVORU</t>
  </si>
  <si>
    <t>89</t>
  </si>
  <si>
    <t>966081123</t>
  </si>
  <si>
    <t>Bourání kontaktního zateplení včetně povrchové úpravy omítkou nebo nátěrem malých ploch, jakékoli tloušťky, včetně vyřezání, plochy jednotlivě přes 1 do 2,0 m2</t>
  </si>
  <si>
    <t>948976217</t>
  </si>
  <si>
    <t>https://podminky.urs.cz/item/CS_URS_2023_01/966081123</t>
  </si>
  <si>
    <t>90</t>
  </si>
  <si>
    <t>966081125</t>
  </si>
  <si>
    <t>Bourání kontaktního zateplení včetně povrchové úpravy omítkou nebo nátěrem malých ploch, jakékoli tloušťky, včetně vyřezání, plochy jednotlivě přes 2 do 4,0 m2</t>
  </si>
  <si>
    <t>-28462515</t>
  </si>
  <si>
    <t>https://podminky.urs.cz/item/CS_URS_2023_01/966081125</t>
  </si>
  <si>
    <t>91</t>
  </si>
  <si>
    <t>974031664</t>
  </si>
  <si>
    <t>Vysekání rýh ve zdivu cihelném na maltu vápennou nebo vápenocementovou pro vtahování nosníků do zdí, před vybouráním otvoru do hl. 150 mm, při v. nosníku do 150 mm</t>
  </si>
  <si>
    <t>-1158934302</t>
  </si>
  <si>
    <t>https://podminky.urs.cz/item/CS_URS_2023_01/974031664</t>
  </si>
  <si>
    <t>PRO NOVE PREKLADY NAD OTVORY</t>
  </si>
  <si>
    <t>2,50*2*2</t>
  </si>
  <si>
    <t>2,75*2*2+1,50*2*2</t>
  </si>
  <si>
    <t>92</t>
  </si>
  <si>
    <t>963042819</t>
  </si>
  <si>
    <t>Bourání schodišťových stupňů betonových zhotovených na místě</t>
  </si>
  <si>
    <t>58710006</t>
  </si>
  <si>
    <t>https://podminky.urs.cz/item/CS_URS_2023_01/963042819</t>
  </si>
  <si>
    <t>STAVAJICI SCHODISTE U VSTUPU</t>
  </si>
  <si>
    <t>1,44*2</t>
  </si>
  <si>
    <t>93</t>
  </si>
  <si>
    <t>978059541</t>
  </si>
  <si>
    <t>Odsekání obkladů stěn včetně otlučení podkladní omítky až na zdivo z obkládaček vnitřních, z jakýchkoliv materiálů, plochy přes 1 m2</t>
  </si>
  <si>
    <t>1055604066</t>
  </si>
  <si>
    <t>https://podminky.urs.cz/item/CS_URS_2023_01/978059541</t>
  </si>
  <si>
    <t>STAVAJICI OBKLADY NA NEBOURANEM ZDIVU</t>
  </si>
  <si>
    <t>(1,54+0,275)*1,69</t>
  </si>
  <si>
    <t>0,81*1,51</t>
  </si>
  <si>
    <t>965081213</t>
  </si>
  <si>
    <t>Bourání podlah z dlaždic bez podkladního lože nebo mazaniny, s jakoukoliv výplní spár keramických nebo xylolitových tl. do 10 mm, plochy přes 1 m2</t>
  </si>
  <si>
    <t>2005355625</t>
  </si>
  <si>
    <t>https://podminky.urs.cz/item/CS_URS_2023_01/965081213</t>
  </si>
  <si>
    <t>STAVAJICI PODLAHY Z DLAZBY</t>
  </si>
  <si>
    <t>/viz vykres c.01 - tabulka mistnosti/</t>
  </si>
  <si>
    <t>6,50+9,64+6,73+10,48+1,06</t>
  </si>
  <si>
    <t>978011191</t>
  </si>
  <si>
    <t>Otlučení vápenných nebo vápenocementových omítek vnitřních ploch stropů, v rozsahu přes 50 do 100 %</t>
  </si>
  <si>
    <t>443158871</t>
  </si>
  <si>
    <t>https://podminky.urs.cz/item/CS_URS_2023_01/978011191</t>
  </si>
  <si>
    <t>ODSTRANENI SOUVRSTVI OMITEK STROP.RAM.KONSTRUKCE</t>
  </si>
  <si>
    <t>97404258R</t>
  </si>
  <si>
    <t>Vysekání rýh v betonové nebo jiné monolitické dlažbě s betonovým podkladem do hl. 450 mm (vč.podkl.vrstev) a šířky do 300 mm + zpětné zapravení podlahy</t>
  </si>
  <si>
    <t>1221654469</t>
  </si>
  <si>
    <t>PRO LEZATOU KANALIZACI</t>
  </si>
  <si>
    <t>17,48</t>
  </si>
  <si>
    <t>97</t>
  </si>
  <si>
    <t>997013211</t>
  </si>
  <si>
    <t>Vnitrostaveništní doprava suti a vybouraných hmot vodorovně do 50 m svisle ručně pro budovy a haly výšky do 6 m</t>
  </si>
  <si>
    <t>-1133085313</t>
  </si>
  <si>
    <t>https://podminky.urs.cz/item/CS_URS_2023_01/997013211</t>
  </si>
  <si>
    <t>SUT K MISTU NALOZENI</t>
  </si>
  <si>
    <t>37,365</t>
  </si>
  <si>
    <t>98</t>
  </si>
  <si>
    <t>997013511</t>
  </si>
  <si>
    <t>Odvoz suti a vybouraných hmot z meziskládky na skládku s naložením a se složením, na vzdálenost do 1 km</t>
  </si>
  <si>
    <t>799450020</t>
  </si>
  <si>
    <t>https://podminky.urs.cz/item/CS_URS_2023_01/997013511</t>
  </si>
  <si>
    <t>99</t>
  </si>
  <si>
    <t>997013509</t>
  </si>
  <si>
    <t>Odvoz suti a vybouraných hmot na skládku nebo meziskládku se složením, na vzdálenost Příplatek k ceně za každý další i započatý 1 km přes 1 km</t>
  </si>
  <si>
    <t>1232945018</t>
  </si>
  <si>
    <t>https://podminky.urs.cz/item/CS_URS_2023_01/997013509</t>
  </si>
  <si>
    <t>37,365*19</t>
  </si>
  <si>
    <t>100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</si>
  <si>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</si>
  <si>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</si>
  <si>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-1343465761</t>
  </si>
  <si>
    <t>https://podminky.urs.cz/item/CS_URS_2023_01/997013609</t>
  </si>
  <si>
    <t>STAVEBNI SUT PO ROZTRIDENI</t>
  </si>
  <si>
    <t>998</t>
  </si>
  <si>
    <t>Přesun hmot</t>
  </si>
  <si>
    <t>101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</si>
  <si>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</si>
  <si>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</si>
  <si>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921586316</t>
  </si>
  <si>
    <t>https://podminky.urs.cz/item/CS_URS_2023_01/998018001</t>
  </si>
  <si>
    <t>PSV</t>
  </si>
  <si>
    <t>Práce a dodávky PSV</t>
  </si>
  <si>
    <t>711</t>
  </si>
  <si>
    <t>Izolace proti vodě, vlhkosti a plynům</t>
  </si>
  <si>
    <t>102</t>
  </si>
  <si>
    <t>711111001</t>
  </si>
  <si>
    <t>Provedení izolace proti zemní vlhkosti natěradly a tmely za studena na ploše vodorovné V nátěrem penetračním</t>
  </si>
  <si>
    <t>-604439699</t>
  </si>
  <si>
    <t>https://podminky.urs.cz/item/CS_URS_2023_01/711111001</t>
  </si>
  <si>
    <t xml:space="preserve">NOVA SKLADBA PODLAHY </t>
  </si>
  <si>
    <t>/viz vykres c.10+skladby podlah/</t>
  </si>
  <si>
    <t>103</t>
  </si>
  <si>
    <t>11163150</t>
  </si>
  <si>
    <t>lak penetrační asfaltový</t>
  </si>
  <si>
    <t>CS ÚRS 2022 01</t>
  </si>
  <si>
    <t>-2968370</t>
  </si>
  <si>
    <t>125,864*0,00033 'Přepočtené koeficientem množství</t>
  </si>
  <si>
    <t>104</t>
  </si>
  <si>
    <t>711141559</t>
  </si>
  <si>
    <t>Provedení izolace proti zemní vlhkosti pásy přitavením NAIP na ploše vodorovné V</t>
  </si>
  <si>
    <t>1536559753</t>
  </si>
  <si>
    <t>https://podminky.urs.cz/item/CS_URS_2023_01/711141559</t>
  </si>
  <si>
    <t>105</t>
  </si>
  <si>
    <t>62832134</t>
  </si>
  <si>
    <t>pás asfaltový natavitelný oxidovaný tl 4,0mm typu V60 S40 s vložkou ze skleněné rohože, s jemnozrnným minerálním posypem</t>
  </si>
  <si>
    <t>343708426</t>
  </si>
  <si>
    <t>125,864*1,1655 'Přepočtené koeficientem množství</t>
  </si>
  <si>
    <t>106</t>
  </si>
  <si>
    <t>998711101</t>
  </si>
  <si>
    <t>Přesun hmot pro izolace proti vodě, vlhkosti a plynům stanovený z hmotnosti přesunovaného materiálu vodorovná dopravní vzdálenost do 50 m v objektech výšky do 6 m</t>
  </si>
  <si>
    <t>-817860744</t>
  </si>
  <si>
    <t>https://podminky.urs.cz/item/CS_URS_2023_01/998711101</t>
  </si>
  <si>
    <t>107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</si>
  <si>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</si>
  <si>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</si>
  <si>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-315969614</t>
  </si>
  <si>
    <t>https://podminky.urs.cz/item/CS_URS_2023_01/998711181</t>
  </si>
  <si>
    <t>763</t>
  </si>
  <si>
    <t>Konstrukce suché výstavby</t>
  </si>
  <si>
    <t>108</t>
  </si>
  <si>
    <t>763181411</t>
  </si>
  <si>
    <t>Výplně otvorů konstrukcí ze sádrokartonových desek ztužující výplň otvoru pro dveře s CW a UW profilem, výšky příčky do 2,75 m nebo zátěže dveřního křídla do 25 kg</t>
  </si>
  <si>
    <t>-2071525367</t>
  </si>
  <si>
    <t>https://podminky.urs.cz/item/CS_URS_2023_01/763181411</t>
  </si>
  <si>
    <t>PRO DVERE V SDK PRICKACH</t>
  </si>
  <si>
    <t>D3+D4+D7</t>
  </si>
  <si>
    <t>700/1970   MM</t>
  </si>
  <si>
    <t>900/1970   MM</t>
  </si>
  <si>
    <t>109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</si>
  <si>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</si>
  <si>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</si>
  <si>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-542903005</t>
  </si>
  <si>
    <t>https://podminky.urs.cz/item/CS_URS_2023_01/763111411</t>
  </si>
  <si>
    <t>ST01.03 - SDK PRICKY TL.100 MM</t>
  </si>
  <si>
    <t>/viz vykres c.10 +12 + skladby vnitr.sten/</t>
  </si>
  <si>
    <t>2,755*3,10</t>
  </si>
  <si>
    <t>3,30*3,10</t>
  </si>
  <si>
    <t>-2,755*2,40</t>
  </si>
  <si>
    <t>-0,70*1,97*2</t>
  </si>
  <si>
    <t>110</t>
  </si>
  <si>
    <t>763111763</t>
  </si>
  <si>
    <t>Příčka ze sádrokartonových desek Příplatek k cenám za zahuštění profilů u příček s nosnou konstrukcí ze zdvojených profilů na vzdálenost 31 cm</t>
  </si>
  <si>
    <t>-1523095952</t>
  </si>
  <si>
    <t>https://podminky.urs.cz/item/CS_URS_2023_01/763111763</t>
  </si>
  <si>
    <t>ZTUZENI PRICKY ST01.03</t>
  </si>
  <si>
    <t>/viz skladba vnitřních stěn - popis/</t>
  </si>
  <si>
    <t>9,401</t>
  </si>
  <si>
    <t>111</t>
  </si>
  <si>
    <t>763112312</t>
  </si>
  <si>
    <t>Příčka mezibytová ze sádrokartonových desek s nosnou konstrukcí ze zdvojených ocelových profilů UW, CW dvojitě opláštěná deskami standardními A tl. 2 x 12,5 mm s dvojitou izolací, EI 60, příčka tl. 155 mm, profil 50, Rw do 62 dB</t>
  </si>
  <si>
    <t>-1617906870</t>
  </si>
  <si>
    <t>https://podminky.urs.cz/item/CS_URS_2023_01/763112312</t>
  </si>
  <si>
    <t>SDK PRICKY TL.155 MM</t>
  </si>
  <si>
    <t>/viz vykres c.10 a 12/</t>
  </si>
  <si>
    <t>ST01.02</t>
  </si>
  <si>
    <t>2,215*3,10</t>
  </si>
  <si>
    <t>(10,43-0,415+0,95*2)*3,10</t>
  </si>
  <si>
    <t>6,06*2,80</t>
  </si>
  <si>
    <t>-2,215*2,40</t>
  </si>
  <si>
    <t>-0,90*1,97*2</t>
  </si>
  <si>
    <t>112</t>
  </si>
  <si>
    <t>R POL 3</t>
  </si>
  <si>
    <t>ST01.02 - příplatek na použití desek imprgnovaných DFH2 v místě keram.obkladu</t>
  </si>
  <si>
    <t>1094940294</t>
  </si>
  <si>
    <t>ST01.02 - SDK PRICKY</t>
  </si>
  <si>
    <t>/viz skladba vnitrnich sten - popis/</t>
  </si>
  <si>
    <t>(2,00+0,95*2)*3,10</t>
  </si>
  <si>
    <t>(0,60+4,005)*2,80</t>
  </si>
  <si>
    <t>(0,51+3,00)*3,10</t>
  </si>
  <si>
    <t>(0,60+1,30)*3,10</t>
  </si>
  <si>
    <t>113</t>
  </si>
  <si>
    <t>763111751</t>
  </si>
  <si>
    <t>Příčka ze sádrokartonových desek Příplatek k cenám za plochu do 6 m2 jednotlivě</t>
  </si>
  <si>
    <t>439635546</t>
  </si>
  <si>
    <t>https://podminky.urs.cz/item/CS_URS_2023_01/763111751</t>
  </si>
  <si>
    <t>0,95*3,10*2</t>
  </si>
  <si>
    <t>114</t>
  </si>
  <si>
    <t>76312144R</t>
  </si>
  <si>
    <t>Stěna předsazená tl.65 mm profil CW+UW s izolací EI30 jednoduše opláštěná perforovanými sádrokartonovými deskami akustickými tl. 12,5 mm na zadní stěně s netkanou textilií, hmotnost desek cca 10 kg/m2 (např.Standard Rigiton)</t>
  </si>
  <si>
    <t>810038189</t>
  </si>
  <si>
    <t>AKUSTICKÝ OBKLAD STEN</t>
  </si>
  <si>
    <t>/viz vykres c.10/</t>
  </si>
  <si>
    <t>L01.03</t>
  </si>
  <si>
    <t>5,87*3,10</t>
  </si>
  <si>
    <t>ST01.04</t>
  </si>
  <si>
    <t>10,43*1,00</t>
  </si>
  <si>
    <t>115</t>
  </si>
  <si>
    <t>763111717</t>
  </si>
  <si>
    <t>Příčka ze sádrokartonových desek ostatní konstrukce a práce na příčkách ze sádrokartonových desek základní penetrační nátěr (oboustranný)</t>
  </si>
  <si>
    <t>1163253036</t>
  </si>
  <si>
    <t>https://podminky.urs.cz/item/CS_URS_2023_01/763111717</t>
  </si>
  <si>
    <t>51,91</t>
  </si>
  <si>
    <t>24,774</t>
  </si>
  <si>
    <t>116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</si>
  <si>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</si>
  <si>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</si>
  <si>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-524934474</t>
  </si>
  <si>
    <t>https://podminky.urs.cz/item/CS_URS_2023_01/763111718</t>
  </si>
  <si>
    <t>2,755</t>
  </si>
  <si>
    <t>3,30</t>
  </si>
  <si>
    <t>2,215</t>
  </si>
  <si>
    <t>10,43-0,415+0,95*2</t>
  </si>
  <si>
    <t>6,06</t>
  </si>
  <si>
    <t>5,87</t>
  </si>
  <si>
    <t>117</t>
  </si>
  <si>
    <t>763111771</t>
  </si>
  <si>
    <t>Příčka ze sádrokartonových desek Příplatek k cenám za rovinnost speciální tmelení kvality Q3</t>
  </si>
  <si>
    <t>-813478587</t>
  </si>
  <si>
    <t>https://podminky.urs.cz/item/CS_URS_2023_01/763111771</t>
  </si>
  <si>
    <t>118</t>
  </si>
  <si>
    <t>763111921</t>
  </si>
  <si>
    <t>Zhotovení otvorů v příčkách ze sádrokartonových desek pro prostupy (voda, elektro, topení, VZT), osvětlení, okna, revizní klapky a dvířka včetně vyztužení profily pro příčku tl. přes 100 mm, velikost do 0,10 m2</t>
  </si>
  <si>
    <t>1399575728</t>
  </si>
  <si>
    <t>https://podminky.urs.cz/item/CS_URS_2023_01/763111921</t>
  </si>
  <si>
    <t>OTVORY (PROSTUPY) V SDK PRICKACH</t>
  </si>
  <si>
    <t>119</t>
  </si>
  <si>
    <t>763111922</t>
  </si>
  <si>
    <t>Zhotovení otvorů v příčkách ze sádrokartonových desek pro prostupy (voda, elektro, topení, VZT), osvětlení, okna, revizní klapky a dvířka včetně vyztužení profily pro příčku tl. přes 100 mm, velikost přes 0,10 do 0,25 m2</t>
  </si>
  <si>
    <t>-707018070</t>
  </si>
  <si>
    <t>https://podminky.urs.cz/item/CS_URS_2023_01/763111922</t>
  </si>
  <si>
    <t>120</t>
  </si>
  <si>
    <t>763173111</t>
  </si>
  <si>
    <t>Montáž nosičů zařizovacích předmětů pro konstrukce ze sádrokartonových desek úchytu pro umyvadlo</t>
  </si>
  <si>
    <t>-1945911836</t>
  </si>
  <si>
    <t>https://podminky.urs.cz/item/CS_URS_2023_01/763173111</t>
  </si>
  <si>
    <t>UCHYTY V SDK - ALT.VYZTUHY</t>
  </si>
  <si>
    <t>121</t>
  </si>
  <si>
    <t>59030729</t>
  </si>
  <si>
    <t>konstrukce pro uchycení umyvadla s nástěnnými bateriemi osová rozteč CW profilů 450-625mm</t>
  </si>
  <si>
    <t>-1713141103</t>
  </si>
  <si>
    <t>122</t>
  </si>
  <si>
    <t>763173113</t>
  </si>
  <si>
    <t>Montáž nosičů zařizovacích předmětů pro konstrukce ze sádrokartonových desek úchytu pro WC</t>
  </si>
  <si>
    <t>1630176535</t>
  </si>
  <si>
    <t>https://podminky.urs.cz/item/CS_URS_2023_01/763173113</t>
  </si>
  <si>
    <t>123</t>
  </si>
  <si>
    <t>59030731</t>
  </si>
  <si>
    <t>konstrukce pro uchycení WC osová rozteč CW profilů 450-625mm</t>
  </si>
  <si>
    <t>-1228850458</t>
  </si>
  <si>
    <t>124</t>
  </si>
  <si>
    <t>763131411</t>
  </si>
  <si>
    <t>Podhled ze sádrokartonových desek dvouvrstvá zavěšená spodní konstrukce z ocelových profilů CD, UD jednoduše opláštěná deskou standardní A, tl. 12,5 mm, bez izolace</t>
  </si>
  <si>
    <t>1877582032</t>
  </si>
  <si>
    <t>https://podminky.urs.cz/item/CS_URS_2023_01/763131411</t>
  </si>
  <si>
    <t>SD01.01 - SDK PODHLED</t>
  </si>
  <si>
    <t>/viz vykres c.10+12 a skladby/</t>
  </si>
  <si>
    <t>MISTN.C.104+105</t>
  </si>
  <si>
    <t>0,88+1,79</t>
  </si>
  <si>
    <t>125</t>
  </si>
  <si>
    <t>763131714</t>
  </si>
  <si>
    <t>Podhled ze sádrokartonových desek ostatní práce a konstrukce na podhledech ze sádrokartonových desek základní penetrační nátěr</t>
  </si>
  <si>
    <t>-52754240</t>
  </si>
  <si>
    <t>https://podminky.urs.cz/item/CS_URS_2023_01/763131714</t>
  </si>
  <si>
    <t>126</t>
  </si>
  <si>
    <t>763131715</t>
  </si>
  <si>
    <t>Podhled ze sádrokartonových desek ostatní práce a konstrukce na podhledech ze sádrokartonových desek stínová spára</t>
  </si>
  <si>
    <t>-1546574611</t>
  </si>
  <si>
    <t>https://podminky.urs.cz/item/CS_URS_2023_01/763131715</t>
  </si>
  <si>
    <t>NAPOJENI NA STENY</t>
  </si>
  <si>
    <t>(0,99+0,95)*2</t>
  </si>
  <si>
    <t>(2,00+0,95)*2</t>
  </si>
  <si>
    <t>127</t>
  </si>
  <si>
    <t>763131761</t>
  </si>
  <si>
    <t>Podhled ze sádrokartonových desek Příplatek k cenám za plochu do 3 m2 jednotlivě</t>
  </si>
  <si>
    <t>952084212</t>
  </si>
  <si>
    <t>https://podminky.urs.cz/item/CS_URS_2023_01/763131761</t>
  </si>
  <si>
    <t>128</t>
  </si>
  <si>
    <t>763131765</t>
  </si>
  <si>
    <t>Podhled ze sádrokartonových desek Příplatek k cenám za výšku zavěšení přes 0,5 do 1,0 m</t>
  </si>
  <si>
    <t>83439234</t>
  </si>
  <si>
    <t>https://podminky.urs.cz/item/CS_URS_2023_01/763131765</t>
  </si>
  <si>
    <t>129</t>
  </si>
  <si>
    <t>763131915</t>
  </si>
  <si>
    <t>Zhotovení otvorů v podhledech a podkrovích ze sádrokartonových desek pro prostupy (voda, elektro, topení, VZT), osvětlení, sprinklery, revizní klapky a dvířka včetně vyztužení profily, velikost přes 1,00 do 2,00 m2</t>
  </si>
  <si>
    <t>-505345201</t>
  </si>
  <si>
    <t>https://podminky.urs.cz/item/CS_URS_2023_01/763131915</t>
  </si>
  <si>
    <t>PRO REVIZNI OTVOR</t>
  </si>
  <si>
    <t>130</t>
  </si>
  <si>
    <t>76317235R</t>
  </si>
  <si>
    <t>Montáž dvířek pro konstrukce ze sádrokartonových desek revizních jednoplášťových pro podhledy velikost (šxv) 1850x1000mm</t>
  </si>
  <si>
    <t>-261000313</t>
  </si>
  <si>
    <t>131</t>
  </si>
  <si>
    <t>59030749</t>
  </si>
  <si>
    <t>dvířka revizní dvoukřídlá s automatickým zámkem 1850x1000mm</t>
  </si>
  <si>
    <t>-362811609</t>
  </si>
  <si>
    <t>132</t>
  </si>
  <si>
    <t>998763100</t>
  </si>
  <si>
    <t>Přesun hmot pro dřevostavby stanovený z hmotnosti přesunovaného materiálu vodorovná dopravní vzdálenost do 50 m v objektech výšky do 6 m</t>
  </si>
  <si>
    <t>-688162448</t>
  </si>
  <si>
    <t>https://podminky.urs.cz/item/CS_URS_2023_01/998763100</t>
  </si>
  <si>
    <t>133</t>
  </si>
  <si>
    <t>998763181</t>
  </si>
  <si>
    <t>Přesun hmot pro dřevostavby stanovený z hmotnosti přesunovaného materiálu Příplatek k ceně za přesun prováděný bez použití mechanizace pro jakoukoliv výšku objektu</t>
  </si>
  <si>
    <t>1904338071</t>
  </si>
  <si>
    <t>https://podminky.urs.cz/item/CS_URS_2023_01/998763181</t>
  </si>
  <si>
    <t>764</t>
  </si>
  <si>
    <t>Konstrukce klempířské</t>
  </si>
  <si>
    <t>134</t>
  </si>
  <si>
    <t>764226443</t>
  </si>
  <si>
    <t>Oplechování parapetů z hliníkového plechu rovných celoplošně lepené, bez rohů rš 250 mm</t>
  </si>
  <si>
    <t>1066065872</t>
  </si>
  <si>
    <t>https://podminky.urs.cz/item/CS_URS_2023_01/764226443</t>
  </si>
  <si>
    <t>NOVE VNEJSI PARAPETY POPLASTOVANE</t>
  </si>
  <si>
    <t>2,40*1+2,30*2+2,35*2</t>
  </si>
  <si>
    <t>135</t>
  </si>
  <si>
    <t>764226465</t>
  </si>
  <si>
    <t>Oplechování parapetů z hliníkového plechu rovných celoplošně lepené, bez rohů Příplatek k cenám za zvýšenou pracnost při provedení rohu nebo koutu do rš 400 mm</t>
  </si>
  <si>
    <t>343709462</t>
  </si>
  <si>
    <t>https://podminky.urs.cz/item/CS_URS_2023_01/764226465</t>
  </si>
  <si>
    <t>5*2</t>
  </si>
  <si>
    <t>136</t>
  </si>
  <si>
    <t>998764101</t>
  </si>
  <si>
    <t>Přesun hmot pro konstrukce klempířské stanovený z hmotnosti přesunovaného materiálu vodorovná dopravní vzdálenost do 50 m v objektech výšky do 6 m</t>
  </si>
  <si>
    <t>-1442789965</t>
  </si>
  <si>
    <t>https://podminky.urs.cz/item/CS_URS_2023_01/998764101</t>
  </si>
  <si>
    <t>137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</si>
  <si>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</si>
  <si>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</si>
  <si>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745992231</t>
  </si>
  <si>
    <t>https://podminky.urs.cz/item/CS_URS_2023_01/998764181</t>
  </si>
  <si>
    <t>138</t>
  </si>
  <si>
    <t>764002851</t>
  </si>
  <si>
    <t>Demontáž klempířských konstrukcí oplechování parapetů do suti</t>
  </si>
  <si>
    <t>19075423</t>
  </si>
  <si>
    <t>https://podminky.urs.cz/item/CS_URS_2023_01/764002851</t>
  </si>
  <si>
    <t>STAVAJICI PARAPETY K LIKVIDACI</t>
  </si>
  <si>
    <t>2,38*1+0,60*2+2,42*1</t>
  </si>
  <si>
    <t>139</t>
  </si>
  <si>
    <t>1370915579</t>
  </si>
  <si>
    <t>K MISTU NALOZENI</t>
  </si>
  <si>
    <t>0,010</t>
  </si>
  <si>
    <t>140</t>
  </si>
  <si>
    <t>284342806</t>
  </si>
  <si>
    <t>ODVOZ DO SBERNY BEZ SKLADKOVNEHO</t>
  </si>
  <si>
    <t>141</t>
  </si>
  <si>
    <t>-1995879369</t>
  </si>
  <si>
    <t>0,010*19</t>
  </si>
  <si>
    <t>766</t>
  </si>
  <si>
    <t>Konstrukce truhlářské</t>
  </si>
  <si>
    <t>142</t>
  </si>
  <si>
    <t>766691911</t>
  </si>
  <si>
    <t>Ostatní práce vyvěšení nebo zavěšení křídel dřevěných okenních, plochy do 1,5 m2</t>
  </si>
  <si>
    <t>-567837554</t>
  </si>
  <si>
    <t>https://podminky.urs.cz/item/CS_URS_2023_01/766691911</t>
  </si>
  <si>
    <t>STAVAJICI OKNA K LIKVIDACI</t>
  </si>
  <si>
    <t>143</t>
  </si>
  <si>
    <t>766691922</t>
  </si>
  <si>
    <t>Ostatní práce vyvěšení nebo zavěšení křídel plastových okenních s křídly otevíravými, plochy přes 1,5 m2</t>
  </si>
  <si>
    <t>1535899915</t>
  </si>
  <si>
    <t>https://podminky.urs.cz/item/CS_URS_2023_01/766691922</t>
  </si>
  <si>
    <t>144</t>
  </si>
  <si>
    <t>766441811</t>
  </si>
  <si>
    <t>Demontáž parapetních desek dřevěných nebo plastových šířky do 300 mm, délky do 1000 mm</t>
  </si>
  <si>
    <t>1766936772</t>
  </si>
  <si>
    <t>https://podminky.urs.cz/item/CS_URS_2023_01/766441811</t>
  </si>
  <si>
    <t>VNITRNI PARAPETY</t>
  </si>
  <si>
    <t>145</t>
  </si>
  <si>
    <t>766441823</t>
  </si>
  <si>
    <t>Demontáž parapetních desek dřevěných nebo plastových šířky do 300 mm, délky přes 2000 mm</t>
  </si>
  <si>
    <t>570698825</t>
  </si>
  <si>
    <t>https://podminky.urs.cz/item/CS_URS_2023_01/766441823</t>
  </si>
  <si>
    <t>146</t>
  </si>
  <si>
    <t>766691914</t>
  </si>
  <si>
    <t>Ostatní práce vyvěšení nebo zavěšení křídel dřevěných dveřních, plochy do 2 m2</t>
  </si>
  <si>
    <t>-2103927480</t>
  </si>
  <si>
    <t>https://podminky.urs.cz/item/CS_URS_2023_01/766691914</t>
  </si>
  <si>
    <t>STAVAJICI DVERNI KRIDLA K LIKVIDACI</t>
  </si>
  <si>
    <t>147</t>
  </si>
  <si>
    <t>766691915</t>
  </si>
  <si>
    <t>Ostatní práce vyvěšení nebo zavěšení křídel dřevěných dveřních, plochy přes 2 m2</t>
  </si>
  <si>
    <t>-1177241833</t>
  </si>
  <si>
    <t>https://podminky.urs.cz/item/CS_URS_2023_01/766691915</t>
  </si>
  <si>
    <t>/viz vykres c.01 - odhad materialu/</t>
  </si>
  <si>
    <t>148</t>
  </si>
  <si>
    <t>-741210382</t>
  </si>
  <si>
    <t>0,394</t>
  </si>
  <si>
    <t>149</t>
  </si>
  <si>
    <t>1860337703</t>
  </si>
  <si>
    <t>150</t>
  </si>
  <si>
    <t>-333445251</t>
  </si>
  <si>
    <t>0,394*19</t>
  </si>
  <si>
    <t>151</t>
  </si>
  <si>
    <t>997013813</t>
  </si>
  <si>
    <t>Poplatek za uložení stavebního odpadu na skládce (skládkovné) z plastických hmot zatříděného do Katalogu odpadů pod kódem 17 02 03</t>
  </si>
  <si>
    <t>486470455</t>
  </si>
  <si>
    <t>https://podminky.urs.cz/item/CS_URS_2023_01/997013813</t>
  </si>
  <si>
    <t>0,021/2</t>
  </si>
  <si>
    <t>152</t>
  </si>
  <si>
    <t>997013804</t>
  </si>
  <si>
    <t>Poplatek za uložení stavebního odpadu na skládce (skládkovné) ze skla zatříděného do Katalogu odpadů pod kódem 17 02 02</t>
  </si>
  <si>
    <t>1117932060</t>
  </si>
  <si>
    <t>https://podminky.urs.cz/item/CS_URS_2023_01/997013804</t>
  </si>
  <si>
    <t>0,025/2</t>
  </si>
  <si>
    <t>153</t>
  </si>
  <si>
    <t>997013811</t>
  </si>
  <si>
    <t>Poplatek za uložení stavebního odpadu na skládce (skládkovné) dřevěného zatříděného do Katalogu odpadů pod kódem 17 02 01</t>
  </si>
  <si>
    <t>1147038656</t>
  </si>
  <si>
    <t>https://podminky.urs.cz/item/CS_URS_2023_01/997013811</t>
  </si>
  <si>
    <t>-0,011</t>
  </si>
  <si>
    <t>-0,024</t>
  </si>
  <si>
    <t>154</t>
  </si>
  <si>
    <t>766622132</t>
  </si>
  <si>
    <t>Montáž oken plastových včetně montáže rámu plochy přes 1 m2 otevíravých do zdiva, výšky přes 1,5 do 2,5 m</t>
  </si>
  <si>
    <t>-1520907749</t>
  </si>
  <si>
    <t>https://podminky.urs.cz/item/CS_URS_2023_01/766622132</t>
  </si>
  <si>
    <t>NOVA PLASTOVA OKNA</t>
  </si>
  <si>
    <t>KOMPL.DODAVKA DLE POZADAVKU PD - VC.POVRCHOVE UPRAVY</t>
  </si>
  <si>
    <t>BEZ BEZP.FOLIE</t>
  </si>
  <si>
    <t>O.1</t>
  </si>
  <si>
    <t>2,35*1,70*1</t>
  </si>
  <si>
    <t xml:space="preserve">O.2 </t>
  </si>
  <si>
    <t>2,25*1,70*2</t>
  </si>
  <si>
    <t>O.3</t>
  </si>
  <si>
    <t>2,30*1,75*2</t>
  </si>
  <si>
    <t>155</t>
  </si>
  <si>
    <t>61140056</t>
  </si>
  <si>
    <t>okno plastové otevíravé/sklopné trojsklo přes plochu 1m2 přes v 2,5m</t>
  </si>
  <si>
    <t>1275342997</t>
  </si>
  <si>
    <t>156</t>
  </si>
  <si>
    <t>766694126</t>
  </si>
  <si>
    <t>Montáž ostatních truhlářských konstrukcí parapetních desek dřevěných nebo plastových šířky přes 300 mm</t>
  </si>
  <si>
    <t>1353549650</t>
  </si>
  <si>
    <t>https://podminky.urs.cz/item/CS_URS_2023_01/766694126</t>
  </si>
  <si>
    <t>157</t>
  </si>
  <si>
    <t>6079410R</t>
  </si>
  <si>
    <t>parapet MDF deska s melaminovaným povrchem a čelní ABS hranou š 305mm</t>
  </si>
  <si>
    <t>-1717775526</t>
  </si>
  <si>
    <t>11,7*1,05 "Přepočtené koeficientem množství</t>
  </si>
  <si>
    <t>158</t>
  </si>
  <si>
    <t>60794121</t>
  </si>
  <si>
    <t>koncovka PVC k parapetním dřevotřískovým deskám 600mm</t>
  </si>
  <si>
    <t>-988513708</t>
  </si>
  <si>
    <t>159</t>
  </si>
  <si>
    <t>76666035R</t>
  </si>
  <si>
    <t>Montáž dveřních křídel dřevěných nebo plastových posuvných dveří do pojezdu na stěnu výšky do 2,5 m dvoukřídlových, průchozí šířky přes 2450 mm</t>
  </si>
  <si>
    <t>-126449455</t>
  </si>
  <si>
    <t>DVERE POSUVNE</t>
  </si>
  <si>
    <t>/viz vykres c.10+ C4 - vykaz dveri/</t>
  </si>
  <si>
    <t>2755/2400 MM</t>
  </si>
  <si>
    <t>160</t>
  </si>
  <si>
    <t>R POL 4</t>
  </si>
  <si>
    <t xml:space="preserve">D8 - dveře dřevěné se dvěma souběžně posuvnými křídly oboustr.laminované 2755x2400mm, bez zárubně - kompletní dodávka s povrchovou úpravou vč.kolejnice, vedení a kování (estetický standard Kronospan 0191 SU Cool Grey) </t>
  </si>
  <si>
    <t>-388666300</t>
  </si>
  <si>
    <t>161</t>
  </si>
  <si>
    <t>766660411</t>
  </si>
  <si>
    <t>Montáž dveřních křídel dřevěných nebo plastových vchodových dveří včetně rámu do zdiva jednokřídlových bez nadsvětlíku</t>
  </si>
  <si>
    <t>592077081</t>
  </si>
  <si>
    <t>https://podminky.urs.cz/item/CS_URS_2023_01/766660411</t>
  </si>
  <si>
    <t>VCHODOVE DVERE</t>
  </si>
  <si>
    <t>KOMPL.DODAVKA VC.ZARUBNE, POVRCH.UPRAVY,PROSKLENI A KOVANI</t>
  </si>
  <si>
    <t>BEZ BEZPECN.FOLIE A SAMOZAVIRACE</t>
  </si>
  <si>
    <t>/viz vykres c.C.3 - vykaz vyplni otvoru/</t>
  </si>
  <si>
    <t>O.4</t>
  </si>
  <si>
    <t>1200/2700 MM</t>
  </si>
  <si>
    <t>162</t>
  </si>
  <si>
    <t>6114051R</t>
  </si>
  <si>
    <t>O.4 - dveře jednokřídlé plastové prosklené bezp.sklem s nadsvětlíkem - kompl.dodávka vč.kontrastního značení, zárubně, madel a zákl.kování (zámek s připojením na EZS)</t>
  </si>
  <si>
    <t>1222157908</t>
  </si>
  <si>
    <t>1,20*2,70</t>
  </si>
  <si>
    <t>163</t>
  </si>
  <si>
    <t>766660716</t>
  </si>
  <si>
    <t>Montáž dveřních doplňků samozavírače na zárubeň dřevěnou</t>
  </si>
  <si>
    <t>-267240137</t>
  </si>
  <si>
    <t>https://podminky.urs.cz/item/CS_URS_2023_01/766660716</t>
  </si>
  <si>
    <t>SAMOZAVIRAC PRO VCHODOVE DVERE</t>
  </si>
  <si>
    <t>NA PLAST.ZARUBEN</t>
  </si>
  <si>
    <t>164</t>
  </si>
  <si>
    <t>54917250</t>
  </si>
  <si>
    <t>samozavírač dveří hydraulický</t>
  </si>
  <si>
    <t>-1816669529</t>
  </si>
  <si>
    <t>165</t>
  </si>
  <si>
    <t>766629513</t>
  </si>
  <si>
    <t>Montáž oken dřevěných Příplatek k cenám za izolaci mezi ostěním a rámem okna při rovném ostění, s perlinkou, připojovací spára tl. do 20 mm</t>
  </si>
  <si>
    <t>-1545697923</t>
  </si>
  <si>
    <t>https://podminky.urs.cz/item/CS_URS_2023_01/766629513</t>
  </si>
  <si>
    <t>OSTENI A TESNENI OKEN A VCHOD.DVERI</t>
  </si>
  <si>
    <t>166</t>
  </si>
  <si>
    <t>998766101</t>
  </si>
  <si>
    <t>Přesun hmot pro konstrukce truhlářské stanovený z hmotnosti přesunovaného materiálu vodorovná dopravní vzdálenost do 50 m v objektech výšky do 6 m</t>
  </si>
  <si>
    <t>1016621528</t>
  </si>
  <si>
    <t>https://podminky.urs.cz/item/CS_URS_2023_01/998766101</t>
  </si>
  <si>
    <t>167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</si>
  <si>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</si>
  <si>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</si>
  <si>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-1178660017</t>
  </si>
  <si>
    <t>https://podminky.urs.cz/item/CS_URS_2023_01/998766181</t>
  </si>
  <si>
    <t>767</t>
  </si>
  <si>
    <t>Konstrukce zámečnické</t>
  </si>
  <si>
    <t>168</t>
  </si>
  <si>
    <t>767721110</t>
  </si>
  <si>
    <t>Montáž výkladců předsazených pevných, plochy jednotlivě do 9 m2</t>
  </si>
  <si>
    <t>266542995</t>
  </si>
  <si>
    <t>https://podminky.urs.cz/item/CS_URS_2023_01/767721110</t>
  </si>
  <si>
    <t>VNITRNI HLINIKOVA PROSKLENA STENA</t>
  </si>
  <si>
    <t>/viz vykres c.C4 - vykaz dveri/</t>
  </si>
  <si>
    <t>D2 - PEVNA CAST</t>
  </si>
  <si>
    <t>2,215*2,40</t>
  </si>
  <si>
    <t>Odpocet dveri</t>
  </si>
  <si>
    <t>-0,90*1,97</t>
  </si>
  <si>
    <t>169</t>
  </si>
  <si>
    <t>767640311</t>
  </si>
  <si>
    <t>Montáž dveří ocelových nebo hliníkových vnitřních jednokřídlových</t>
  </si>
  <si>
    <t>2052913137</t>
  </si>
  <si>
    <t>https://podminky.urs.cz/item/CS_URS_2023_01/767640311</t>
  </si>
  <si>
    <t>D2 - OTEVIRAVA CAST</t>
  </si>
  <si>
    <t>170</t>
  </si>
  <si>
    <t>5534100R</t>
  </si>
  <si>
    <t>D2- stěna vnitřní Al prosklená bezpečnostním sklem s pevnými bočními díly a nadsvětlíkem, s dveřmi jednokřídlovými 900/1970 mm - kompl.dodávka vč.rámů, povrchové úpravy, kontrastního značení, madla a kování</t>
  </si>
  <si>
    <t>1809488864</t>
  </si>
  <si>
    <t>PEVNA CAST A OTEVIRAVA CAST</t>
  </si>
  <si>
    <t>171</t>
  </si>
  <si>
    <t>-553622619</t>
  </si>
  <si>
    <t>VNITRNI OCELOVE DVERE</t>
  </si>
  <si>
    <t>KOMPLETNI DODAVKA VC.POVRCH.UPRAVY A KOVANI</t>
  </si>
  <si>
    <t>172</t>
  </si>
  <si>
    <t>553413R1</t>
  </si>
  <si>
    <t>D4 - dveře jednokřídlé ocelové interierové plné bez polodrážky 700x1970mm s povrchovou úpravou (estetický standard HSE) + kování</t>
  </si>
  <si>
    <t>-991328463</t>
  </si>
  <si>
    <t>173</t>
  </si>
  <si>
    <t>553413R2</t>
  </si>
  <si>
    <t>D3 - dveře jednokřídlé ocelové interierové plné plné bez polodrážky 900x1970mm s povrchovou úpravou (estetický standard HSE) + kování</t>
  </si>
  <si>
    <t>-210617655</t>
  </si>
  <si>
    <t>174</t>
  </si>
  <si>
    <t>767646510</t>
  </si>
  <si>
    <t>Montáž dveří ocelových nebo hliníkových protipožárních uzávěrů jednokřídlových</t>
  </si>
  <si>
    <t>-637034316</t>
  </si>
  <si>
    <t>https://podminky.urs.cz/item/CS_URS_2023_01/767646510</t>
  </si>
  <si>
    <t>POZNAMKA - OSAZENI ZARUBNE V ODD.64</t>
  </si>
  <si>
    <t>175</t>
  </si>
  <si>
    <t>5534118R</t>
  </si>
  <si>
    <t>D7 - dveře jednokřídlé ocelové interierové bezpečnostní protipožární bez polodrážky EW 15, 30, 45 do speciální zárubně  900x1970mm s povrchovou úpravou (estetický standard HSE) + kování - zabezpečené dvojitou bezp.závorou nebo rozvorou</t>
  </si>
  <si>
    <t>620562381</t>
  </si>
  <si>
    <t>176</t>
  </si>
  <si>
    <t>998767101</t>
  </si>
  <si>
    <t>Přesun hmot pro zámečnické konstrukce stanovený z hmotnosti přesunovaného materiálu vodorovná dopravní vzdálenost do 50 m v objektech výšky do 6 m</t>
  </si>
  <si>
    <t>892207535</t>
  </si>
  <si>
    <t>https://podminky.urs.cz/item/CS_URS_2023_01/998767101</t>
  </si>
  <si>
    <t>177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</si>
  <si>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</si>
  <si>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</si>
  <si>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-1617400945</t>
  </si>
  <si>
    <t>https://podminky.urs.cz/item/CS_URS_2023_01/998767181</t>
  </si>
  <si>
    <t>776</t>
  </si>
  <si>
    <t>Podlahy povlakové</t>
  </si>
  <si>
    <t>178</t>
  </si>
  <si>
    <t>776201812</t>
  </si>
  <si>
    <t>Demontáž povlakových podlahovin lepených ručně s podložkou</t>
  </si>
  <si>
    <t>-207462903</t>
  </si>
  <si>
    <t>https://podminky.urs.cz/item/CS_URS_2023_01/776201812</t>
  </si>
  <si>
    <t>STAVAJICI PODLAHOVINA PVC</t>
  </si>
  <si>
    <t>1,81+16,37+15,72+14,29+26,44</t>
  </si>
  <si>
    <t>179</t>
  </si>
  <si>
    <t>776201814</t>
  </si>
  <si>
    <t>Demontáž povlakových podlahovin volně položených podlepených páskou</t>
  </si>
  <si>
    <t>-87648691</t>
  </si>
  <si>
    <t>https://podminky.urs.cz/item/CS_URS_2023_01/776201814</t>
  </si>
  <si>
    <t>STAVAJICI PODLAHOVINA Z KOBERCE</t>
  </si>
  <si>
    <t>8,26</t>
  </si>
  <si>
    <t>180</t>
  </si>
  <si>
    <t>776410811</t>
  </si>
  <si>
    <t>Demontáž soklíků nebo lišt pryžových nebo plastových</t>
  </si>
  <si>
    <t>-745802194</t>
  </si>
  <si>
    <t>https://podminky.urs.cz/item/CS_URS_2023_01/776410811</t>
  </si>
  <si>
    <t>SOKLIKY</t>
  </si>
  <si>
    <t>/prepocet na m/</t>
  </si>
  <si>
    <t>(74,63+8,26)*0,85</t>
  </si>
  <si>
    <t>181</t>
  </si>
  <si>
    <t>1158727829</t>
  </si>
  <si>
    <t>0,270</t>
  </si>
  <si>
    <t>182</t>
  </si>
  <si>
    <t>708965040</t>
  </si>
  <si>
    <t>183</t>
  </si>
  <si>
    <t>-1336923062</t>
  </si>
  <si>
    <t>0,270*19</t>
  </si>
  <si>
    <t>184</t>
  </si>
  <si>
    <t>997013635</t>
  </si>
  <si>
    <t>Poplatek za uložení stavebního odpadu na skládce (skládkovné) komunálního zatříděného do Katalogu odpadů pod kódem 20 03 01</t>
  </si>
  <si>
    <t>1453930833</t>
  </si>
  <si>
    <t>https://podminky.urs.cz/item/CS_URS_2023_01/997013635</t>
  </si>
  <si>
    <t>777</t>
  </si>
  <si>
    <t>Podlahy lité</t>
  </si>
  <si>
    <t>185</t>
  </si>
  <si>
    <t>77752110R</t>
  </si>
  <si>
    <t>P02.01+ P02.02+P02.03- Stěrková podlahovina na bázi polyuretanu hladká - celé souvrství tl.cca 10 mm (kompl.skladba bez broušení podkladu dle požadavku PD - viz skladba vodorovných konstrukcí)</t>
  </si>
  <si>
    <t>48135203</t>
  </si>
  <si>
    <t>LITA POLYURETANOVA STERKA</t>
  </si>
  <si>
    <t>122,23</t>
  </si>
  <si>
    <t>186</t>
  </si>
  <si>
    <t>998771101</t>
  </si>
  <si>
    <t>Přesun hmot pro podlahy z dlaždic stanovený z hmotnosti přesunovaného materiálu vodorovná dopravní vzdálenost do 50 m v objektech výšky do 6 m</t>
  </si>
  <si>
    <t>530308889</t>
  </si>
  <si>
    <t>https://podminky.urs.cz/item/CS_URS_2023_01/998771101</t>
  </si>
  <si>
    <t>187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</si>
  <si>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</si>
  <si>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</si>
  <si>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-1417618508</t>
  </si>
  <si>
    <t>https://podminky.urs.cz/item/CS_URS_2023_01/998771181</t>
  </si>
  <si>
    <t>781</t>
  </si>
  <si>
    <t>Dokončovací práce - obklady</t>
  </si>
  <si>
    <t>188</t>
  </si>
  <si>
    <t>781474117</t>
  </si>
  <si>
    <t>Montáž obkladů vnitřních stěn z dlaždic keramických lepených flexibilním lepidlem maloformátových hladkých přes 35 do 45 ks/m2</t>
  </si>
  <si>
    <t>990278364</t>
  </si>
  <si>
    <t>https://podminky.urs.cz/item/CS_URS_2023_01/781474117</t>
  </si>
  <si>
    <t>VNITRNI KERAMICKY OBKLAD STEN</t>
  </si>
  <si>
    <t>/viz vykres c.10+skladby fin.povrch.úprav/</t>
  </si>
  <si>
    <t>DODRZET SPAROREZY DLE VYKR.c.16</t>
  </si>
  <si>
    <t>VP01.02</t>
  </si>
  <si>
    <t>(2,00+0,95)*2*2,00</t>
  </si>
  <si>
    <t>(0,60+4,005)*1,50</t>
  </si>
  <si>
    <t>(0,51+3,00)*1,50</t>
  </si>
  <si>
    <t>(0,60+1,30)*1,50</t>
  </si>
  <si>
    <t>189</t>
  </si>
  <si>
    <t>5976125R</t>
  </si>
  <si>
    <t>obklad keramický hladký přes 35 do 45ks/m2  (např.Standard Rako série One matný)</t>
  </si>
  <si>
    <t>-909923350</t>
  </si>
  <si>
    <t>26,823*1,1 'Přepočtené koeficientem množství</t>
  </si>
  <si>
    <t>190</t>
  </si>
  <si>
    <t>781477114</t>
  </si>
  <si>
    <t>Montáž obkladů vnitřních stěn z dlaždic keramických Příplatek k cenám za dvousložkový spárovací tmel</t>
  </si>
  <si>
    <t>737902258</t>
  </si>
  <si>
    <t>https://podminky.urs.cz/item/CS_URS_2023_01/781477114</t>
  </si>
  <si>
    <t>Např.Standard Mapei</t>
  </si>
  <si>
    <t>26,823</t>
  </si>
  <si>
    <t>191</t>
  </si>
  <si>
    <t>781477115</t>
  </si>
  <si>
    <t>Montáž obkladů vnitřních stěn z dlaždic keramických Příplatek k cenám za dvousložkové lepidlo</t>
  </si>
  <si>
    <t>-413125880</t>
  </si>
  <si>
    <t>https://podminky.urs.cz/item/CS_URS_2023_01/781477115</t>
  </si>
  <si>
    <t>192</t>
  </si>
  <si>
    <t>781477111</t>
  </si>
  <si>
    <t>Montáž obkladů vnitřních stěn z dlaždic keramických Příplatek k cenám za plochu do 10 m2 jednotlivě</t>
  </si>
  <si>
    <t>-670591169</t>
  </si>
  <si>
    <t>https://podminky.urs.cz/item/CS_URS_2023_01/781477111</t>
  </si>
  <si>
    <t>193</t>
  </si>
  <si>
    <t>781121011</t>
  </si>
  <si>
    <t>Příprava podkladu před provedením obkladu nátěr penetrační na stěnu</t>
  </si>
  <si>
    <t>52153775</t>
  </si>
  <si>
    <t>https://podminky.urs.cz/item/CS_URS_2023_01/781121011</t>
  </si>
  <si>
    <t>194</t>
  </si>
  <si>
    <t>781495184</t>
  </si>
  <si>
    <t>Obklad - dokončující práce pracnější řezání obkladaček rovné</t>
  </si>
  <si>
    <t>-1626708997</t>
  </si>
  <si>
    <t>https://podminky.urs.cz/item/CS_URS_2023_01/781495184</t>
  </si>
  <si>
    <t>195</t>
  </si>
  <si>
    <t>781495115</t>
  </si>
  <si>
    <t>Obklad - dokončující práce ostatní práce spárování silikonem</t>
  </si>
  <si>
    <t>-1694376954</t>
  </si>
  <si>
    <t>https://podminky.urs.cz/item/CS_URS_2023_01/781495115</t>
  </si>
  <si>
    <t>196</t>
  </si>
  <si>
    <t>998781101</t>
  </si>
  <si>
    <t>Přesun hmot pro obklady keramické stanovený z hmotnosti přesunovaného materiálu vodorovná dopravní vzdálenost do 50 m v objektech výšky do 6 m</t>
  </si>
  <si>
    <t>-1487887784</t>
  </si>
  <si>
    <t>https://podminky.urs.cz/item/CS_URS_2023_01/998781101</t>
  </si>
  <si>
    <t>197</t>
  </si>
  <si>
    <t>998781181</t>
  </si>
  <si>
    <t>Přesun hmot pro obklady keramické stanovený z hmotnosti přesunovaného materiálu Příplatek k cenám za přesun prováděný bez použití mechanizace pro jakoukoliv výšku objektu</t>
  </si>
  <si>
    <t>1369485996</t>
  </si>
  <si>
    <t>https://podminky.urs.cz/item/CS_URS_2023_01/998781181</t>
  </si>
  <si>
    <t>783</t>
  </si>
  <si>
    <t>Dokončovací práce - nátěry</t>
  </si>
  <si>
    <t>198</t>
  </si>
  <si>
    <t>783836401</t>
  </si>
  <si>
    <t>Ochranný protikarbonatační nátěr omítek epoxidový</t>
  </si>
  <si>
    <t>-1512007505</t>
  </si>
  <si>
    <t>https://podminky.urs.cz/item/CS_URS_2023_01/783836401</t>
  </si>
  <si>
    <t>UPRAVA POHLEDOVYCH BETONU STROPU</t>
  </si>
  <si>
    <t>199</t>
  </si>
  <si>
    <t>783801403</t>
  </si>
  <si>
    <t>Příprava podkladu omítek před provedením nátěru oprášení</t>
  </si>
  <si>
    <t>1097425556</t>
  </si>
  <si>
    <t>https://podminky.urs.cz/item/CS_URS_2023_01/783801403</t>
  </si>
  <si>
    <t>784</t>
  </si>
  <si>
    <t>Dokončovací práce - malby a tapety</t>
  </si>
  <si>
    <t>200</t>
  </si>
  <si>
    <t>784181101</t>
  </si>
  <si>
    <t>Penetrace podkladu jednonásobná základní akrylátová bezbarvá v místnostech výšky do 3,80 m</t>
  </si>
  <si>
    <t>-1512311047</t>
  </si>
  <si>
    <t>https://podminky.urs.cz/item/CS_URS_2023_01/784181101</t>
  </si>
  <si>
    <t>VYMALBA STROPU A STEN</t>
  </si>
  <si>
    <t>/viz vykres c.10+11+12+ skladby f.povrch.úprav/</t>
  </si>
  <si>
    <t xml:space="preserve">VP01.01 </t>
  </si>
  <si>
    <t>STROPY</t>
  </si>
  <si>
    <t>Odpocet SDK stropu</t>
  </si>
  <si>
    <t>-2,67</t>
  </si>
  <si>
    <t>STENY</t>
  </si>
  <si>
    <t>201</t>
  </si>
  <si>
    <t>784211011</t>
  </si>
  <si>
    <t>Malby z malířských směsí oděruvzdorných za mokra jednonásobné, bílé za mokra oděruvzdorné velmi dobře v místnostech výšky do 3,80 m</t>
  </si>
  <si>
    <t>-270736665</t>
  </si>
  <si>
    <t>https://podminky.urs.cz/item/CS_URS_2023_01/784211011</t>
  </si>
  <si>
    <t>STROPY A STENY  M I M O  AKUSTICKE PANELY !</t>
  </si>
  <si>
    <t>250,17</t>
  </si>
  <si>
    <t>SDK STROPY</t>
  </si>
  <si>
    <t>2,67</t>
  </si>
  <si>
    <t>SDK STENY</t>
  </si>
  <si>
    <t>86,085*2</t>
  </si>
  <si>
    <t>Odpocet akustickeho obkladu sten na SDK</t>
  </si>
  <si>
    <t>-10,43*1,00</t>
  </si>
  <si>
    <t>Odpocet obkladu</t>
  </si>
  <si>
    <t>-26,823</t>
  </si>
  <si>
    <t>787</t>
  </si>
  <si>
    <t>Dokončovací práce - zasklívání</t>
  </si>
  <si>
    <t>202</t>
  </si>
  <si>
    <t>787911111</t>
  </si>
  <si>
    <t>Zasklívání – ostatní práce montáž fólie na sklo bezpečnostní</t>
  </si>
  <si>
    <t>1266505915</t>
  </si>
  <si>
    <t>https://podminky.urs.cz/item/CS_URS_2023_01/787911111</t>
  </si>
  <si>
    <t>BEZPECNOSTNI FOLIE NA OKNA A VCHOD.DVERE</t>
  </si>
  <si>
    <t>1,20*2,70*1</t>
  </si>
  <si>
    <t>203</t>
  </si>
  <si>
    <t>63479019</t>
  </si>
  <si>
    <t>fólie na sklo ochranné a bezpečnostní čirá 82%</t>
  </si>
  <si>
    <t>1374574568</t>
  </si>
  <si>
    <t>22,935*1,05 "Přepočtené koeficientem množství</t>
  </si>
  <si>
    <t>204</t>
  </si>
  <si>
    <t>998787101</t>
  </si>
  <si>
    <t>Přesun hmot pro zasklívání stanovený z hmotnosti přesunovaného materiálu vodorovná dopravní vzdálenost do 50 m v objektech výšky do 6 m</t>
  </si>
  <si>
    <t>-836339333</t>
  </si>
  <si>
    <t>https://podminky.urs.cz/item/CS_URS_2023_01/998787101</t>
  </si>
  <si>
    <t>205</t>
  </si>
  <si>
    <t>998787181</t>
  </si>
  <si>
    <t>Přesun hmot pro zasklívání stanovený z hmotnosti přesunovaného materiálu Příplatek k cenám za přesun prováděný bez použití mechanizace pro jakoukoliv výšku objektu</t>
  </si>
  <si>
    <t>-969086964</t>
  </si>
  <si>
    <t>https://podminky.urs.cz/item/CS_URS_2023_01/998787181</t>
  </si>
  <si>
    <t>N00</t>
  </si>
  <si>
    <t>Nepojmenované práce</t>
  </si>
  <si>
    <t>HZS</t>
  </si>
  <si>
    <t>Hodinové zúčtovací sazby</t>
  </si>
  <si>
    <t>206</t>
  </si>
  <si>
    <t>HZS 1</t>
  </si>
  <si>
    <t>Ostatní pomocné a nezměřitelné práce - přesný počet hodin bude fakturován dle skutečnosti za hodinovou sazbu zhotovitele po odsouhlasení ve stavebním deníku (POLOŽKA ZAHRNUTA Z DŮVODU ZJIŠTĚNÍ VÝŠE HODINOVÉ SAZBY ZHOTOVITELE, NUTNÁ KONTROLA VYČERPANÝCH HODIN A ODEČET ZAHRNUTÝCH V TOMTO ROZPOČTU !!!)</t>
  </si>
  <si>
    <t>hod</t>
  </si>
  <si>
    <t>262144</t>
  </si>
  <si>
    <t>703789276</t>
  </si>
  <si>
    <t>REKONSTRUKCE</t>
  </si>
  <si>
    <t>SKRYTE KONSTRUKCE A DETAILY NEODHALITELNE PROJEKTEM</t>
  </si>
  <si>
    <t>/napr. dozdivky, zacisteni, dilatace, kotvení, napojeni kci atd./</t>
  </si>
  <si>
    <t>207</t>
  </si>
  <si>
    <t>HZS 2</t>
  </si>
  <si>
    <t>Zednické výpomoce pro profese - přesný počet hodin bude fakturován dle skutečnosti za hodinovou sazbu zhotovitele po odsouhlasení ve stavebním deníku</t>
  </si>
  <si>
    <t>1628807954</t>
  </si>
  <si>
    <t>RYHY, PROSTUPY, PRURAZY, ZAZDIVKY, ZACISTENI ATD.</t>
  </si>
  <si>
    <t>40,00</t>
  </si>
  <si>
    <t>D.1.4.1 - VODOVODA A KANALIZACE</t>
  </si>
  <si>
    <t xml:space="preserve">    721 - Zdravotechnika - vnitřní kanalizace (dodávka a montáž)</t>
  </si>
  <si>
    <t xml:space="preserve">    722 - Zdravotechnika - vnitřní vodovod (dodávka a montáž)</t>
  </si>
  <si>
    <t xml:space="preserve">    725 - Zdravotechnika - zařizovací předměty (dodávka a montáž)</t>
  </si>
  <si>
    <t>721</t>
  </si>
  <si>
    <t>Zdravotechnika - vnitřní kanalizace (dodávka a montáž)</t>
  </si>
  <si>
    <t>Pol131</t>
  </si>
  <si>
    <t>potrubí PP-HT DN 32</t>
  </si>
  <si>
    <t>760472039</t>
  </si>
  <si>
    <t>Pol132</t>
  </si>
  <si>
    <t>potrubí PP-HT DN 40</t>
  </si>
  <si>
    <t>-540183530</t>
  </si>
  <si>
    <t>Pol133</t>
  </si>
  <si>
    <t>potrubí PP-HT DN 50</t>
  </si>
  <si>
    <t>-2064751892</t>
  </si>
  <si>
    <t>Pol134</t>
  </si>
  <si>
    <t>potrubí PP-HT DN 75</t>
  </si>
  <si>
    <t>1803496326</t>
  </si>
  <si>
    <t>Pol135</t>
  </si>
  <si>
    <t>potrubí PP-HT DN 100</t>
  </si>
  <si>
    <t>337136934</t>
  </si>
  <si>
    <t>Pol136</t>
  </si>
  <si>
    <t>32x4.5 potrubí PP-RCT, S 4 (SDR 9) (kondenzát od VZT jednotek)</t>
  </si>
  <si>
    <t>362188614</t>
  </si>
  <si>
    <t>Pol137</t>
  </si>
  <si>
    <t>potrubí PVC KG DN 100 SN4</t>
  </si>
  <si>
    <t>-715582961</t>
  </si>
  <si>
    <t>Pol138</t>
  </si>
  <si>
    <t>potrubí PVC KG DN 125 SN4</t>
  </si>
  <si>
    <t>-1255070511</t>
  </si>
  <si>
    <t>Pol139</t>
  </si>
  <si>
    <t>izolační návleky MIRELON PRO tl 5 mm pro PP-HT DN32</t>
  </si>
  <si>
    <t>-2045176389</t>
  </si>
  <si>
    <t>Pol140</t>
  </si>
  <si>
    <t>izolační návleky MIRELON PRO tl 5 mm pro PP-HT DN40</t>
  </si>
  <si>
    <t>-699030232</t>
  </si>
  <si>
    <t>Pol141</t>
  </si>
  <si>
    <t>izolační návleky ARMACELL TUBOLIT AR tl 5 mm pro PP-HT DN50</t>
  </si>
  <si>
    <t>620380254</t>
  </si>
  <si>
    <t>Pol142</t>
  </si>
  <si>
    <t>izolační návleky ARMACELL TUBOLIT AR tl 5 mm pro PP-HT DN75</t>
  </si>
  <si>
    <t>-1866486749</t>
  </si>
  <si>
    <t>Pol143</t>
  </si>
  <si>
    <t>izolační návleky ARMACELL TUBOLIT AR tl 5 mm pro PP-HT DN100</t>
  </si>
  <si>
    <t>626321478</t>
  </si>
  <si>
    <t>Pol144</t>
  </si>
  <si>
    <t>trubková izolace tl. 9 mm pro potrubí PP-RCT 32x4.5</t>
  </si>
  <si>
    <t>3983992</t>
  </si>
  <si>
    <t>Pol145</t>
  </si>
  <si>
    <t>zápachová uzávěrka podomítková DN 32 pro odvod kondenzátu - s mechanickou zápachovou uzávěrkou (kulička) a čistící vložkou, se svěrným těsněním pro DN32 a násuvným těsněnímí 12-18mm.</t>
  </si>
  <si>
    <t>ks</t>
  </si>
  <si>
    <t>-1197179161</t>
  </si>
  <si>
    <t>Pol146</t>
  </si>
  <si>
    <t>kalich pro odkap s mechanickou zápachovou uzávěrkou (kulička)</t>
  </si>
  <si>
    <t>-903485055</t>
  </si>
  <si>
    <t>Pol147</t>
  </si>
  <si>
    <t>přivzdušňovací ventil DN100 podomítkový</t>
  </si>
  <si>
    <t>-1876526296</t>
  </si>
  <si>
    <t>Pol148</t>
  </si>
  <si>
    <t>přivzdušňovací ventil DN50 podomítkový</t>
  </si>
  <si>
    <t>1904597971</t>
  </si>
  <si>
    <t>Pol149</t>
  </si>
  <si>
    <t>liniové odvodnění - žlab do chodníku s krycím roštem + odtoková vpusť se zápachovou uzavírkou celk. délky 1,5 m</t>
  </si>
  <si>
    <t>896716956</t>
  </si>
  <si>
    <t>Pol71</t>
  </si>
  <si>
    <t>Sifon pro dřez</t>
  </si>
  <si>
    <t>1872692497</t>
  </si>
  <si>
    <t>Pol.71.1</t>
  </si>
  <si>
    <t>Potrubí kanalizační KG-Systém SN 4 svodné DN 125</t>
  </si>
  <si>
    <t>-1768370283</t>
  </si>
  <si>
    <t>Pol74</t>
  </si>
  <si>
    <t>Podomítková vodní zápachová uzávěrka DN40/50 pro pračku nebo myčku se zpětnou armaturou (kulička) a čistícím otvorem, krycí deska z nerezové oceli 160x110mm, tvarovka pro přívod vody a výtokový ventil na hadici;</t>
  </si>
  <si>
    <t>1284333515</t>
  </si>
  <si>
    <t>Pol74.1</t>
  </si>
  <si>
    <t xml:space="preserve">Zkouška těsnosti kanalizace </t>
  </si>
  <si>
    <t>1854005004</t>
  </si>
  <si>
    <t>722</t>
  </si>
  <si>
    <t>Zdravotechnika - vnitřní vodovod (dodávka a montáž)</t>
  </si>
  <si>
    <t>Pol72</t>
  </si>
  <si>
    <t>Rohový kulový kohout – 1/2" x 3/8" , nástěnka</t>
  </si>
  <si>
    <t>978397070</t>
  </si>
  <si>
    <t>Pol73</t>
  </si>
  <si>
    <t>ventil T 217-15 pro pračku, nástěnka</t>
  </si>
  <si>
    <t>232561193</t>
  </si>
  <si>
    <t>Pol125</t>
  </si>
  <si>
    <t>CELOPLASTOVÁ TRUBKA Z PP-RCT, S 4 (SDR 9), vč. tvarovek a upevňovacího materálu,korýtek 20x2,8</t>
  </si>
  <si>
    <t>m1</t>
  </si>
  <si>
    <t>-1388920490</t>
  </si>
  <si>
    <t>Pol126</t>
  </si>
  <si>
    <t>izolace tl. 9 pro potrubí DN 20</t>
  </si>
  <si>
    <t>854796579</t>
  </si>
  <si>
    <t>-2075304917</t>
  </si>
  <si>
    <t>Pol127</t>
  </si>
  <si>
    <t>2121838906</t>
  </si>
  <si>
    <t>Pol128</t>
  </si>
  <si>
    <t>Uzavírací armatury - R 250 D-3/4"</t>
  </si>
  <si>
    <t>1435110040</t>
  </si>
  <si>
    <t>Pol129</t>
  </si>
  <si>
    <t>El. tlakový ohřívač o objemu 50 litrů zavěšený pod stropem, 2kW, včetně bezp. skupiny připojení</t>
  </si>
  <si>
    <t>2089690132</t>
  </si>
  <si>
    <t>Pol130</t>
  </si>
  <si>
    <t>Automatický termostatický směšovací ventil s nastavením v rozsahu 30-65°C s ochranou proti opaření- DN20 (připojovací šroubení s vnějším závitem, integrovaná zpětná klapka a filtr na vstupu studené i teplé vody</t>
  </si>
  <si>
    <t>-642014208</t>
  </si>
  <si>
    <t>Pol130.1</t>
  </si>
  <si>
    <t>Základní rozbor pitné vody</t>
  </si>
  <si>
    <t>-284574966</t>
  </si>
  <si>
    <t>Pol.130.2</t>
  </si>
  <si>
    <t>Zkouška těsnosti vodovodu</t>
  </si>
  <si>
    <t>1562116743</t>
  </si>
  <si>
    <t>Pol.130.3</t>
  </si>
  <si>
    <t>Desinfekce a proplach systému</t>
  </si>
  <si>
    <t>302177031</t>
  </si>
  <si>
    <t>Vypuštění a napuštění části systému</t>
  </si>
  <si>
    <t>-650161698</t>
  </si>
  <si>
    <t>725</t>
  </si>
  <si>
    <t>Zdravotechnika - zařizovací předměty (dodávka a montáž)</t>
  </si>
  <si>
    <t>Pol75</t>
  </si>
  <si>
    <t>550x465 mm, barva bílá, včetně click clack uzávěru odpadu standard: umyvadlo Laufen Pro umyvadlo</t>
  </si>
  <si>
    <t>Pol76</t>
  </si>
  <si>
    <t>montáž</t>
  </si>
  <si>
    <t>Pol77</t>
  </si>
  <si>
    <t>směšovací páková baterie stojánková dřezová, standard: Grohe Minta - Páková dřezová baterie, chrom dřezová baterie</t>
  </si>
  <si>
    <t>Pol78</t>
  </si>
  <si>
    <t>Pol79</t>
  </si>
  <si>
    <t>standard: Merida Sp. z o.o. Věšák dvojitý šnek mat věšák dvojitý</t>
  </si>
  <si>
    <t>Pol80</t>
  </si>
  <si>
    <t>Pol81</t>
  </si>
  <si>
    <t>montáž na stěnu, rozměry š. 340 mm v. 595 mm hl. 166 mm, standard: Merida Sp. z o.o. Koš závěsný otevřený STELLA R10 ADVANCED 27 l nerez mat odpadkový koš</t>
  </si>
  <si>
    <t>Pol82</t>
  </si>
  <si>
    <t>Pol83</t>
  </si>
  <si>
    <t>standard: Merida Sp. z o.o. WC SOUPRAVA s krytkou na zavěšení - matová toaletní kartáč</t>
  </si>
  <si>
    <t>Pol84</t>
  </si>
  <si>
    <t>Pol85</t>
  </si>
  <si>
    <t>standard: Merida Sp. z o.o. Zásobník na hygienické sáčky STELLA nerez mat zásobník na hygienické sáčky</t>
  </si>
  <si>
    <t>Pol86</t>
  </si>
  <si>
    <t>Pol87</t>
  </si>
  <si>
    <t>standard: Merida Sp. z o.o. Zásobník na jednotlivé papírové ručníky MERIDA STELLA MAXI nerez, mat zásobník na papírové ručníky</t>
  </si>
  <si>
    <t>Pol88</t>
  </si>
  <si>
    <t>Pol89</t>
  </si>
  <si>
    <t>standard: Merida Sp. z o.o. Dávkovač tekutého mýdla STELLA nerez matový, 0,4 l dávkovač tekutého mýdla</t>
  </si>
  <si>
    <t>Pol90</t>
  </si>
  <si>
    <t>Pol91</t>
  </si>
  <si>
    <t>standard: Merida Sp. z o.o. Držák na toaletní papír - odkrytý držák na toaletní papír</t>
  </si>
  <si>
    <t>Pol92</t>
  </si>
  <si>
    <t>Pol93</t>
  </si>
  <si>
    <t>standard: Sifon umyvadlový Optima 5/4 CR SIFM sifon umyvadlový</t>
  </si>
  <si>
    <t>Pol94</t>
  </si>
  <si>
    <t>Pol95</t>
  </si>
  <si>
    <t>standard: Ovládací tlačítko Grohe Arena Cosmopolitan plast chrom mat 38858P00 ovládací tlačítko</t>
  </si>
  <si>
    <t>Pol96</t>
  </si>
  <si>
    <t>Pol97</t>
  </si>
  <si>
    <t>standard: Wc závěsné Laufen Pro WC závěsné</t>
  </si>
  <si>
    <t>Pol98</t>
  </si>
  <si>
    <t>Pol99</t>
  </si>
  <si>
    <t>Pol100</t>
  </si>
  <si>
    <t>Pol101</t>
  </si>
  <si>
    <t>páková umyvadlová baterie DN 15 se směsovacím zařízením a nastavitelným omezovačem teploty (nastavení 37°C) standard: Grohe Minta - Páková dřezová baterie, chrom umyvadlová baterie</t>
  </si>
  <si>
    <t>Pol101.1</t>
  </si>
  <si>
    <t>-1357218377</t>
  </si>
  <si>
    <t>Pol102</t>
  </si>
  <si>
    <t>směšovací páková baterie stojánková umyvadlová, 2xRK15, z.u. umyvadlová standard: Grohe Concetto New, chrom umyvadlová baterie</t>
  </si>
  <si>
    <t>Pol103</t>
  </si>
  <si>
    <t>Pol104</t>
  </si>
  <si>
    <t>s nádrží 8 cm do lehkých příček (samonosný prvek), pro ovládání zepředu, nastavitelné splachování standard: Duofix pro závěsné WC 114 cm s nádrží Sigma 8 cm, přední ovládání modul pro závěsné WC</t>
  </si>
  <si>
    <t>Pol105</t>
  </si>
  <si>
    <t>1870573739</t>
  </si>
  <si>
    <t>-2118235235</t>
  </si>
  <si>
    <t>-621834462</t>
  </si>
  <si>
    <t>458747510</t>
  </si>
  <si>
    <t>D.1.4.3 - ELEKTROINSTALACE</t>
  </si>
  <si>
    <t>21-M - Elektromontáže</t>
  </si>
  <si>
    <t xml:space="preserve">    D2 - Kabely a trubky</t>
  </si>
  <si>
    <t xml:space="preserve">    D3 - Instalační materiál</t>
  </si>
  <si>
    <t xml:space="preserve">    D4 - Osvětlení - dodávka svítidel</t>
  </si>
  <si>
    <t xml:space="preserve">    D5 - Vytápění</t>
  </si>
  <si>
    <t xml:space="preserve">    D6 - Rozvaděč R1</t>
  </si>
  <si>
    <t xml:space="preserve">    D7 - Hlavní rozvaděč (stávající)</t>
  </si>
  <si>
    <t xml:space="preserve">    D8 - Strukturovaná kabeláž</t>
  </si>
  <si>
    <t xml:space="preserve">    D9 - PZTS</t>
  </si>
  <si>
    <t xml:space="preserve">    D10 - Zvonek</t>
  </si>
  <si>
    <t xml:space="preserve">    D11 - Přístupový systém</t>
  </si>
  <si>
    <t xml:space="preserve">    D12 - Práce a ostatní materiál</t>
  </si>
  <si>
    <t>21-M</t>
  </si>
  <si>
    <t>Elektromontáže</t>
  </si>
  <si>
    <t>D2</t>
  </si>
  <si>
    <t>Kabely a trubky</t>
  </si>
  <si>
    <t>Pol1</t>
  </si>
  <si>
    <t>CYKY-J 3x1,5</t>
  </si>
  <si>
    <t>Pol2</t>
  </si>
  <si>
    <t>CYKY-O 3x1,5</t>
  </si>
  <si>
    <t>Pol3</t>
  </si>
  <si>
    <t>CYKY-J 3x2,5</t>
  </si>
  <si>
    <t>Pol4</t>
  </si>
  <si>
    <t>CYKY-J 5x1,5</t>
  </si>
  <si>
    <t>Pol5</t>
  </si>
  <si>
    <t>CYKY-J 5x2,5</t>
  </si>
  <si>
    <t>Pol6</t>
  </si>
  <si>
    <t>CYKY-J 5x6</t>
  </si>
  <si>
    <t>Pol7</t>
  </si>
  <si>
    <t>trubka ∅40 střední mechanická odolnost</t>
  </si>
  <si>
    <t>Instalační materiál</t>
  </si>
  <si>
    <t>Pol8</t>
  </si>
  <si>
    <t>Spínač č. 1</t>
  </si>
  <si>
    <t>Pol9</t>
  </si>
  <si>
    <t>Spínač č. 5</t>
  </si>
  <si>
    <t>Pol10</t>
  </si>
  <si>
    <t>Spínač č. 6</t>
  </si>
  <si>
    <t>Pol11</t>
  </si>
  <si>
    <t>Spínač č. 7</t>
  </si>
  <si>
    <t>Pol12</t>
  </si>
  <si>
    <t>Zásuvka jednonásobná 230V/16A</t>
  </si>
  <si>
    <t>Pol13</t>
  </si>
  <si>
    <t>Zásuvka jednonásobná 230V/16A se svodičem přepětí T3</t>
  </si>
  <si>
    <t>Pol14</t>
  </si>
  <si>
    <t>Žaluziový ovladač</t>
  </si>
  <si>
    <t>Pol15</t>
  </si>
  <si>
    <t>Spínač č. 1 IP44</t>
  </si>
  <si>
    <t>Pol16</t>
  </si>
  <si>
    <t>Zásuvka 230V/16A IP44</t>
  </si>
  <si>
    <t>Pol17</t>
  </si>
  <si>
    <t>Krabice přístrojová</t>
  </si>
  <si>
    <t>Pol18</t>
  </si>
  <si>
    <t>Detektor pohybu venkovní nástěnný, min. IP44, bílá barva</t>
  </si>
  <si>
    <t>Pol19</t>
  </si>
  <si>
    <t>LED pásek v difuzoru (osvětlení pracovní plochy),12V, 10W/m,CRI min. 90, v hliníkovém difuzoru</t>
  </si>
  <si>
    <t>Pol20</t>
  </si>
  <si>
    <t>Napájecí zdroj pro LED pásky, 12V/60W</t>
  </si>
  <si>
    <t>Pol22</t>
  </si>
  <si>
    <t>Podlahová zásuvková krabice, 3x Z230V, 1x 2RJ45, pro mokrou údržbu</t>
  </si>
  <si>
    <t>Osvětlení - dodávka svítidel</t>
  </si>
  <si>
    <t>348250R1</t>
  </si>
  <si>
    <t>D - LED vestavěné svítidlo 9,6 W prof.185mm  (techn.specifiklace viz výkres č.C.9)</t>
  </si>
  <si>
    <t>1916011369</t>
  </si>
  <si>
    <t>348250R2</t>
  </si>
  <si>
    <t>A1 - LED závěsné svítidlo 48 W dl.1400mm  (techn.specifikace viz výkres č.C.9)</t>
  </si>
  <si>
    <t>1866614333</t>
  </si>
  <si>
    <t>348250R3</t>
  </si>
  <si>
    <t>A2 - LED závěsné svítidlo 60 W dl.1685mm  (techn.specifikace viz výkres č.C.9)</t>
  </si>
  <si>
    <t>2005351711</t>
  </si>
  <si>
    <t>348250R5</t>
  </si>
  <si>
    <t>B - LED přisazené svítidlo 19,2 W prof.400mm  (techn.specifiklace viz výkres č.C.9)</t>
  </si>
  <si>
    <t>-126205410</t>
  </si>
  <si>
    <t>348250R7</t>
  </si>
  <si>
    <t>F -  svítidlo pro 2 ks zářivkové trubice 36 W   (techn.specifikace viz výkres č.C.9)</t>
  </si>
  <si>
    <t>1403987974</t>
  </si>
  <si>
    <t>348250R8</t>
  </si>
  <si>
    <t>N - LED únikové osvětlení 2 W cca 105x105mm  (techn.specifiklace viz výkres č.C.9)</t>
  </si>
  <si>
    <t>-1798749505</t>
  </si>
  <si>
    <t>348250R9</t>
  </si>
  <si>
    <t>D - LED downlighty standard  36 W dl.500mm  (techn.specifiklace viz výkres č.C.9)</t>
  </si>
  <si>
    <t>1769930114</t>
  </si>
  <si>
    <t>D5</t>
  </si>
  <si>
    <t>Vytápění</t>
  </si>
  <si>
    <t>Pol24</t>
  </si>
  <si>
    <t>stropní sálavý panel 600W</t>
  </si>
  <si>
    <t>D6</t>
  </si>
  <si>
    <t>Rozvaděč R1</t>
  </si>
  <si>
    <t>Pol25</t>
  </si>
  <si>
    <t>rozvaděč oceloplechový nástěnný, s plnými dvířky, 72M</t>
  </si>
  <si>
    <t>Pol26</t>
  </si>
  <si>
    <t>přepěťová ochrana T1+T2</t>
  </si>
  <si>
    <t>Pol27</t>
  </si>
  <si>
    <t>hlavní vypínač 32A/3</t>
  </si>
  <si>
    <t>Pol28</t>
  </si>
  <si>
    <t>jistič B16A/3</t>
  </si>
  <si>
    <t>Pol29</t>
  </si>
  <si>
    <t>jistič B10A/3</t>
  </si>
  <si>
    <t>Pol30</t>
  </si>
  <si>
    <t>jistič B16A/1</t>
  </si>
  <si>
    <t>Pol31</t>
  </si>
  <si>
    <t>jistič B10A/1</t>
  </si>
  <si>
    <t>Pol32</t>
  </si>
  <si>
    <t>jistič B2A/1</t>
  </si>
  <si>
    <t>Pol33</t>
  </si>
  <si>
    <t>jistič C10A/1</t>
  </si>
  <si>
    <t>Pol34</t>
  </si>
  <si>
    <t>proudový chránič 40/4/0,03</t>
  </si>
  <si>
    <t>Pol35</t>
  </si>
  <si>
    <t>kombinovaný chránič s nadproudovou ochranou 10B/2/0,03</t>
  </si>
  <si>
    <t>Hlavní rozvaděč (stávající)</t>
  </si>
  <si>
    <t>Pol36</t>
  </si>
  <si>
    <t>jistič B20A/3</t>
  </si>
  <si>
    <t>Strukturovaná kabeláž</t>
  </si>
  <si>
    <t>Pol37</t>
  </si>
  <si>
    <t>Zásuvka datová dvojnásobná, 2xRJ45</t>
  </si>
  <si>
    <t>Pol38</t>
  </si>
  <si>
    <t>UTP cat 5e</t>
  </si>
  <si>
    <t>Pol39</t>
  </si>
  <si>
    <t>trubka ∅40 nízká mechanická odolnost</t>
  </si>
  <si>
    <t>Pol40</t>
  </si>
  <si>
    <t>trubka ∅20 nízká mechanická odolnost</t>
  </si>
  <si>
    <t>Pol41</t>
  </si>
  <si>
    <t>trubka ∅20 střední mechanická odolnost</t>
  </si>
  <si>
    <t>Pol42</t>
  </si>
  <si>
    <t>19" RACK jednodílný 6U</t>
  </si>
  <si>
    <t>Pol43</t>
  </si>
  <si>
    <t>Switch 19" 48P PoE</t>
  </si>
  <si>
    <t>Pol44</t>
  </si>
  <si>
    <t>Patch panel 19" 48P</t>
  </si>
  <si>
    <t>D9</t>
  </si>
  <si>
    <t>PZTS</t>
  </si>
  <si>
    <t>Pol45</t>
  </si>
  <si>
    <t>Ústředna</t>
  </si>
  <si>
    <t>Pol46</t>
  </si>
  <si>
    <t>Klávesnice</t>
  </si>
  <si>
    <t>Pol47</t>
  </si>
  <si>
    <t>Detektor pohybu</t>
  </si>
  <si>
    <t>Pol48</t>
  </si>
  <si>
    <t>Detektor pohybu a tříštění skla</t>
  </si>
  <si>
    <t>Pol49</t>
  </si>
  <si>
    <t>Vnitřní siréna</t>
  </si>
  <si>
    <t>Pol50</t>
  </si>
  <si>
    <t>Vnější siréna</t>
  </si>
  <si>
    <t>Pol51</t>
  </si>
  <si>
    <t>Optická signalizace venkovní</t>
  </si>
  <si>
    <t>Pol52</t>
  </si>
  <si>
    <t>Kabely, spojky, příslušenství</t>
  </si>
  <si>
    <t>D10</t>
  </si>
  <si>
    <t>Zvonek</t>
  </si>
  <si>
    <t>Pol53</t>
  </si>
  <si>
    <t>Pol54</t>
  </si>
  <si>
    <t>Zvonkové tlačítko IP44</t>
  </si>
  <si>
    <t>D11</t>
  </si>
  <si>
    <t>Přístupový systém</t>
  </si>
  <si>
    <t>Pol55</t>
  </si>
  <si>
    <t>Čtečka čipových karet</t>
  </si>
  <si>
    <t>D12</t>
  </si>
  <si>
    <t>Práce a ostatní materiál</t>
  </si>
  <si>
    <t>Pol56</t>
  </si>
  <si>
    <t>Práce a ostatní materiál - viz výpis uvnitř položky</t>
  </si>
  <si>
    <t>Montáž včetně svítidel</t>
  </si>
  <si>
    <t>Doprava na stavbu</t>
  </si>
  <si>
    <t>Hmoždinky, hřebíky, nástroje, sádra, šrouby, vruty, atd.</t>
  </si>
  <si>
    <t>Ukončení veškeré výše uvedené kabeláže</t>
  </si>
  <si>
    <t>Průrazy všeobecně</t>
  </si>
  <si>
    <t>Drážky + omítka</t>
  </si>
  <si>
    <t>Stavební přípomocné práce, stavební připravenost</t>
  </si>
  <si>
    <t>Odstranění stávající elektroinstalace, včetně její likvidace</t>
  </si>
  <si>
    <t xml:space="preserve">Drobný nespecifikovaný a montážní materiál </t>
  </si>
  <si>
    <t>Protipožární utěsnění prostupů</t>
  </si>
  <si>
    <t>Komplexní odskoušení technologie</t>
  </si>
  <si>
    <t>Zaškolení obsluhy</t>
  </si>
  <si>
    <t>Projekt skutečného provedení</t>
  </si>
  <si>
    <t>Kolaudační podklady</t>
  </si>
  <si>
    <t>Značící štítky technologie</t>
  </si>
  <si>
    <t>Dopojení k elektroměru a slabo a silnoproudu</t>
  </si>
  <si>
    <t>Autorský dozor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</si>
  <si>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</si>
  <si>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</si>
  <si>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</si>
  <si>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</si>
  <si>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</si>
  <si>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</si>
  <si>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</si>
  <si>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</si>
  <si>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</si>
  <si>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</si>
  <si>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</si>
  <si>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</si>
  <si>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-49646014</t>
  </si>
  <si>
    <t>https://podminky.urs.cz/item/CS_URS_2023_01/013254000</t>
  </si>
  <si>
    <t>013294000</t>
  </si>
  <si>
    <t>Ostatní dokumentace - dílenská</t>
  </si>
  <si>
    <t>464460956</t>
  </si>
  <si>
    <t>https://podminky.urs.cz/item/CS_URS_2023_01/013294000</t>
  </si>
  <si>
    <t>VRN3</t>
  </si>
  <si>
    <t>Zařízení staveniště</t>
  </si>
  <si>
    <t>030001000</t>
  </si>
  <si>
    <t>Zařízení staveniště - zřízení, provoz, zrušení</t>
  </si>
  <si>
    <t>-1484135459</t>
  </si>
  <si>
    <t>https://podminky.urs.cz/item/CS_URS_2023_01/030001000</t>
  </si>
  <si>
    <t>034002000</t>
  </si>
  <si>
    <t>Zabezpečení staveniště</t>
  </si>
  <si>
    <t>1653162314</t>
  </si>
  <si>
    <t>https://podminky.urs.cz/item/CS_URS_2023_01/034002000</t>
  </si>
  <si>
    <t>VRN4</t>
  </si>
  <si>
    <t>Inženýrská činnost</t>
  </si>
  <si>
    <t>044002000</t>
  </si>
  <si>
    <t>Revize</t>
  </si>
  <si>
    <t>-542482826</t>
  </si>
  <si>
    <t>https://podminky.urs.cz/item/CS_URS_2023_01/044002000</t>
  </si>
  <si>
    <t>045002000</t>
  </si>
  <si>
    <t>Kompletační a koordinační činnost</t>
  </si>
  <si>
    <t>-589748508</t>
  </si>
  <si>
    <t>https://podminky.urs.cz/item/CS_URS_2023_01/045002000</t>
  </si>
  <si>
    <t>VRN7</t>
  </si>
  <si>
    <t>Provozní vlivy</t>
  </si>
  <si>
    <t>071002000</t>
  </si>
  <si>
    <t>Provoz investora, třetích osob</t>
  </si>
  <si>
    <t>-956297754</t>
  </si>
  <si>
    <t>https://podminky.urs.cz/item/CS_URS_2023_01/071002000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</si>
  <si>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</si>
  <si>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</si>
  <si>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</si>
  <si>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</si>
  <si>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</si>
  <si>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</si>
  <si>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</si>
  <si>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</si>
  <si>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</si>
  <si>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</si>
  <si>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</si>
  <si>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</si>
  <si>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</si>
  <si>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</si>
  <si>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</si>
  <si>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</si>
  <si>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</si>
  <si>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</si>
  <si>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</si>
  <si>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</si>
  <si>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</si>
  <si>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</si>
  <si>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</si>
  <si>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</si>
  <si>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</si>
  <si>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</si>
  <si>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</si>
  <si>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</si>
  <si>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</si>
  <si>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</si>
  <si>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</si>
  <si>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</si>
  <si>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</si>
  <si>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</si>
  <si>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</si>
  <si>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</si>
  <si>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</si>
  <si>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</si>
  <si>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</si>
  <si>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</si>
  <si>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</si>
  <si>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</si>
  <si>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</si>
  <si>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</si>
  <si>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</si>
  <si>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</si>
  <si>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</si>
  <si>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</si>
  <si>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</si>
  <si>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</si>
  <si>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</si>
  <si>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</si>
  <si>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</si>
  <si>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</si>
  <si>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</si>
  <si>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</si>
  <si>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</si>
  <si>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</si>
  <si>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</si>
  <si>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</si>
  <si>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</si>
  <si>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</si>
  <si>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</si>
  <si>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</si>
  <si>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</si>
  <si>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</si>
  <si>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</si>
  <si>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</si>
  <si>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</si>
  <si>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</si>
  <si>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</si>
  <si>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</si>
  <si>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</si>
  <si>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</si>
  <si>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</si>
  <si>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</si>
  <si>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</si>
  <si>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</si>
  <si>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</si>
  <si>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</si>
  <si>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</si>
  <si>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</si>
  <si>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</si>
  <si>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</si>
  <si>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</si>
  <si>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</si>
  <si>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</si>
  <si>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</si>
  <si>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</si>
  <si>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</si>
  <si>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</si>
  <si>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</si>
  <si>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</si>
  <si>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</si>
  <si>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</si>
  <si>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</si>
  <si>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</si>
  <si>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</si>
  <si>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</si>
  <si>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</si>
  <si>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</si>
  <si>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</si>
  <si>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</si>
  <si>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</si>
  <si>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</si>
  <si>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</si>
  <si>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</si>
  <si>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</si>
  <si>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</si>
  <si>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</si>
  <si>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</si>
  <si>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</si>
  <si>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</si>
  <si>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</si>
  <si>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</si>
  <si>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</si>
  <si>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</si>
  <si>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</si>
  <si>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</si>
  <si>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</si>
  <si>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</si>
  <si>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</si>
  <si>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</si>
  <si>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</si>
  <si>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</si>
  <si>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</si>
  <si>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</si>
  <si>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</si>
  <si>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</si>
  <si>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</si>
  <si>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</si>
  <si>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</si>
  <si>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</si>
  <si>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</si>
  <si>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</si>
  <si>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</si>
  <si>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</si>
  <si>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</si>
  <si>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</si>
  <si>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</si>
  <si>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</si>
  <si>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</si>
  <si>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</si>
  <si>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</si>
  <si>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</si>
  <si>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</si>
  <si>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</si>
  <si>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</si>
  <si>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</si>
  <si>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</si>
  <si>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</si>
  <si>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</si>
  <si>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</si>
  <si>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</si>
  <si>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</si>
  <si>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</si>
  <si>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</si>
  <si>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</si>
  <si>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</si>
  <si>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</si>
  <si>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</si>
  <si>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</si>
  <si>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</si>
  <si>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</si>
  <si>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</si>
  <si>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</si>
  <si>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</si>
  <si>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</si>
  <si>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</si>
  <si>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</si>
  <si>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</si>
  <si>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</si>
  <si>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</si>
  <si>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</si>
  <si>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</si>
  <si>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</si>
  <si>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</si>
  <si>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</si>
  <si>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</si>
  <si>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</si>
  <si>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</si>
  <si>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</si>
  <si>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</si>
  <si>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</si>
  <si>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</si>
  <si>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nástěnná páková baterie otočná standard: Grohe Concetto New - Nástěnná páková baterie chrom, otočná vč.přepínače, rozteč 280 mm</t>
  </si>
  <si>
    <t>standard: mřížka sklopná ke klozetu Jika Mira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</si>
</sst>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113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i/>
      <sz val="8"/>
      <name val="Arial CE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u val="single"/>
      <sz val="7"/>
      <color indexed="55"/>
      <name val="Calibri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6"/>
      <name val="Arial CE"/>
      <family val="0"/>
    </font>
    <font>
      <b/>
      <sz val="8"/>
      <color indexed="55"/>
      <name val="Arial CE"/>
      <family val="0"/>
    </font>
    <font>
      <b/>
      <sz val="10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8"/>
      <color theme="10"/>
      <name val="Wingdings 2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  <font>
      <b/>
      <sz val="10"/>
      <color rgb="FF00336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3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3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96" fillId="0" borderId="27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68" fontId="96" fillId="0" borderId="0" xfId="0" applyNumberFormat="1" applyFont="1" applyBorder="1" applyAlignment="1">
      <alignment vertical="center"/>
    </xf>
    <xf numFmtId="4" fontId="96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9" fillId="0" borderId="27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68" fontId="99" fillId="0" borderId="0" xfId="0" applyNumberFormat="1" applyFont="1" applyBorder="1" applyAlignment="1">
      <alignment vertical="center"/>
    </xf>
    <xf numFmtId="4" fontId="9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0" fillId="0" borderId="0" xfId="36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83" fillId="0" borderId="27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68" fontId="83" fillId="0" borderId="0" xfId="0" applyNumberFormat="1" applyFont="1" applyBorder="1" applyAlignment="1">
      <alignment vertical="center"/>
    </xf>
    <xf numFmtId="4" fontId="83" fillId="0" borderId="21" xfId="0" applyNumberFormat="1" applyFont="1" applyBorder="1" applyAlignment="1">
      <alignment vertical="center"/>
    </xf>
    <xf numFmtId="4" fontId="99" fillId="0" borderId="28" xfId="0" applyNumberFormat="1" applyFont="1" applyBorder="1" applyAlignment="1">
      <alignment vertical="center"/>
    </xf>
    <xf numFmtId="4" fontId="99" fillId="0" borderId="29" xfId="0" applyNumberFormat="1" applyFont="1" applyBorder="1" applyAlignment="1">
      <alignment vertical="center"/>
    </xf>
    <xf numFmtId="168" fontId="99" fillId="0" borderId="29" xfId="0" applyNumberFormat="1" applyFont="1" applyBorder="1" applyAlignment="1">
      <alignment vertical="center"/>
    </xf>
    <xf numFmtId="4" fontId="99" fillId="0" borderId="30" xfId="0" applyNumberFormat="1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4" fontId="83" fillId="0" borderId="0" xfId="0" applyNumberFormat="1" applyFont="1" applyAlignment="1">
      <alignment vertical="center"/>
    </xf>
    <xf numFmtId="166" fontId="83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103" fillId="0" borderId="0" xfId="0" applyFont="1" applyAlignment="1">
      <alignment horizontal="left" vertical="center"/>
    </xf>
    <xf numFmtId="0" fontId="84" fillId="0" borderId="12" xfId="0" applyFont="1" applyBorder="1" applyAlignment="1">
      <alignment vertical="center"/>
    </xf>
    <xf numFmtId="0" fontId="84" fillId="0" borderId="29" xfId="0" applyFont="1" applyBorder="1" applyAlignment="1">
      <alignment horizontal="left" vertical="center"/>
    </xf>
    <xf numFmtId="0" fontId="84" fillId="0" borderId="29" xfId="0" applyFont="1" applyBorder="1" applyAlignment="1">
      <alignment vertical="center"/>
    </xf>
    <xf numFmtId="4" fontId="84" fillId="0" borderId="29" xfId="0" applyNumberFormat="1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29" xfId="0" applyFont="1" applyBorder="1" applyAlignment="1">
      <alignment horizontal="left" vertical="center"/>
    </xf>
    <xf numFmtId="0" fontId="85" fillId="0" borderId="29" xfId="0" applyFont="1" applyBorder="1" applyAlignment="1">
      <alignment vertical="center"/>
    </xf>
    <xf numFmtId="4" fontId="85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95" fillId="0" borderId="0" xfId="0" applyNumberFormat="1" applyFont="1" applyAlignment="1">
      <alignment/>
    </xf>
    <xf numFmtId="168" fontId="104" fillId="0" borderId="19" xfId="0" applyNumberFormat="1" applyFont="1" applyBorder="1" applyAlignment="1">
      <alignment/>
    </xf>
    <xf numFmtId="168" fontId="104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86" fillId="0" borderId="12" xfId="0" applyFont="1" applyBorder="1" applyAlignment="1">
      <alignment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6" fillId="0" borderId="0" xfId="0" applyFont="1" applyAlignment="1" applyProtection="1">
      <alignment/>
      <protection locked="0"/>
    </xf>
    <xf numFmtId="4" fontId="84" fillId="0" borderId="0" xfId="0" applyNumberFormat="1" applyFont="1" applyAlignment="1">
      <alignment/>
    </xf>
    <xf numFmtId="0" fontId="86" fillId="0" borderId="27" xfId="0" applyFont="1" applyBorder="1" applyAlignment="1">
      <alignment/>
    </xf>
    <xf numFmtId="0" fontId="86" fillId="0" borderId="0" xfId="0" applyFont="1" applyBorder="1" applyAlignment="1">
      <alignment/>
    </xf>
    <xf numFmtId="168" fontId="86" fillId="0" borderId="0" xfId="0" applyNumberFormat="1" applyFont="1" applyBorder="1" applyAlignment="1">
      <alignment/>
    </xf>
    <xf numFmtId="168" fontId="86" fillId="0" borderId="21" xfId="0" applyNumberFormat="1" applyFont="1" applyBorder="1" applyAlignment="1">
      <alignment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vertical="center"/>
    </xf>
    <xf numFmtId="0" fontId="85" fillId="0" borderId="0" xfId="0" applyFont="1" applyAlignment="1">
      <alignment horizontal="left"/>
    </xf>
    <xf numFmtId="4" fontId="85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22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94" fillId="22" borderId="27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168" fontId="94" fillId="0" borderId="0" xfId="0" applyNumberFormat="1" applyFont="1" applyBorder="1" applyAlignment="1">
      <alignment vertical="center"/>
    </xf>
    <xf numFmtId="168" fontId="94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36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7" fillId="0" borderId="12" xfId="0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 applyProtection="1">
      <alignment vertical="center"/>
      <protection locked="0"/>
    </xf>
    <xf numFmtId="0" fontId="87" fillId="0" borderId="27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69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7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69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7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1" xfId="0" applyFont="1" applyBorder="1" applyAlignment="1">
      <alignment vertical="center"/>
    </xf>
    <xf numFmtId="0" fontId="108" fillId="0" borderId="31" xfId="0" applyFont="1" applyBorder="1" applyAlignment="1" applyProtection="1">
      <alignment horizontal="center" vertical="center"/>
      <protection locked="0"/>
    </xf>
    <xf numFmtId="49" fontId="108" fillId="0" borderId="31" xfId="0" applyNumberFormat="1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center" vertical="center" wrapText="1"/>
      <protection locked="0"/>
    </xf>
    <xf numFmtId="169" fontId="108" fillId="0" borderId="31" xfId="0" applyNumberFormat="1" applyFont="1" applyBorder="1" applyAlignment="1" applyProtection="1">
      <alignment vertical="center"/>
      <protection locked="0"/>
    </xf>
    <xf numFmtId="4" fontId="108" fillId="22" borderId="31" xfId="0" applyNumberFormat="1" applyFont="1" applyFill="1" applyBorder="1" applyAlignment="1" applyProtection="1">
      <alignment vertical="center"/>
      <protection locked="0"/>
    </xf>
    <xf numFmtId="4" fontId="108" fillId="0" borderId="31" xfId="0" applyNumberFormat="1" applyFont="1" applyBorder="1" applyAlignment="1" applyProtection="1">
      <alignment vertical="center"/>
      <protection locked="0"/>
    </xf>
    <xf numFmtId="0" fontId="109" fillId="0" borderId="12" xfId="0" applyFont="1" applyBorder="1" applyAlignment="1">
      <alignment vertical="center"/>
    </xf>
    <xf numFmtId="0" fontId="108" fillId="22" borderId="27" xfId="0" applyFont="1" applyFill="1" applyBorder="1" applyAlignment="1" applyProtection="1">
      <alignment horizontal="left" vertical="center"/>
      <protection locked="0"/>
    </xf>
    <xf numFmtId="0" fontId="108" fillId="0" borderId="0" xfId="0" applyFont="1" applyBorder="1" applyAlignment="1">
      <alignment horizontal="center" vertical="center"/>
    </xf>
    <xf numFmtId="0" fontId="90" fillId="0" borderId="12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69" fontId="90" fillId="0" borderId="0" xfId="0" applyNumberFormat="1" applyFont="1" applyAlignment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0" borderId="27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1" xfId="0" applyFont="1" applyBorder="1" applyAlignment="1">
      <alignment vertical="center"/>
    </xf>
    <xf numFmtId="0" fontId="89" fillId="0" borderId="28" xfId="0" applyFont="1" applyBorder="1" applyAlignment="1">
      <alignment vertical="center"/>
    </xf>
    <xf numFmtId="0" fontId="89" fillId="0" borderId="29" xfId="0" applyFont="1" applyBorder="1" applyAlignment="1">
      <alignment vertical="center"/>
    </xf>
    <xf numFmtId="0" fontId="89" fillId="0" borderId="30" xfId="0" applyFont="1" applyBorder="1" applyAlignment="1">
      <alignment vertical="center"/>
    </xf>
    <xf numFmtId="0" fontId="94" fillId="22" borderId="28" xfId="0" applyFont="1" applyFill="1" applyBorder="1" applyAlignment="1" applyProtection="1">
      <alignment horizontal="left" vertical="center"/>
      <protection locked="0"/>
    </xf>
    <xf numFmtId="0" fontId="9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8" fontId="94" fillId="0" borderId="29" xfId="0" applyNumberFormat="1" applyFont="1" applyBorder="1" applyAlignment="1">
      <alignment vertical="center"/>
    </xf>
    <xf numFmtId="168" fontId="94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3" fillId="0" borderId="38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92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166" fontId="83" fillId="0" borderId="0" xfId="0" applyNumberFormat="1" applyFont="1" applyAlignment="1">
      <alignment horizontal="left" vertical="center"/>
    </xf>
    <xf numFmtId="0" fontId="83" fillId="0" borderId="0" xfId="0" applyFont="1" applyAlignment="1">
      <alignment vertical="center"/>
    </xf>
    <xf numFmtId="4" fontId="110" fillId="0" borderId="0" xfId="0" applyNumberFormat="1" applyFont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111" fillId="0" borderId="0" xfId="0" applyFont="1" applyAlignment="1">
      <alignment horizontal="left" vertical="top" wrapText="1"/>
    </xf>
    <xf numFmtId="0" fontId="111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112" fillId="0" borderId="0" xfId="0" applyFont="1" applyAlignment="1">
      <alignment horizontal="left" vertical="center" wrapText="1"/>
    </xf>
    <xf numFmtId="4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/>
    </xf>
    <xf numFmtId="4" fontId="98" fillId="0" borderId="0" xfId="0" applyNumberFormat="1" applyFont="1" applyAlignment="1">
      <alignment horizontal="right" vertical="center"/>
    </xf>
    <xf numFmtId="4" fontId="95" fillId="0" borderId="0" xfId="0" applyNumberFormat="1" applyFont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96" fillId="0" borderId="26" xfId="0" applyFont="1" applyBorder="1" applyAlignment="1">
      <alignment horizontal="center" vertical="center"/>
    </xf>
    <xf numFmtId="0" fontId="96" fillId="0" borderId="19" xfId="0" applyFont="1" applyBorder="1" applyAlignment="1">
      <alignment horizontal="left" vertical="center"/>
    </xf>
    <xf numFmtId="0" fontId="102" fillId="0" borderId="27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3" fillId="0" borderId="38" xfId="0" applyFont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13701" TargetMode="External" /><Relationship Id="rId2" Type="http://schemas.openxmlformats.org/officeDocument/2006/relationships/hyperlink" Target="https://podminky.urs.cz/item/CS_URS_2023_01/175111101" TargetMode="External" /><Relationship Id="rId3" Type="http://schemas.openxmlformats.org/officeDocument/2006/relationships/hyperlink" Target="https://podminky.urs.cz/item/CS_URS_2023_01/174111101" TargetMode="External" /><Relationship Id="rId4" Type="http://schemas.openxmlformats.org/officeDocument/2006/relationships/hyperlink" Target="https://podminky.urs.cz/item/CS_URS_2023_01/166111101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81912112" TargetMode="External" /><Relationship Id="rId9" Type="http://schemas.openxmlformats.org/officeDocument/2006/relationships/hyperlink" Target="https://podminky.urs.cz/item/CS_URS_2023_01/113107122" TargetMode="External" /><Relationship Id="rId10" Type="http://schemas.openxmlformats.org/officeDocument/2006/relationships/hyperlink" Target="https://podminky.urs.cz/item/CS_URS_2023_01/997221141" TargetMode="External" /><Relationship Id="rId11" Type="http://schemas.openxmlformats.org/officeDocument/2006/relationships/hyperlink" Target="https://podminky.urs.cz/item/CS_URS_2023_01/997221551" TargetMode="External" /><Relationship Id="rId12" Type="http://schemas.openxmlformats.org/officeDocument/2006/relationships/hyperlink" Target="https://podminky.urs.cz/item/CS_URS_2023_01/997221559" TargetMode="External" /><Relationship Id="rId13" Type="http://schemas.openxmlformats.org/officeDocument/2006/relationships/hyperlink" Target="https://podminky.urs.cz/item/CS_URS_2023_01/997221873" TargetMode="External" /><Relationship Id="rId14" Type="http://schemas.openxmlformats.org/officeDocument/2006/relationships/hyperlink" Target="https://podminky.urs.cz/item/CS_URS_2023_01/113106123" TargetMode="External" /><Relationship Id="rId15" Type="http://schemas.openxmlformats.org/officeDocument/2006/relationships/hyperlink" Target="https://podminky.urs.cz/item/CS_URS_2023_01/997221151" TargetMode="External" /><Relationship Id="rId16" Type="http://schemas.openxmlformats.org/officeDocument/2006/relationships/hyperlink" Target="https://podminky.urs.cz/item/CS_URS_2023_01/997221611" TargetMode="External" /><Relationship Id="rId17" Type="http://schemas.openxmlformats.org/officeDocument/2006/relationships/hyperlink" Target="https://podminky.urs.cz/item/CS_URS_2023_01/349231811" TargetMode="External" /><Relationship Id="rId18" Type="http://schemas.openxmlformats.org/officeDocument/2006/relationships/hyperlink" Target="https://podminky.urs.cz/item/CS_URS_2023_01/310238211" TargetMode="External" /><Relationship Id="rId19" Type="http://schemas.openxmlformats.org/officeDocument/2006/relationships/hyperlink" Target="https://podminky.urs.cz/item/CS_URS_2023_01/342291143" TargetMode="External" /><Relationship Id="rId20" Type="http://schemas.openxmlformats.org/officeDocument/2006/relationships/hyperlink" Target="https://podminky.urs.cz/item/CS_URS_2023_01/317168027" TargetMode="External" /><Relationship Id="rId21" Type="http://schemas.openxmlformats.org/officeDocument/2006/relationships/hyperlink" Target="https://podminky.urs.cz/item/CS_URS_2023_01/317168028" TargetMode="External" /><Relationship Id="rId22" Type="http://schemas.openxmlformats.org/officeDocument/2006/relationships/hyperlink" Target="https://podminky.urs.cz/item/CS_URS_2023_01/317168023" TargetMode="External" /><Relationship Id="rId23" Type="http://schemas.openxmlformats.org/officeDocument/2006/relationships/hyperlink" Target="https://podminky.urs.cz/item/CS_URS_2023_01/596211110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632451021" TargetMode="External" /><Relationship Id="rId26" Type="http://schemas.openxmlformats.org/officeDocument/2006/relationships/hyperlink" Target="https://podminky.urs.cz/item/CS_URS_2023_01/985132311" TargetMode="External" /><Relationship Id="rId27" Type="http://schemas.openxmlformats.org/officeDocument/2006/relationships/hyperlink" Target="https://podminky.urs.cz/item/CS_URS_2023_01/985311211" TargetMode="External" /><Relationship Id="rId28" Type="http://schemas.openxmlformats.org/officeDocument/2006/relationships/hyperlink" Target="https://podminky.urs.cz/item/CS_URS_2023_01/611131111" TargetMode="External" /><Relationship Id="rId29" Type="http://schemas.openxmlformats.org/officeDocument/2006/relationships/hyperlink" Target="https://podminky.urs.cz/item/CS_URS_2023_01/784181131" TargetMode="External" /><Relationship Id="rId30" Type="http://schemas.openxmlformats.org/officeDocument/2006/relationships/hyperlink" Target="https://podminky.urs.cz/item/CS_URS_2023_01/611315223" TargetMode="External" /><Relationship Id="rId31" Type="http://schemas.openxmlformats.org/officeDocument/2006/relationships/hyperlink" Target="https://podminky.urs.cz/item/CS_URS_2023_01/611131121" TargetMode="External" /><Relationship Id="rId32" Type="http://schemas.openxmlformats.org/officeDocument/2006/relationships/hyperlink" Target="https://podminky.urs.cz/item/CS_URS_2023_01/612131101" TargetMode="External" /><Relationship Id="rId33" Type="http://schemas.openxmlformats.org/officeDocument/2006/relationships/hyperlink" Target="https://podminky.urs.cz/item/CS_URS_2023_01/612131111" TargetMode="External" /><Relationship Id="rId34" Type="http://schemas.openxmlformats.org/officeDocument/2006/relationships/hyperlink" Target="https://podminky.urs.cz/item/CS_URS_2023_01/612311141" TargetMode="External" /><Relationship Id="rId35" Type="http://schemas.openxmlformats.org/officeDocument/2006/relationships/hyperlink" Target="https://podminky.urs.cz/item/CS_URS_2023_01/612315302" TargetMode="External" /><Relationship Id="rId36" Type="http://schemas.openxmlformats.org/officeDocument/2006/relationships/hyperlink" Target="https://podminky.urs.cz/item/CS_URS_2023_01/612315223" TargetMode="External" /><Relationship Id="rId37" Type="http://schemas.openxmlformats.org/officeDocument/2006/relationships/hyperlink" Target="https://podminky.urs.cz/item/CS_URS_2023_01/612131121" TargetMode="External" /><Relationship Id="rId38" Type="http://schemas.openxmlformats.org/officeDocument/2006/relationships/hyperlink" Target="https://podminky.urs.cz/item/CS_URS_2023_01/612311131" TargetMode="External" /><Relationship Id="rId39" Type="http://schemas.openxmlformats.org/officeDocument/2006/relationships/hyperlink" Target="https://podminky.urs.cz/item/CS_URS_2023_01/612131111" TargetMode="External" /><Relationship Id="rId40" Type="http://schemas.openxmlformats.org/officeDocument/2006/relationships/hyperlink" Target="https://podminky.urs.cz/item/CS_URS_2023_01/629135101" TargetMode="External" /><Relationship Id="rId41" Type="http://schemas.openxmlformats.org/officeDocument/2006/relationships/hyperlink" Target="https://podminky.urs.cz/item/CS_URS_2023_01/622215123" TargetMode="External" /><Relationship Id="rId42" Type="http://schemas.openxmlformats.org/officeDocument/2006/relationships/hyperlink" Target="https://podminky.urs.cz/item/CS_URS_2023_01/622215124" TargetMode="External" /><Relationship Id="rId43" Type="http://schemas.openxmlformats.org/officeDocument/2006/relationships/hyperlink" Target="https://podminky.urs.cz/item/CS_URS_2023_01/622212001" TargetMode="External" /><Relationship Id="rId44" Type="http://schemas.openxmlformats.org/officeDocument/2006/relationships/hyperlink" Target="https://podminky.urs.cz/item/CS_URS_2023_01/622511002" TargetMode="External" /><Relationship Id="rId45" Type="http://schemas.openxmlformats.org/officeDocument/2006/relationships/hyperlink" Target="https://podminky.urs.cz/item/CS_URS_2023_01/622131121" TargetMode="External" /><Relationship Id="rId46" Type="http://schemas.openxmlformats.org/officeDocument/2006/relationships/hyperlink" Target="https://podminky.urs.cz/item/CS_URS_2023_01/622252002" TargetMode="External" /><Relationship Id="rId47" Type="http://schemas.openxmlformats.org/officeDocument/2006/relationships/hyperlink" Target="https://podminky.urs.cz/item/CS_URS_2023_01/619995001" TargetMode="External" /><Relationship Id="rId48" Type="http://schemas.openxmlformats.org/officeDocument/2006/relationships/hyperlink" Target="https://podminky.urs.cz/item/CS_URS_2023_01/965046111" TargetMode="External" /><Relationship Id="rId49" Type="http://schemas.openxmlformats.org/officeDocument/2006/relationships/hyperlink" Target="https://podminky.urs.cz/item/CS_URS_2023_01/965046119" TargetMode="External" /><Relationship Id="rId50" Type="http://schemas.openxmlformats.org/officeDocument/2006/relationships/hyperlink" Target="https://podminky.urs.cz/item/CS_URS_2023_01/952902041" TargetMode="External" /><Relationship Id="rId51" Type="http://schemas.openxmlformats.org/officeDocument/2006/relationships/hyperlink" Target="https://podminky.urs.cz/item/CS_URS_2023_01/631311116" TargetMode="External" /><Relationship Id="rId52" Type="http://schemas.openxmlformats.org/officeDocument/2006/relationships/hyperlink" Target="https://podminky.urs.cz/item/CS_URS_2023_01/634112113" TargetMode="External" /><Relationship Id="rId53" Type="http://schemas.openxmlformats.org/officeDocument/2006/relationships/hyperlink" Target="https://podminky.urs.cz/item/CS_URS_2023_01/632902211" TargetMode="External" /><Relationship Id="rId54" Type="http://schemas.openxmlformats.org/officeDocument/2006/relationships/hyperlink" Target="https://podminky.urs.cz/item/CS_URS_2023_01/642944121" TargetMode="External" /><Relationship Id="rId55" Type="http://schemas.openxmlformats.org/officeDocument/2006/relationships/hyperlink" Target="https://podminky.urs.cz/item/CS_URS_2023_01/642945111" TargetMode="External" /><Relationship Id="rId56" Type="http://schemas.openxmlformats.org/officeDocument/2006/relationships/hyperlink" Target="https://podminky.urs.cz/item/CS_URS_2023_01/642942591" TargetMode="External" /><Relationship Id="rId57" Type="http://schemas.openxmlformats.org/officeDocument/2006/relationships/hyperlink" Target="https://podminky.urs.cz/item/CS_URS_2023_01/952901111" TargetMode="External" /><Relationship Id="rId58" Type="http://schemas.openxmlformats.org/officeDocument/2006/relationships/hyperlink" Target="https://podminky.urs.cz/item/CS_URS_2023_01/619991011" TargetMode="External" /><Relationship Id="rId59" Type="http://schemas.openxmlformats.org/officeDocument/2006/relationships/hyperlink" Target="https://podminky.urs.cz/item/CS_URS_2023_01/949101111" TargetMode="External" /><Relationship Id="rId60" Type="http://schemas.openxmlformats.org/officeDocument/2006/relationships/hyperlink" Target="https://podminky.urs.cz/item/CS_URS_2023_01/949111112" TargetMode="External" /><Relationship Id="rId61" Type="http://schemas.openxmlformats.org/officeDocument/2006/relationships/hyperlink" Target="https://podminky.urs.cz/item/CS_URS_2023_01/949111212" TargetMode="External" /><Relationship Id="rId62" Type="http://schemas.openxmlformats.org/officeDocument/2006/relationships/hyperlink" Target="https://podminky.urs.cz/item/CS_URS_2023_01/949111812" TargetMode="External" /><Relationship Id="rId63" Type="http://schemas.openxmlformats.org/officeDocument/2006/relationships/hyperlink" Target="https://podminky.urs.cz/item/CS_URS_2023_01/953943113" TargetMode="External" /><Relationship Id="rId64" Type="http://schemas.openxmlformats.org/officeDocument/2006/relationships/hyperlink" Target="https://podminky.urs.cz/item/CS_URS_2023_01/968072455" TargetMode="External" /><Relationship Id="rId65" Type="http://schemas.openxmlformats.org/officeDocument/2006/relationships/hyperlink" Target="https://podminky.urs.cz/item/CS_URS_2023_01/968072456" TargetMode="External" /><Relationship Id="rId66" Type="http://schemas.openxmlformats.org/officeDocument/2006/relationships/hyperlink" Target="https://podminky.urs.cz/item/CS_URS_2023_01/968062456" TargetMode="External" /><Relationship Id="rId67" Type="http://schemas.openxmlformats.org/officeDocument/2006/relationships/hyperlink" Target="https://podminky.urs.cz/item/CS_URS_2023_01/968062374" TargetMode="External" /><Relationship Id="rId68" Type="http://schemas.openxmlformats.org/officeDocument/2006/relationships/hyperlink" Target="https://podminky.urs.cz/item/CS_URS_2023_01/968082017" TargetMode="External" /><Relationship Id="rId69" Type="http://schemas.openxmlformats.org/officeDocument/2006/relationships/hyperlink" Target="https://podminky.urs.cz/item/CS_URS_2023_01/962081141" TargetMode="External" /><Relationship Id="rId70" Type="http://schemas.openxmlformats.org/officeDocument/2006/relationships/hyperlink" Target="https://podminky.urs.cz/item/CS_URS_2023_01/962031132" TargetMode="External" /><Relationship Id="rId71" Type="http://schemas.openxmlformats.org/officeDocument/2006/relationships/hyperlink" Target="https://podminky.urs.cz/item/CS_URS_2023_01/962032231" TargetMode="External" /><Relationship Id="rId72" Type="http://schemas.openxmlformats.org/officeDocument/2006/relationships/hyperlink" Target="https://podminky.urs.cz/item/CS_URS_2023_01/967031732" TargetMode="External" /><Relationship Id="rId73" Type="http://schemas.openxmlformats.org/officeDocument/2006/relationships/hyperlink" Target="https://podminky.urs.cz/item/CS_URS_2023_01/971033651" TargetMode="External" /><Relationship Id="rId74" Type="http://schemas.openxmlformats.org/officeDocument/2006/relationships/hyperlink" Target="https://podminky.urs.cz/item/CS_URS_2023_01/967031132" TargetMode="External" /><Relationship Id="rId75" Type="http://schemas.openxmlformats.org/officeDocument/2006/relationships/hyperlink" Target="https://podminky.urs.cz/item/CS_URS_2023_01/966081121" TargetMode="External" /><Relationship Id="rId76" Type="http://schemas.openxmlformats.org/officeDocument/2006/relationships/hyperlink" Target="https://podminky.urs.cz/item/CS_URS_2023_01/966081123" TargetMode="External" /><Relationship Id="rId77" Type="http://schemas.openxmlformats.org/officeDocument/2006/relationships/hyperlink" Target="https://podminky.urs.cz/item/CS_URS_2023_01/966081125" TargetMode="External" /><Relationship Id="rId78" Type="http://schemas.openxmlformats.org/officeDocument/2006/relationships/hyperlink" Target="https://podminky.urs.cz/item/CS_URS_2023_01/974031664" TargetMode="External" /><Relationship Id="rId79" Type="http://schemas.openxmlformats.org/officeDocument/2006/relationships/hyperlink" Target="https://podminky.urs.cz/item/CS_URS_2023_01/963042819" TargetMode="External" /><Relationship Id="rId80" Type="http://schemas.openxmlformats.org/officeDocument/2006/relationships/hyperlink" Target="https://podminky.urs.cz/item/CS_URS_2023_01/978059541" TargetMode="External" /><Relationship Id="rId81" Type="http://schemas.openxmlformats.org/officeDocument/2006/relationships/hyperlink" Target="https://podminky.urs.cz/item/CS_URS_2023_01/965081213" TargetMode="External" /><Relationship Id="rId82" Type="http://schemas.openxmlformats.org/officeDocument/2006/relationships/hyperlink" Target="https://podminky.urs.cz/item/CS_URS_2023_01/978011191" TargetMode="External" /><Relationship Id="rId83" Type="http://schemas.openxmlformats.org/officeDocument/2006/relationships/hyperlink" Target="https://podminky.urs.cz/item/CS_URS_2023_01/997013211" TargetMode="External" /><Relationship Id="rId84" Type="http://schemas.openxmlformats.org/officeDocument/2006/relationships/hyperlink" Target="https://podminky.urs.cz/item/CS_URS_2023_01/997013511" TargetMode="External" /><Relationship Id="rId85" Type="http://schemas.openxmlformats.org/officeDocument/2006/relationships/hyperlink" Target="https://podminky.urs.cz/item/CS_URS_2023_01/997013509" TargetMode="External" /><Relationship Id="rId86" Type="http://schemas.openxmlformats.org/officeDocument/2006/relationships/hyperlink" Target="https://podminky.urs.cz/item/CS_URS_2023_01/997013609" TargetMode="External" /><Relationship Id="rId87" Type="http://schemas.openxmlformats.org/officeDocument/2006/relationships/hyperlink" Target="https://podminky.urs.cz/item/CS_URS_2023_01/998018001" TargetMode="External" /><Relationship Id="rId88" Type="http://schemas.openxmlformats.org/officeDocument/2006/relationships/hyperlink" Target="https://podminky.urs.cz/item/CS_URS_2023_01/711111001" TargetMode="External" /><Relationship Id="rId89" Type="http://schemas.openxmlformats.org/officeDocument/2006/relationships/hyperlink" Target="https://podminky.urs.cz/item/CS_URS_2023_01/711141559" TargetMode="External" /><Relationship Id="rId90" Type="http://schemas.openxmlformats.org/officeDocument/2006/relationships/hyperlink" Target="https://podminky.urs.cz/item/CS_URS_2023_01/998711101" TargetMode="External" /><Relationship Id="rId91" Type="http://schemas.openxmlformats.org/officeDocument/2006/relationships/hyperlink" Target="https://podminky.urs.cz/item/CS_URS_2023_01/998711181" TargetMode="External" /><Relationship Id="rId92" Type="http://schemas.openxmlformats.org/officeDocument/2006/relationships/hyperlink" Target="https://podminky.urs.cz/item/CS_URS_2023_01/763181411" TargetMode="External" /><Relationship Id="rId93" Type="http://schemas.openxmlformats.org/officeDocument/2006/relationships/hyperlink" Target="https://podminky.urs.cz/item/CS_URS_2023_01/763111411" TargetMode="External" /><Relationship Id="rId94" Type="http://schemas.openxmlformats.org/officeDocument/2006/relationships/hyperlink" Target="https://podminky.urs.cz/item/CS_URS_2023_01/763111763" TargetMode="External" /><Relationship Id="rId95" Type="http://schemas.openxmlformats.org/officeDocument/2006/relationships/hyperlink" Target="https://podminky.urs.cz/item/CS_URS_2023_01/763112312" TargetMode="External" /><Relationship Id="rId96" Type="http://schemas.openxmlformats.org/officeDocument/2006/relationships/hyperlink" Target="https://podminky.urs.cz/item/CS_URS_2023_01/763111751" TargetMode="External" /><Relationship Id="rId97" Type="http://schemas.openxmlformats.org/officeDocument/2006/relationships/hyperlink" Target="https://podminky.urs.cz/item/CS_URS_2023_01/763111717" TargetMode="External" /><Relationship Id="rId98" Type="http://schemas.openxmlformats.org/officeDocument/2006/relationships/hyperlink" Target="https://podminky.urs.cz/item/CS_URS_2023_01/763111718" TargetMode="External" /><Relationship Id="rId99" Type="http://schemas.openxmlformats.org/officeDocument/2006/relationships/hyperlink" Target="https://podminky.urs.cz/item/CS_URS_2023_01/763111771" TargetMode="External" /><Relationship Id="rId100" Type="http://schemas.openxmlformats.org/officeDocument/2006/relationships/hyperlink" Target="https://podminky.urs.cz/item/CS_URS_2023_01/763111921" TargetMode="External" /><Relationship Id="rId101" Type="http://schemas.openxmlformats.org/officeDocument/2006/relationships/hyperlink" Target="https://podminky.urs.cz/item/CS_URS_2023_01/763111922" TargetMode="External" /><Relationship Id="rId102" Type="http://schemas.openxmlformats.org/officeDocument/2006/relationships/hyperlink" Target="https://podminky.urs.cz/item/CS_URS_2023_01/763173111" TargetMode="External" /><Relationship Id="rId103" Type="http://schemas.openxmlformats.org/officeDocument/2006/relationships/hyperlink" Target="https://podminky.urs.cz/item/CS_URS_2023_01/763173113" TargetMode="External" /><Relationship Id="rId104" Type="http://schemas.openxmlformats.org/officeDocument/2006/relationships/hyperlink" Target="https://podminky.urs.cz/item/CS_URS_2023_01/763131411" TargetMode="External" /><Relationship Id="rId105" Type="http://schemas.openxmlformats.org/officeDocument/2006/relationships/hyperlink" Target="https://podminky.urs.cz/item/CS_URS_2023_01/763131714" TargetMode="External" /><Relationship Id="rId106" Type="http://schemas.openxmlformats.org/officeDocument/2006/relationships/hyperlink" Target="https://podminky.urs.cz/item/CS_URS_2023_01/763131715" TargetMode="External" /><Relationship Id="rId107" Type="http://schemas.openxmlformats.org/officeDocument/2006/relationships/hyperlink" Target="https://podminky.urs.cz/item/CS_URS_2023_01/763131761" TargetMode="External" /><Relationship Id="rId108" Type="http://schemas.openxmlformats.org/officeDocument/2006/relationships/hyperlink" Target="https://podminky.urs.cz/item/CS_URS_2023_01/763131765" TargetMode="External" /><Relationship Id="rId109" Type="http://schemas.openxmlformats.org/officeDocument/2006/relationships/hyperlink" Target="https://podminky.urs.cz/item/CS_URS_2023_01/763131915" TargetMode="External" /><Relationship Id="rId110" Type="http://schemas.openxmlformats.org/officeDocument/2006/relationships/hyperlink" Target="https://podminky.urs.cz/item/CS_URS_2023_01/998763100" TargetMode="External" /><Relationship Id="rId111" Type="http://schemas.openxmlformats.org/officeDocument/2006/relationships/hyperlink" Target="https://podminky.urs.cz/item/CS_URS_2023_01/998763181" TargetMode="External" /><Relationship Id="rId112" Type="http://schemas.openxmlformats.org/officeDocument/2006/relationships/hyperlink" Target="https://podminky.urs.cz/item/CS_URS_2023_01/764226443" TargetMode="External" /><Relationship Id="rId113" Type="http://schemas.openxmlformats.org/officeDocument/2006/relationships/hyperlink" Target="https://podminky.urs.cz/item/CS_URS_2023_01/764226465" TargetMode="External" /><Relationship Id="rId114" Type="http://schemas.openxmlformats.org/officeDocument/2006/relationships/hyperlink" Target="https://podminky.urs.cz/item/CS_URS_2023_01/998764101" TargetMode="External" /><Relationship Id="rId115" Type="http://schemas.openxmlformats.org/officeDocument/2006/relationships/hyperlink" Target="https://podminky.urs.cz/item/CS_URS_2023_01/998764181" TargetMode="External" /><Relationship Id="rId116" Type="http://schemas.openxmlformats.org/officeDocument/2006/relationships/hyperlink" Target="https://podminky.urs.cz/item/CS_URS_2023_01/764002851" TargetMode="External" /><Relationship Id="rId117" Type="http://schemas.openxmlformats.org/officeDocument/2006/relationships/hyperlink" Target="https://podminky.urs.cz/item/CS_URS_2023_01/997013211" TargetMode="External" /><Relationship Id="rId118" Type="http://schemas.openxmlformats.org/officeDocument/2006/relationships/hyperlink" Target="https://podminky.urs.cz/item/CS_URS_2023_01/997013511" TargetMode="External" /><Relationship Id="rId119" Type="http://schemas.openxmlformats.org/officeDocument/2006/relationships/hyperlink" Target="https://podminky.urs.cz/item/CS_URS_2023_01/997013509" TargetMode="External" /><Relationship Id="rId120" Type="http://schemas.openxmlformats.org/officeDocument/2006/relationships/hyperlink" Target="https://podminky.urs.cz/item/CS_URS_2023_01/766691911" TargetMode="External" /><Relationship Id="rId121" Type="http://schemas.openxmlformats.org/officeDocument/2006/relationships/hyperlink" Target="https://podminky.urs.cz/item/CS_URS_2023_01/766691922" TargetMode="External" /><Relationship Id="rId122" Type="http://schemas.openxmlformats.org/officeDocument/2006/relationships/hyperlink" Target="https://podminky.urs.cz/item/CS_URS_2023_01/766441811" TargetMode="External" /><Relationship Id="rId123" Type="http://schemas.openxmlformats.org/officeDocument/2006/relationships/hyperlink" Target="https://podminky.urs.cz/item/CS_URS_2023_01/766441823" TargetMode="External" /><Relationship Id="rId124" Type="http://schemas.openxmlformats.org/officeDocument/2006/relationships/hyperlink" Target="https://podminky.urs.cz/item/CS_URS_2023_01/766691914" TargetMode="External" /><Relationship Id="rId125" Type="http://schemas.openxmlformats.org/officeDocument/2006/relationships/hyperlink" Target="https://podminky.urs.cz/item/CS_URS_2023_01/766691915" TargetMode="External" /><Relationship Id="rId126" Type="http://schemas.openxmlformats.org/officeDocument/2006/relationships/hyperlink" Target="https://podminky.urs.cz/item/CS_URS_2023_01/997013211" TargetMode="External" /><Relationship Id="rId127" Type="http://schemas.openxmlformats.org/officeDocument/2006/relationships/hyperlink" Target="https://podminky.urs.cz/item/CS_URS_2023_01/997013511" TargetMode="External" /><Relationship Id="rId128" Type="http://schemas.openxmlformats.org/officeDocument/2006/relationships/hyperlink" Target="https://podminky.urs.cz/item/CS_URS_2023_01/997013509" TargetMode="External" /><Relationship Id="rId129" Type="http://schemas.openxmlformats.org/officeDocument/2006/relationships/hyperlink" Target="https://podminky.urs.cz/item/CS_URS_2023_01/997013813" TargetMode="External" /><Relationship Id="rId130" Type="http://schemas.openxmlformats.org/officeDocument/2006/relationships/hyperlink" Target="https://podminky.urs.cz/item/CS_URS_2023_01/997013804" TargetMode="External" /><Relationship Id="rId131" Type="http://schemas.openxmlformats.org/officeDocument/2006/relationships/hyperlink" Target="https://podminky.urs.cz/item/CS_URS_2023_01/997013811" TargetMode="External" /><Relationship Id="rId132" Type="http://schemas.openxmlformats.org/officeDocument/2006/relationships/hyperlink" Target="https://podminky.urs.cz/item/CS_URS_2023_01/766622132" TargetMode="External" /><Relationship Id="rId133" Type="http://schemas.openxmlformats.org/officeDocument/2006/relationships/hyperlink" Target="https://podminky.urs.cz/item/CS_URS_2023_01/766694126" TargetMode="External" /><Relationship Id="rId134" Type="http://schemas.openxmlformats.org/officeDocument/2006/relationships/hyperlink" Target="https://podminky.urs.cz/item/CS_URS_2023_01/766660411" TargetMode="External" /><Relationship Id="rId135" Type="http://schemas.openxmlformats.org/officeDocument/2006/relationships/hyperlink" Target="https://podminky.urs.cz/item/CS_URS_2023_01/766660716" TargetMode="External" /><Relationship Id="rId136" Type="http://schemas.openxmlformats.org/officeDocument/2006/relationships/hyperlink" Target="https://podminky.urs.cz/item/CS_URS_2023_01/766629513" TargetMode="External" /><Relationship Id="rId137" Type="http://schemas.openxmlformats.org/officeDocument/2006/relationships/hyperlink" Target="https://podminky.urs.cz/item/CS_URS_2023_01/998766101" TargetMode="External" /><Relationship Id="rId138" Type="http://schemas.openxmlformats.org/officeDocument/2006/relationships/hyperlink" Target="https://podminky.urs.cz/item/CS_URS_2023_01/998766181" TargetMode="External" /><Relationship Id="rId139" Type="http://schemas.openxmlformats.org/officeDocument/2006/relationships/hyperlink" Target="https://podminky.urs.cz/item/CS_URS_2023_01/767721110" TargetMode="External" /><Relationship Id="rId140" Type="http://schemas.openxmlformats.org/officeDocument/2006/relationships/hyperlink" Target="https://podminky.urs.cz/item/CS_URS_2023_01/767640311" TargetMode="External" /><Relationship Id="rId141" Type="http://schemas.openxmlformats.org/officeDocument/2006/relationships/hyperlink" Target="https://podminky.urs.cz/item/CS_URS_2023_01/767640311" TargetMode="External" /><Relationship Id="rId142" Type="http://schemas.openxmlformats.org/officeDocument/2006/relationships/hyperlink" Target="https://podminky.urs.cz/item/CS_URS_2023_01/767646510" TargetMode="External" /><Relationship Id="rId143" Type="http://schemas.openxmlformats.org/officeDocument/2006/relationships/hyperlink" Target="https://podminky.urs.cz/item/CS_URS_2023_01/998767101" TargetMode="External" /><Relationship Id="rId144" Type="http://schemas.openxmlformats.org/officeDocument/2006/relationships/hyperlink" Target="https://podminky.urs.cz/item/CS_URS_2023_01/998767181" TargetMode="External" /><Relationship Id="rId145" Type="http://schemas.openxmlformats.org/officeDocument/2006/relationships/hyperlink" Target="https://podminky.urs.cz/item/CS_URS_2023_01/776201812" TargetMode="External" /><Relationship Id="rId146" Type="http://schemas.openxmlformats.org/officeDocument/2006/relationships/hyperlink" Target="https://podminky.urs.cz/item/CS_URS_2023_01/776201814" TargetMode="External" /><Relationship Id="rId147" Type="http://schemas.openxmlformats.org/officeDocument/2006/relationships/hyperlink" Target="https://podminky.urs.cz/item/CS_URS_2023_01/776410811" TargetMode="External" /><Relationship Id="rId148" Type="http://schemas.openxmlformats.org/officeDocument/2006/relationships/hyperlink" Target="https://podminky.urs.cz/item/CS_URS_2023_01/997013211" TargetMode="External" /><Relationship Id="rId149" Type="http://schemas.openxmlformats.org/officeDocument/2006/relationships/hyperlink" Target="https://podminky.urs.cz/item/CS_URS_2023_01/997013511" TargetMode="External" /><Relationship Id="rId150" Type="http://schemas.openxmlformats.org/officeDocument/2006/relationships/hyperlink" Target="https://podminky.urs.cz/item/CS_URS_2023_01/997013509" TargetMode="External" /><Relationship Id="rId151" Type="http://schemas.openxmlformats.org/officeDocument/2006/relationships/hyperlink" Target="https://podminky.urs.cz/item/CS_URS_2023_01/997013635" TargetMode="External" /><Relationship Id="rId152" Type="http://schemas.openxmlformats.org/officeDocument/2006/relationships/hyperlink" Target="https://podminky.urs.cz/item/CS_URS_2023_01/998771101" TargetMode="External" /><Relationship Id="rId153" Type="http://schemas.openxmlformats.org/officeDocument/2006/relationships/hyperlink" Target="https://podminky.urs.cz/item/CS_URS_2023_01/998771181" TargetMode="External" /><Relationship Id="rId154" Type="http://schemas.openxmlformats.org/officeDocument/2006/relationships/hyperlink" Target="https://podminky.urs.cz/item/CS_URS_2023_01/781474117" TargetMode="External" /><Relationship Id="rId155" Type="http://schemas.openxmlformats.org/officeDocument/2006/relationships/hyperlink" Target="https://podminky.urs.cz/item/CS_URS_2023_01/781477114" TargetMode="External" /><Relationship Id="rId156" Type="http://schemas.openxmlformats.org/officeDocument/2006/relationships/hyperlink" Target="https://podminky.urs.cz/item/CS_URS_2023_01/781477115" TargetMode="External" /><Relationship Id="rId157" Type="http://schemas.openxmlformats.org/officeDocument/2006/relationships/hyperlink" Target="https://podminky.urs.cz/item/CS_URS_2023_01/781477111" TargetMode="External" /><Relationship Id="rId158" Type="http://schemas.openxmlformats.org/officeDocument/2006/relationships/hyperlink" Target="https://podminky.urs.cz/item/CS_URS_2023_01/781121011" TargetMode="External" /><Relationship Id="rId159" Type="http://schemas.openxmlformats.org/officeDocument/2006/relationships/hyperlink" Target="https://podminky.urs.cz/item/CS_URS_2023_01/781495184" TargetMode="External" /><Relationship Id="rId160" Type="http://schemas.openxmlformats.org/officeDocument/2006/relationships/hyperlink" Target="https://podminky.urs.cz/item/CS_URS_2023_01/781495115" TargetMode="External" /><Relationship Id="rId161" Type="http://schemas.openxmlformats.org/officeDocument/2006/relationships/hyperlink" Target="https://podminky.urs.cz/item/CS_URS_2023_01/998781101" TargetMode="External" /><Relationship Id="rId162" Type="http://schemas.openxmlformats.org/officeDocument/2006/relationships/hyperlink" Target="https://podminky.urs.cz/item/CS_URS_2023_01/998781181" TargetMode="External" /><Relationship Id="rId163" Type="http://schemas.openxmlformats.org/officeDocument/2006/relationships/hyperlink" Target="https://podminky.urs.cz/item/CS_URS_2023_01/783836401" TargetMode="External" /><Relationship Id="rId164" Type="http://schemas.openxmlformats.org/officeDocument/2006/relationships/hyperlink" Target="https://podminky.urs.cz/item/CS_URS_2023_01/783801403" TargetMode="External" /><Relationship Id="rId165" Type="http://schemas.openxmlformats.org/officeDocument/2006/relationships/hyperlink" Target="https://podminky.urs.cz/item/CS_URS_2023_01/784181101" TargetMode="External" /><Relationship Id="rId166" Type="http://schemas.openxmlformats.org/officeDocument/2006/relationships/hyperlink" Target="https://podminky.urs.cz/item/CS_URS_2023_01/784211011" TargetMode="External" /><Relationship Id="rId167" Type="http://schemas.openxmlformats.org/officeDocument/2006/relationships/hyperlink" Target="https://podminky.urs.cz/item/CS_URS_2023_01/787911111" TargetMode="External" /><Relationship Id="rId168" Type="http://schemas.openxmlformats.org/officeDocument/2006/relationships/hyperlink" Target="https://podminky.urs.cz/item/CS_URS_2023_01/998787101" TargetMode="External" /><Relationship Id="rId169" Type="http://schemas.openxmlformats.org/officeDocument/2006/relationships/hyperlink" Target="https://podminky.urs.cz/item/CS_URS_2023_01/998787181" TargetMode="External" /><Relationship Id="rId17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1329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34002000" TargetMode="External" /><Relationship Id="rId5" Type="http://schemas.openxmlformats.org/officeDocument/2006/relationships/hyperlink" Target="https://podminky.urs.cz/item/CS_URS_2023_01/044002000" TargetMode="External" /><Relationship Id="rId6" Type="http://schemas.openxmlformats.org/officeDocument/2006/relationships/hyperlink" Target="https://podminky.urs.cz/item/CS_URS_2023_01/045002000" TargetMode="External" /><Relationship Id="rId7" Type="http://schemas.openxmlformats.org/officeDocument/2006/relationships/hyperlink" Target="https://podminky.urs.cz/item/CS_URS_2023_01/071002000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75" customHeight="1">
      <c r="AR2" s="296" t="s">
        <v>6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7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08" t="s">
        <v>15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21"/>
      <c r="BE5" s="305" t="s">
        <v>16</v>
      </c>
      <c r="BS5" s="18" t="s">
        <v>7</v>
      </c>
    </row>
    <row r="6" spans="2:71" ht="36.75" customHeight="1">
      <c r="B6" s="21"/>
      <c r="D6" s="27" t="s">
        <v>17</v>
      </c>
      <c r="K6" s="309" t="s">
        <v>18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21"/>
      <c r="BE6" s="306"/>
      <c r="BS6" s="18" t="s">
        <v>7</v>
      </c>
    </row>
    <row r="7" spans="2:7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06"/>
      <c r="BS7" s="18" t="s">
        <v>7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6"/>
      <c r="BS8" s="18" t="s">
        <v>7</v>
      </c>
    </row>
    <row r="9" spans="2:71" ht="14.25" customHeight="1">
      <c r="B9" s="21"/>
      <c r="AR9" s="21"/>
      <c r="BE9" s="306"/>
      <c r="BS9" s="18" t="s">
        <v>7</v>
      </c>
    </row>
    <row r="10" spans="2:7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06"/>
      <c r="BS10" s="18" t="s">
        <v>7</v>
      </c>
    </row>
    <row r="11" spans="2:71" ht="18" customHeight="1">
      <c r="B11" s="21"/>
      <c r="E11" s="26" t="s">
        <v>28</v>
      </c>
      <c r="AK11" s="28" t="s">
        <v>29</v>
      </c>
      <c r="AN11" s="26" t="s">
        <v>3</v>
      </c>
      <c r="AR11" s="21"/>
      <c r="BE11" s="306"/>
      <c r="BS11" s="18" t="s">
        <v>7</v>
      </c>
    </row>
    <row r="12" spans="2:71" ht="6.75" customHeight="1">
      <c r="B12" s="21"/>
      <c r="AR12" s="21"/>
      <c r="BE12" s="306"/>
      <c r="BS12" s="18" t="s">
        <v>7</v>
      </c>
    </row>
    <row r="13" spans="2:7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06"/>
      <c r="BS13" s="18" t="s">
        <v>7</v>
      </c>
    </row>
    <row r="14" spans="2:71" ht="12.75">
      <c r="B14" s="21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8" t="s">
        <v>29</v>
      </c>
      <c r="AN14" s="30" t="s">
        <v>31</v>
      </c>
      <c r="AR14" s="21"/>
      <c r="BE14" s="306"/>
      <c r="BS14" s="18" t="s">
        <v>7</v>
      </c>
    </row>
    <row r="15" spans="2:71" ht="6.75" customHeight="1">
      <c r="B15" s="21"/>
      <c r="AR15" s="21"/>
      <c r="BE15" s="306"/>
      <c r="BS15" s="18" t="s">
        <v>4</v>
      </c>
    </row>
    <row r="16" spans="2:7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06"/>
      <c r="BS16" s="18" t="s">
        <v>4</v>
      </c>
    </row>
    <row r="17" spans="2:71" ht="18" customHeight="1">
      <c r="B17" s="21"/>
      <c r="E17" s="26" t="s">
        <v>33</v>
      </c>
      <c r="AK17" s="28" t="s">
        <v>29</v>
      </c>
      <c r="AN17" s="26" t="s">
        <v>3</v>
      </c>
      <c r="AR17" s="21"/>
      <c r="BE17" s="306"/>
      <c r="BS17" s="18" t="s">
        <v>34</v>
      </c>
    </row>
    <row r="18" spans="2:71" ht="6.75" customHeight="1">
      <c r="B18" s="21"/>
      <c r="AR18" s="21"/>
      <c r="BE18" s="306"/>
      <c r="BS18" s="18" t="s">
        <v>7</v>
      </c>
    </row>
    <row r="19" spans="2:7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06"/>
      <c r="BS19" s="18" t="s">
        <v>7</v>
      </c>
    </row>
    <row r="20" spans="2:71" ht="18" customHeight="1">
      <c r="B20" s="21"/>
      <c r="E20" s="26" t="s">
        <v>36</v>
      </c>
      <c r="AK20" s="28" t="s">
        <v>29</v>
      </c>
      <c r="AN20" s="26" t="s">
        <v>3</v>
      </c>
      <c r="AR20" s="21"/>
      <c r="BE20" s="306"/>
      <c r="BS20" s="18" t="s">
        <v>4</v>
      </c>
    </row>
    <row r="21" spans="2:57" ht="6.75" customHeight="1">
      <c r="B21" s="21"/>
      <c r="AR21" s="21"/>
      <c r="BE21" s="306"/>
    </row>
    <row r="22" spans="2:57" ht="12" customHeight="1">
      <c r="B22" s="21"/>
      <c r="D22" s="28" t="s">
        <v>37</v>
      </c>
      <c r="AR22" s="21"/>
      <c r="BE22" s="306"/>
    </row>
    <row r="23" spans="2:57" ht="47.25" customHeight="1">
      <c r="B23" s="21"/>
      <c r="E23" s="312" t="s">
        <v>38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R23" s="21"/>
      <c r="BE23" s="306"/>
    </row>
    <row r="24" spans="2:57" ht="6.75" customHeight="1">
      <c r="B24" s="21"/>
      <c r="AR24" s="21"/>
      <c r="BE24" s="306"/>
    </row>
    <row r="25" spans="2:57" ht="6.7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6"/>
    </row>
    <row r="26" spans="1:57" s="1" customFormat="1" ht="25.5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3">
        <f>ROUND(AG54,2)</f>
        <v>0</v>
      </c>
      <c r="AL26" s="314"/>
      <c r="AM26" s="314"/>
      <c r="AN26" s="314"/>
      <c r="AO26" s="314"/>
      <c r="AP26" s="33"/>
      <c r="AQ26" s="33"/>
      <c r="AR26" s="34"/>
      <c r="BE26" s="306"/>
    </row>
    <row r="27" spans="1:57" s="1" customFormat="1" ht="6.7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6"/>
    </row>
    <row r="28" spans="1:57" s="1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5" t="s">
        <v>40</v>
      </c>
      <c r="M28" s="315"/>
      <c r="N28" s="315"/>
      <c r="O28" s="315"/>
      <c r="P28" s="315"/>
      <c r="Q28" s="33"/>
      <c r="R28" s="33"/>
      <c r="S28" s="33"/>
      <c r="T28" s="33"/>
      <c r="U28" s="33"/>
      <c r="V28" s="33"/>
      <c r="W28" s="315" t="s">
        <v>41</v>
      </c>
      <c r="X28" s="315"/>
      <c r="Y28" s="315"/>
      <c r="Z28" s="315"/>
      <c r="AA28" s="315"/>
      <c r="AB28" s="315"/>
      <c r="AC28" s="315"/>
      <c r="AD28" s="315"/>
      <c r="AE28" s="315"/>
      <c r="AF28" s="33"/>
      <c r="AG28" s="33"/>
      <c r="AH28" s="33"/>
      <c r="AI28" s="33"/>
      <c r="AJ28" s="33"/>
      <c r="AK28" s="315" t="s">
        <v>42</v>
      </c>
      <c r="AL28" s="315"/>
      <c r="AM28" s="315"/>
      <c r="AN28" s="315"/>
      <c r="AO28" s="315"/>
      <c r="AP28" s="33"/>
      <c r="AQ28" s="33"/>
      <c r="AR28" s="34"/>
      <c r="BE28" s="306"/>
    </row>
    <row r="29" spans="2:57" s="2" customFormat="1" ht="14.25" customHeight="1">
      <c r="B29" s="38"/>
      <c r="D29" s="28" t="s">
        <v>43</v>
      </c>
      <c r="F29" s="28" t="s">
        <v>44</v>
      </c>
      <c r="L29" s="298">
        <v>0.21</v>
      </c>
      <c r="M29" s="299"/>
      <c r="N29" s="299"/>
      <c r="O29" s="299"/>
      <c r="P29" s="299"/>
      <c r="W29" s="300">
        <f>ROUND(AZ54,2)</f>
        <v>0</v>
      </c>
      <c r="X29" s="299"/>
      <c r="Y29" s="299"/>
      <c r="Z29" s="299"/>
      <c r="AA29" s="299"/>
      <c r="AB29" s="299"/>
      <c r="AC29" s="299"/>
      <c r="AD29" s="299"/>
      <c r="AE29" s="299"/>
      <c r="AK29" s="300">
        <f>ROUND(AV54,2)</f>
        <v>0</v>
      </c>
      <c r="AL29" s="299"/>
      <c r="AM29" s="299"/>
      <c r="AN29" s="299"/>
      <c r="AO29" s="299"/>
      <c r="AR29" s="38"/>
      <c r="BE29" s="307"/>
    </row>
    <row r="30" spans="2:57" s="2" customFormat="1" ht="14.25" customHeight="1">
      <c r="B30" s="38"/>
      <c r="F30" s="28" t="s">
        <v>45</v>
      </c>
      <c r="L30" s="298">
        <v>0.15</v>
      </c>
      <c r="M30" s="299"/>
      <c r="N30" s="299"/>
      <c r="O30" s="299"/>
      <c r="P30" s="299"/>
      <c r="W30" s="300">
        <f>ROUND(BA54,2)</f>
        <v>0</v>
      </c>
      <c r="X30" s="299"/>
      <c r="Y30" s="299"/>
      <c r="Z30" s="299"/>
      <c r="AA30" s="299"/>
      <c r="AB30" s="299"/>
      <c r="AC30" s="299"/>
      <c r="AD30" s="299"/>
      <c r="AE30" s="299"/>
      <c r="AK30" s="300">
        <f>ROUND(AW54,2)</f>
        <v>0</v>
      </c>
      <c r="AL30" s="299"/>
      <c r="AM30" s="299"/>
      <c r="AN30" s="299"/>
      <c r="AO30" s="299"/>
      <c r="AR30" s="38"/>
      <c r="BE30" s="307"/>
    </row>
    <row r="31" spans="2:57" s="2" customFormat="1" ht="14.25" customHeight="1" hidden="1">
      <c r="B31" s="38"/>
      <c r="F31" s="28" t="s">
        <v>46</v>
      </c>
      <c r="L31" s="298">
        <v>0.21</v>
      </c>
      <c r="M31" s="299"/>
      <c r="N31" s="299"/>
      <c r="O31" s="299"/>
      <c r="P31" s="299"/>
      <c r="W31" s="300">
        <f>ROUND(BB54,2)</f>
        <v>0</v>
      </c>
      <c r="X31" s="299"/>
      <c r="Y31" s="299"/>
      <c r="Z31" s="299"/>
      <c r="AA31" s="299"/>
      <c r="AB31" s="299"/>
      <c r="AC31" s="299"/>
      <c r="AD31" s="299"/>
      <c r="AE31" s="299"/>
      <c r="AK31" s="300">
        <v>0</v>
      </c>
      <c r="AL31" s="299"/>
      <c r="AM31" s="299"/>
      <c r="AN31" s="299"/>
      <c r="AO31" s="299"/>
      <c r="AR31" s="38"/>
      <c r="BE31" s="307"/>
    </row>
    <row r="32" spans="2:57" s="2" customFormat="1" ht="14.25" customHeight="1" hidden="1">
      <c r="B32" s="38"/>
      <c r="F32" s="28" t="s">
        <v>47</v>
      </c>
      <c r="L32" s="298">
        <v>0.15</v>
      </c>
      <c r="M32" s="299"/>
      <c r="N32" s="299"/>
      <c r="O32" s="299"/>
      <c r="P32" s="299"/>
      <c r="W32" s="300">
        <f>ROUND(BC54,2)</f>
        <v>0</v>
      </c>
      <c r="X32" s="299"/>
      <c r="Y32" s="299"/>
      <c r="Z32" s="299"/>
      <c r="AA32" s="299"/>
      <c r="AB32" s="299"/>
      <c r="AC32" s="299"/>
      <c r="AD32" s="299"/>
      <c r="AE32" s="299"/>
      <c r="AK32" s="300">
        <v>0</v>
      </c>
      <c r="AL32" s="299"/>
      <c r="AM32" s="299"/>
      <c r="AN32" s="299"/>
      <c r="AO32" s="299"/>
      <c r="AR32" s="38"/>
      <c r="BE32" s="307"/>
    </row>
    <row r="33" spans="2:44" s="2" customFormat="1" ht="14.25" customHeight="1" hidden="1">
      <c r="B33" s="38"/>
      <c r="F33" s="28" t="s">
        <v>48</v>
      </c>
      <c r="L33" s="298">
        <v>0</v>
      </c>
      <c r="M33" s="299"/>
      <c r="N33" s="299"/>
      <c r="O33" s="299"/>
      <c r="P33" s="299"/>
      <c r="W33" s="300">
        <f>ROUND(BD54,2)</f>
        <v>0</v>
      </c>
      <c r="X33" s="299"/>
      <c r="Y33" s="299"/>
      <c r="Z33" s="299"/>
      <c r="AA33" s="299"/>
      <c r="AB33" s="299"/>
      <c r="AC33" s="299"/>
      <c r="AD33" s="299"/>
      <c r="AE33" s="299"/>
      <c r="AK33" s="300">
        <v>0</v>
      </c>
      <c r="AL33" s="299"/>
      <c r="AM33" s="299"/>
      <c r="AN33" s="299"/>
      <c r="AO33" s="299"/>
      <c r="AR33" s="38"/>
    </row>
    <row r="34" spans="1:57" s="1" customFormat="1" ht="6.7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1" customFormat="1" ht="25.5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04" t="s">
        <v>51</v>
      </c>
      <c r="Y35" s="302"/>
      <c r="Z35" s="302"/>
      <c r="AA35" s="302"/>
      <c r="AB35" s="302"/>
      <c r="AC35" s="41"/>
      <c r="AD35" s="41"/>
      <c r="AE35" s="41"/>
      <c r="AF35" s="41"/>
      <c r="AG35" s="41"/>
      <c r="AH35" s="41"/>
      <c r="AI35" s="41"/>
      <c r="AJ35" s="41"/>
      <c r="AK35" s="301">
        <f>SUM(AK26:AK33)</f>
        <v>0</v>
      </c>
      <c r="AL35" s="302"/>
      <c r="AM35" s="302"/>
      <c r="AN35" s="302"/>
      <c r="AO35" s="303"/>
      <c r="AP35" s="39"/>
      <c r="AQ35" s="39"/>
      <c r="AR35" s="34"/>
      <c r="BE35" s="33"/>
    </row>
    <row r="36" spans="1:57" s="1" customFormat="1" ht="6.7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1" customFormat="1" ht="6.7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1" customFormat="1" ht="6.7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1" customFormat="1" ht="24.7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1" customFormat="1" ht="6.7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3" customFormat="1" ht="12" customHeight="1">
      <c r="B44" s="47"/>
      <c r="C44" s="28" t="s">
        <v>14</v>
      </c>
      <c r="L44" s="3" t="str">
        <f>K5</f>
        <v>4038</v>
      </c>
      <c r="AR44" s="47"/>
    </row>
    <row r="45" spans="2:44" s="4" customFormat="1" ht="36.75" customHeight="1">
      <c r="B45" s="48"/>
      <c r="C45" s="49" t="s">
        <v>17</v>
      </c>
      <c r="L45" s="329" t="str">
        <f>K6</f>
        <v>SŠD LYSÁ NAD LABEM - REKONSTRUKCE PROSTOR NA ODBORNÉ UČEBNY</v>
      </c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R45" s="48"/>
    </row>
    <row r="46" spans="1:57" s="1" customFormat="1" ht="6.7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1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LYSÁ NAD LABEM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331" t="str">
        <f>IF(AN8="","",AN8)</f>
        <v>19. 5. 2023</v>
      </c>
      <c r="AN47" s="331"/>
      <c r="AO47" s="33"/>
      <c r="AP47" s="33"/>
      <c r="AQ47" s="33"/>
      <c r="AR47" s="34"/>
      <c r="BE47" s="33"/>
    </row>
    <row r="48" spans="1:57" s="1" customFormat="1" ht="6.7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1" customFormat="1" ht="25.5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3" t="str">
        <f>IF(E11="","",E11)</f>
        <v>SŠD LYSÁ NAD LABEM  - STRŽIŠTĚ 475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36" t="str">
        <f>IF(E17="","",E17)</f>
        <v>SKARCH-SKOTÁK ARCHITEKTI - PRAHA 8</v>
      </c>
      <c r="AN49" s="337"/>
      <c r="AO49" s="337"/>
      <c r="AP49" s="337"/>
      <c r="AQ49" s="33"/>
      <c r="AR49" s="34"/>
      <c r="AS49" s="332" t="s">
        <v>53</v>
      </c>
      <c r="AT49" s="333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1" customFormat="1" ht="15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3">
        <f>IF(E14="Vyplň údaj","",E14)</f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36" t="str">
        <f>IF(E20="","",E20)</f>
        <v> </v>
      </c>
      <c r="AN50" s="337"/>
      <c r="AO50" s="337"/>
      <c r="AP50" s="337"/>
      <c r="AQ50" s="33"/>
      <c r="AR50" s="34"/>
      <c r="AS50" s="334"/>
      <c r="AT50" s="335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1" customFormat="1" ht="10.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34"/>
      <c r="AT51" s="335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1" customFormat="1" ht="29.25" customHeight="1">
      <c r="A52" s="33"/>
      <c r="B52" s="34"/>
      <c r="C52" s="322" t="s">
        <v>54</v>
      </c>
      <c r="D52" s="323"/>
      <c r="E52" s="323"/>
      <c r="F52" s="323"/>
      <c r="G52" s="323"/>
      <c r="H52" s="56"/>
      <c r="I52" s="325" t="s">
        <v>55</v>
      </c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 t="s">
        <v>56</v>
      </c>
      <c r="AH52" s="323"/>
      <c r="AI52" s="323"/>
      <c r="AJ52" s="323"/>
      <c r="AK52" s="323"/>
      <c r="AL52" s="323"/>
      <c r="AM52" s="323"/>
      <c r="AN52" s="325" t="s">
        <v>57</v>
      </c>
      <c r="AO52" s="323"/>
      <c r="AP52" s="323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1" customFormat="1" ht="10.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5" customFormat="1" ht="32.2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27">
        <f>ROUND(AG55+AG59,2)</f>
        <v>0</v>
      </c>
      <c r="AH54" s="327"/>
      <c r="AI54" s="327"/>
      <c r="AJ54" s="327"/>
      <c r="AK54" s="327"/>
      <c r="AL54" s="327"/>
      <c r="AM54" s="327"/>
      <c r="AN54" s="328">
        <f aca="true" t="shared" si="0" ref="AN54:AN59">SUM(AG54,AT54)</f>
        <v>0</v>
      </c>
      <c r="AO54" s="328"/>
      <c r="AP54" s="328"/>
      <c r="AQ54" s="68" t="s">
        <v>3</v>
      </c>
      <c r="AR54" s="64"/>
      <c r="AS54" s="69">
        <f>ROUND(AS55+AS59,2)</f>
        <v>0</v>
      </c>
      <c r="AT54" s="70">
        <f aca="true" t="shared" si="1" ref="AT54:AT59">ROUND(SUM(AV54:AW54),2)</f>
        <v>0</v>
      </c>
      <c r="AU54" s="71">
        <f>ROUND(AU55+AU59,5)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ROUND(AZ55+AZ59,2)</f>
        <v>0</v>
      </c>
      <c r="BA54" s="70">
        <f>ROUND(BA55+BA59,2)</f>
        <v>0</v>
      </c>
      <c r="BB54" s="70">
        <f>ROUND(BB55+BB59,2)</f>
        <v>0</v>
      </c>
      <c r="BC54" s="70">
        <f>ROUND(BC55+BC59,2)</f>
        <v>0</v>
      </c>
      <c r="BD54" s="72">
        <f>ROUND(BD55+BD59,2)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2:91" s="6" customFormat="1" ht="24.75" customHeight="1">
      <c r="B55" s="75"/>
      <c r="C55" s="76"/>
      <c r="D55" s="321" t="s">
        <v>77</v>
      </c>
      <c r="E55" s="321"/>
      <c r="F55" s="321"/>
      <c r="G55" s="321"/>
      <c r="H55" s="321"/>
      <c r="I55" s="77"/>
      <c r="J55" s="321" t="s">
        <v>78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6">
        <f>ROUND(SUM(AG56:AG58),2)</f>
        <v>0</v>
      </c>
      <c r="AH55" s="320"/>
      <c r="AI55" s="320"/>
      <c r="AJ55" s="320"/>
      <c r="AK55" s="320"/>
      <c r="AL55" s="320"/>
      <c r="AM55" s="320"/>
      <c r="AN55" s="319">
        <f t="shared" si="0"/>
        <v>0</v>
      </c>
      <c r="AO55" s="320"/>
      <c r="AP55" s="320"/>
      <c r="AQ55" s="78" t="s">
        <v>79</v>
      </c>
      <c r="AR55" s="75"/>
      <c r="AS55" s="79">
        <f>ROUND(SUM(AS56:AS58),2)</f>
        <v>0</v>
      </c>
      <c r="AT55" s="80">
        <f t="shared" si="1"/>
        <v>0</v>
      </c>
      <c r="AU55" s="81">
        <f>ROUND(SUM(AU56:AU58),5)</f>
        <v>0</v>
      </c>
      <c r="AV55" s="80">
        <f>ROUND(AZ55*L29,2)</f>
        <v>0</v>
      </c>
      <c r="AW55" s="80">
        <f>ROUND(BA55*L30,2)</f>
        <v>0</v>
      </c>
      <c r="AX55" s="80">
        <f>ROUND(BB55*L29,2)</f>
        <v>0</v>
      </c>
      <c r="AY55" s="80">
        <f>ROUND(BC55*L30,2)</f>
        <v>0</v>
      </c>
      <c r="AZ55" s="80">
        <f>ROUND(SUM(AZ56:AZ58),2)</f>
        <v>0</v>
      </c>
      <c r="BA55" s="80">
        <f>ROUND(SUM(BA56:BA58),2)</f>
        <v>0</v>
      </c>
      <c r="BB55" s="80">
        <f>ROUND(SUM(BB56:BB58),2)</f>
        <v>0</v>
      </c>
      <c r="BC55" s="80">
        <f>ROUND(SUM(BC56:BC58),2)</f>
        <v>0</v>
      </c>
      <c r="BD55" s="82">
        <f>ROUND(SUM(BD56:BD58),2)</f>
        <v>0</v>
      </c>
      <c r="BS55" s="83" t="s">
        <v>72</v>
      </c>
      <c r="BT55" s="83" t="s">
        <v>80</v>
      </c>
      <c r="BU55" s="83" t="s">
        <v>74</v>
      </c>
      <c r="BV55" s="83" t="s">
        <v>75</v>
      </c>
      <c r="BW55" s="83" t="s">
        <v>81</v>
      </c>
      <c r="BX55" s="83" t="s">
        <v>5</v>
      </c>
      <c r="CL55" s="83" t="s">
        <v>20</v>
      </c>
      <c r="CM55" s="83" t="s">
        <v>82</v>
      </c>
    </row>
    <row r="56" spans="1:90" s="3" customFormat="1" ht="16.5" customHeight="1">
      <c r="A56" s="84" t="s">
        <v>83</v>
      </c>
      <c r="B56" s="47"/>
      <c r="C56" s="9"/>
      <c r="D56" s="9"/>
      <c r="E56" s="318" t="s">
        <v>84</v>
      </c>
      <c r="F56" s="318"/>
      <c r="G56" s="318"/>
      <c r="H56" s="318"/>
      <c r="I56" s="318"/>
      <c r="J56" s="9"/>
      <c r="K56" s="318" t="s">
        <v>85</v>
      </c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6">
        <f>'D.1.1.1 - ARCHITEKTONICKO...'!J32</f>
        <v>0</v>
      </c>
      <c r="AH56" s="317"/>
      <c r="AI56" s="317"/>
      <c r="AJ56" s="317"/>
      <c r="AK56" s="317"/>
      <c r="AL56" s="317"/>
      <c r="AM56" s="317"/>
      <c r="AN56" s="316">
        <f t="shared" si="0"/>
        <v>0</v>
      </c>
      <c r="AO56" s="317"/>
      <c r="AP56" s="317"/>
      <c r="AQ56" s="85" t="s">
        <v>86</v>
      </c>
      <c r="AR56" s="47"/>
      <c r="AS56" s="86">
        <v>0</v>
      </c>
      <c r="AT56" s="87">
        <f t="shared" si="1"/>
        <v>0</v>
      </c>
      <c r="AU56" s="88">
        <f>'D.1.1.1 - ARCHITEKTONICKO...'!P114</f>
        <v>0</v>
      </c>
      <c r="AV56" s="87">
        <f>'D.1.1.1 - ARCHITEKTONICKO...'!J35</f>
        <v>0</v>
      </c>
      <c r="AW56" s="87">
        <f>'D.1.1.1 - ARCHITEKTONICKO...'!J36</f>
        <v>0</v>
      </c>
      <c r="AX56" s="87">
        <f>'D.1.1.1 - ARCHITEKTONICKO...'!J37</f>
        <v>0</v>
      </c>
      <c r="AY56" s="87">
        <f>'D.1.1.1 - ARCHITEKTONICKO...'!J38</f>
        <v>0</v>
      </c>
      <c r="AZ56" s="87">
        <f>'D.1.1.1 - ARCHITEKTONICKO...'!F35</f>
        <v>0</v>
      </c>
      <c r="BA56" s="87">
        <f>'D.1.1.1 - ARCHITEKTONICKO...'!F36</f>
        <v>0</v>
      </c>
      <c r="BB56" s="87">
        <f>'D.1.1.1 - ARCHITEKTONICKO...'!F37</f>
        <v>0</v>
      </c>
      <c r="BC56" s="87">
        <f>'D.1.1.1 - ARCHITEKTONICKO...'!F38</f>
        <v>0</v>
      </c>
      <c r="BD56" s="89">
        <f>'D.1.1.1 - ARCHITEKTONICKO...'!F39</f>
        <v>0</v>
      </c>
      <c r="BT56" s="26" t="s">
        <v>82</v>
      </c>
      <c r="BV56" s="26" t="s">
        <v>75</v>
      </c>
      <c r="BW56" s="26" t="s">
        <v>87</v>
      </c>
      <c r="BX56" s="26" t="s">
        <v>81</v>
      </c>
      <c r="CL56" s="26" t="s">
        <v>20</v>
      </c>
    </row>
    <row r="57" spans="1:90" s="3" customFormat="1" ht="16.5" customHeight="1">
      <c r="A57" s="84" t="s">
        <v>83</v>
      </c>
      <c r="B57" s="47"/>
      <c r="C57" s="9"/>
      <c r="D57" s="9"/>
      <c r="E57" s="318" t="s">
        <v>88</v>
      </c>
      <c r="F57" s="318"/>
      <c r="G57" s="318"/>
      <c r="H57" s="318"/>
      <c r="I57" s="318"/>
      <c r="J57" s="9"/>
      <c r="K57" s="318" t="s">
        <v>89</v>
      </c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6">
        <f>'D.1.4.1 - VODOVODA A KANA...'!J32</f>
        <v>0</v>
      </c>
      <c r="AH57" s="317"/>
      <c r="AI57" s="317"/>
      <c r="AJ57" s="317"/>
      <c r="AK57" s="317"/>
      <c r="AL57" s="317"/>
      <c r="AM57" s="317"/>
      <c r="AN57" s="316">
        <f t="shared" si="0"/>
        <v>0</v>
      </c>
      <c r="AO57" s="317"/>
      <c r="AP57" s="317"/>
      <c r="AQ57" s="85" t="s">
        <v>86</v>
      </c>
      <c r="AR57" s="47"/>
      <c r="AS57" s="86">
        <v>0</v>
      </c>
      <c r="AT57" s="87">
        <f t="shared" si="1"/>
        <v>0</v>
      </c>
      <c r="AU57" s="88">
        <f>'D.1.4.1 - VODOVODA A KANA...'!P89</f>
        <v>0</v>
      </c>
      <c r="AV57" s="87">
        <f>'D.1.4.1 - VODOVODA A KANA...'!J35</f>
        <v>0</v>
      </c>
      <c r="AW57" s="87">
        <f>'D.1.4.1 - VODOVODA A KANA...'!J36</f>
        <v>0</v>
      </c>
      <c r="AX57" s="87">
        <f>'D.1.4.1 - VODOVODA A KANA...'!J37</f>
        <v>0</v>
      </c>
      <c r="AY57" s="87">
        <f>'D.1.4.1 - VODOVODA A KANA...'!J38</f>
        <v>0</v>
      </c>
      <c r="AZ57" s="87">
        <f>'D.1.4.1 - VODOVODA A KANA...'!F35</f>
        <v>0</v>
      </c>
      <c r="BA57" s="87">
        <f>'D.1.4.1 - VODOVODA A KANA...'!F36</f>
        <v>0</v>
      </c>
      <c r="BB57" s="87">
        <f>'D.1.4.1 - VODOVODA A KANA...'!F37</f>
        <v>0</v>
      </c>
      <c r="BC57" s="87">
        <f>'D.1.4.1 - VODOVODA A KANA...'!F38</f>
        <v>0</v>
      </c>
      <c r="BD57" s="89">
        <f>'D.1.4.1 - VODOVODA A KANA...'!F39</f>
        <v>0</v>
      </c>
      <c r="BT57" s="26" t="s">
        <v>82</v>
      </c>
      <c r="BV57" s="26" t="s">
        <v>75</v>
      </c>
      <c r="BW57" s="26" t="s">
        <v>90</v>
      </c>
      <c r="BX57" s="26" t="s">
        <v>81</v>
      </c>
      <c r="CL57" s="26" t="s">
        <v>3</v>
      </c>
    </row>
    <row r="58" spans="1:90" s="3" customFormat="1" ht="16.5" customHeight="1">
      <c r="A58" s="84" t="s">
        <v>83</v>
      </c>
      <c r="B58" s="47"/>
      <c r="C58" s="9"/>
      <c r="D58" s="9"/>
      <c r="E58" s="318" t="s">
        <v>91</v>
      </c>
      <c r="F58" s="318"/>
      <c r="G58" s="318"/>
      <c r="H58" s="318"/>
      <c r="I58" s="318"/>
      <c r="J58" s="9"/>
      <c r="K58" s="318" t="s">
        <v>92</v>
      </c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6">
        <f>'D.1.4.3 - ELEKTROINSTALACE'!J32</f>
        <v>0</v>
      </c>
      <c r="AH58" s="317"/>
      <c r="AI58" s="317"/>
      <c r="AJ58" s="317"/>
      <c r="AK58" s="317"/>
      <c r="AL58" s="317"/>
      <c r="AM58" s="317"/>
      <c r="AN58" s="316">
        <f t="shared" si="0"/>
        <v>0</v>
      </c>
      <c r="AO58" s="317"/>
      <c r="AP58" s="317"/>
      <c r="AQ58" s="85" t="s">
        <v>86</v>
      </c>
      <c r="AR58" s="47"/>
      <c r="AS58" s="86">
        <v>0</v>
      </c>
      <c r="AT58" s="87">
        <f t="shared" si="1"/>
        <v>0</v>
      </c>
      <c r="AU58" s="88">
        <f>'D.1.4.3 - ELEKTROINSTALACE'!P97</f>
        <v>0</v>
      </c>
      <c r="AV58" s="87">
        <f>'D.1.4.3 - ELEKTROINSTALACE'!J35</f>
        <v>0</v>
      </c>
      <c r="AW58" s="87">
        <f>'D.1.4.3 - ELEKTROINSTALACE'!J36</f>
        <v>0</v>
      </c>
      <c r="AX58" s="87">
        <f>'D.1.4.3 - ELEKTROINSTALACE'!J37</f>
        <v>0</v>
      </c>
      <c r="AY58" s="87">
        <f>'D.1.4.3 - ELEKTROINSTALACE'!J38</f>
        <v>0</v>
      </c>
      <c r="AZ58" s="87">
        <f>'D.1.4.3 - ELEKTROINSTALACE'!F35</f>
        <v>0</v>
      </c>
      <c r="BA58" s="87">
        <f>'D.1.4.3 - ELEKTROINSTALACE'!F36</f>
        <v>0</v>
      </c>
      <c r="BB58" s="87">
        <f>'D.1.4.3 - ELEKTROINSTALACE'!F37</f>
        <v>0</v>
      </c>
      <c r="BC58" s="87">
        <f>'D.1.4.3 - ELEKTROINSTALACE'!F38</f>
        <v>0</v>
      </c>
      <c r="BD58" s="89">
        <f>'D.1.4.3 - ELEKTROINSTALACE'!F39</f>
        <v>0</v>
      </c>
      <c r="BT58" s="26" t="s">
        <v>82</v>
      </c>
      <c r="BV58" s="26" t="s">
        <v>75</v>
      </c>
      <c r="BW58" s="26" t="s">
        <v>93</v>
      </c>
      <c r="BX58" s="26" t="s">
        <v>81</v>
      </c>
      <c r="CL58" s="26" t="s">
        <v>3</v>
      </c>
    </row>
    <row r="59" spans="1:91" s="6" customFormat="1" ht="16.5" customHeight="1">
      <c r="A59" s="84" t="s">
        <v>83</v>
      </c>
      <c r="B59" s="75"/>
      <c r="C59" s="76"/>
      <c r="D59" s="321" t="s">
        <v>94</v>
      </c>
      <c r="E59" s="321"/>
      <c r="F59" s="321"/>
      <c r="G59" s="321"/>
      <c r="H59" s="321"/>
      <c r="I59" s="77"/>
      <c r="J59" s="321" t="s">
        <v>95</v>
      </c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19">
        <f>'VRN - VEDLEJŠÍ ROZPOČTOVÉ...'!J30</f>
        <v>0</v>
      </c>
      <c r="AH59" s="320"/>
      <c r="AI59" s="320"/>
      <c r="AJ59" s="320"/>
      <c r="AK59" s="320"/>
      <c r="AL59" s="320"/>
      <c r="AM59" s="320"/>
      <c r="AN59" s="319">
        <f t="shared" si="0"/>
        <v>0</v>
      </c>
      <c r="AO59" s="320"/>
      <c r="AP59" s="320"/>
      <c r="AQ59" s="78" t="s">
        <v>79</v>
      </c>
      <c r="AR59" s="75"/>
      <c r="AS59" s="90">
        <v>0</v>
      </c>
      <c r="AT59" s="91">
        <f t="shared" si="1"/>
        <v>0</v>
      </c>
      <c r="AU59" s="92">
        <f>'VRN - VEDLEJŠÍ ROZPOČTOVÉ...'!P84</f>
        <v>0</v>
      </c>
      <c r="AV59" s="91">
        <f>'VRN - VEDLEJŠÍ ROZPOČTOVÉ...'!J33</f>
        <v>0</v>
      </c>
      <c r="AW59" s="91">
        <f>'VRN - VEDLEJŠÍ ROZPOČTOVÉ...'!J34</f>
        <v>0</v>
      </c>
      <c r="AX59" s="91">
        <f>'VRN - VEDLEJŠÍ ROZPOČTOVÉ...'!J35</f>
        <v>0</v>
      </c>
      <c r="AY59" s="91">
        <f>'VRN - VEDLEJŠÍ ROZPOČTOVÉ...'!J36</f>
        <v>0</v>
      </c>
      <c r="AZ59" s="91">
        <f>'VRN - VEDLEJŠÍ ROZPOČTOVÉ...'!F33</f>
        <v>0</v>
      </c>
      <c r="BA59" s="91">
        <f>'VRN - VEDLEJŠÍ ROZPOČTOVÉ...'!F34</f>
        <v>0</v>
      </c>
      <c r="BB59" s="91">
        <f>'VRN - VEDLEJŠÍ ROZPOČTOVÉ...'!F35</f>
        <v>0</v>
      </c>
      <c r="BC59" s="91">
        <f>'VRN - VEDLEJŠÍ ROZPOČTOVÉ...'!F36</f>
        <v>0</v>
      </c>
      <c r="BD59" s="93">
        <f>'VRN - VEDLEJŠÍ ROZPOČTOVÉ...'!F37</f>
        <v>0</v>
      </c>
      <c r="BT59" s="83" t="s">
        <v>80</v>
      </c>
      <c r="BV59" s="83" t="s">
        <v>75</v>
      </c>
      <c r="BW59" s="83" t="s">
        <v>96</v>
      </c>
      <c r="BX59" s="83" t="s">
        <v>5</v>
      </c>
      <c r="CL59" s="83" t="s">
        <v>20</v>
      </c>
      <c r="CM59" s="83" t="s">
        <v>82</v>
      </c>
    </row>
    <row r="60" spans="1:57" s="1" customFormat="1" ht="30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4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1" customFormat="1" ht="6.7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sheetProtection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E56:I56"/>
    <mergeCell ref="K56:AF56"/>
    <mergeCell ref="AG56:AM56"/>
    <mergeCell ref="K57:AF57"/>
    <mergeCell ref="AN57:AP57"/>
    <mergeCell ref="E57:I57"/>
    <mergeCell ref="AG57:AM57"/>
    <mergeCell ref="AK31:AO31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AK29:AO29"/>
    <mergeCell ref="L29:P29"/>
    <mergeCell ref="W29:AE29"/>
    <mergeCell ref="W30:AE30"/>
    <mergeCell ref="AK30:AO30"/>
    <mergeCell ref="L30:P30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</mergeCells>
  <hyperlinks>
    <hyperlink ref="A56" location="'D.1.1.1 - ARCHITEKTONICKO...'!C2" display="/"/>
    <hyperlink ref="A57" location="'D.1.4.1 - VODOVODA A KANA...'!C2" display="/"/>
    <hyperlink ref="A58" location="'D.1.4.3 - ELEKTROINSTALACE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96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87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75" customHeight="1">
      <c r="B4" s="21"/>
      <c r="D4" s="22" t="s">
        <v>97</v>
      </c>
      <c r="L4" s="21"/>
      <c r="M4" s="94" t="s">
        <v>11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39" t="str">
        <f>'Rekapitulace stavby'!K6</f>
        <v>SŠD LYSÁ NAD LABEM - REKONSTRUKCE PROSTOR NA ODBORNÉ UČEBNY</v>
      </c>
      <c r="F7" s="340"/>
      <c r="G7" s="340"/>
      <c r="H7" s="340"/>
      <c r="L7" s="21"/>
    </row>
    <row r="8" spans="2:12" ht="12" customHeight="1">
      <c r="B8" s="21"/>
      <c r="D8" s="28" t="s">
        <v>98</v>
      </c>
      <c r="L8" s="21"/>
    </row>
    <row r="9" spans="1:31" s="1" customFormat="1" ht="16.5" customHeight="1">
      <c r="A9" s="33"/>
      <c r="B9" s="34"/>
      <c r="C9" s="33"/>
      <c r="D9" s="33"/>
      <c r="E9" s="339" t="s">
        <v>99</v>
      </c>
      <c r="F9" s="338"/>
      <c r="G9" s="338"/>
      <c r="H9" s="338"/>
      <c r="I9" s="33"/>
      <c r="J9" s="33"/>
      <c r="K9" s="33"/>
      <c r="L9" s="9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9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6.5" customHeight="1">
      <c r="A11" s="33"/>
      <c r="B11" s="34"/>
      <c r="C11" s="33"/>
      <c r="D11" s="33"/>
      <c r="E11" s="329" t="s">
        <v>101</v>
      </c>
      <c r="F11" s="338"/>
      <c r="G11" s="338"/>
      <c r="H11" s="338"/>
      <c r="I11" s="33"/>
      <c r="J11" s="33"/>
      <c r="K11" s="33"/>
      <c r="L11" s="9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9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2" customHeight="1">
      <c r="A13" s="33"/>
      <c r="B13" s="34"/>
      <c r="C13" s="33"/>
      <c r="D13" s="28" t="s">
        <v>19</v>
      </c>
      <c r="E13" s="33"/>
      <c r="F13" s="26" t="s">
        <v>20</v>
      </c>
      <c r="G13" s="33"/>
      <c r="H13" s="33"/>
      <c r="I13" s="28" t="s">
        <v>21</v>
      </c>
      <c r="J13" s="26" t="s">
        <v>3</v>
      </c>
      <c r="K13" s="33"/>
      <c r="L13" s="9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28" t="s">
        <v>24</v>
      </c>
      <c r="J14" s="51" t="str">
        <f>'Rekapitulace stavby'!AN8</f>
        <v>19. 5. 2023</v>
      </c>
      <c r="K14" s="33"/>
      <c r="L14" s="9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0.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9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12" customHeight="1">
      <c r="A16" s="33"/>
      <c r="B16" s="34"/>
      <c r="C16" s="33"/>
      <c r="D16" s="28" t="s">
        <v>26</v>
      </c>
      <c r="E16" s="33"/>
      <c r="F16" s="33"/>
      <c r="G16" s="33"/>
      <c r="H16" s="33"/>
      <c r="I16" s="28" t="s">
        <v>27</v>
      </c>
      <c r="J16" s="26" t="s">
        <v>3</v>
      </c>
      <c r="K16" s="33"/>
      <c r="L16" s="9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8" customHeight="1">
      <c r="A17" s="33"/>
      <c r="B17" s="34"/>
      <c r="C17" s="33"/>
      <c r="D17" s="33"/>
      <c r="E17" s="26" t="s">
        <v>28</v>
      </c>
      <c r="F17" s="33"/>
      <c r="G17" s="33"/>
      <c r="H17" s="33"/>
      <c r="I17" s="28" t="s">
        <v>29</v>
      </c>
      <c r="J17" s="26" t="s">
        <v>3</v>
      </c>
      <c r="K17" s="33"/>
      <c r="L17" s="9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6.7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9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12" customHeight="1">
      <c r="A19" s="33"/>
      <c r="B19" s="34"/>
      <c r="C19" s="33"/>
      <c r="D19" s="28" t="s">
        <v>30</v>
      </c>
      <c r="E19" s="33"/>
      <c r="F19" s="33"/>
      <c r="G19" s="33"/>
      <c r="H19" s="33"/>
      <c r="I19" s="28" t="s">
        <v>27</v>
      </c>
      <c r="J19" s="29" t="str">
        <f>'Rekapitulace stavby'!AN13</f>
        <v>Vyplň údaj</v>
      </c>
      <c r="K19" s="33"/>
      <c r="L19" s="9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8" customHeight="1">
      <c r="A20" s="33"/>
      <c r="B20" s="34"/>
      <c r="C20" s="33"/>
      <c r="D20" s="33"/>
      <c r="E20" s="341" t="str">
        <f>'Rekapitulace stavby'!E14</f>
        <v>Vyplň údaj</v>
      </c>
      <c r="F20" s="308"/>
      <c r="G20" s="308"/>
      <c r="H20" s="308"/>
      <c r="I20" s="28" t="s">
        <v>29</v>
      </c>
      <c r="J20" s="29" t="str">
        <f>'Rekapitulace stavby'!AN14</f>
        <v>Vyplň údaj</v>
      </c>
      <c r="K20" s="33"/>
      <c r="L20" s="9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6.7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9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12" customHeight="1">
      <c r="A22" s="33"/>
      <c r="B22" s="34"/>
      <c r="C22" s="33"/>
      <c r="D22" s="28" t="s">
        <v>32</v>
      </c>
      <c r="E22" s="33"/>
      <c r="F22" s="33"/>
      <c r="G22" s="33"/>
      <c r="H22" s="33"/>
      <c r="I22" s="28" t="s">
        <v>27</v>
      </c>
      <c r="J22" s="26" t="s">
        <v>3</v>
      </c>
      <c r="K22" s="33"/>
      <c r="L22" s="9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8" customHeight="1">
      <c r="A23" s="33"/>
      <c r="B23" s="34"/>
      <c r="C23" s="33"/>
      <c r="D23" s="33"/>
      <c r="E23" s="26" t="s">
        <v>33</v>
      </c>
      <c r="F23" s="33"/>
      <c r="G23" s="33"/>
      <c r="H23" s="33"/>
      <c r="I23" s="28" t="s">
        <v>29</v>
      </c>
      <c r="J23" s="26" t="s">
        <v>3</v>
      </c>
      <c r="K23" s="33"/>
      <c r="L23" s="9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6.7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9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12" customHeight="1">
      <c r="A25" s="33"/>
      <c r="B25" s="34"/>
      <c r="C25" s="33"/>
      <c r="D25" s="28" t="s">
        <v>35</v>
      </c>
      <c r="E25" s="33"/>
      <c r="F25" s="33"/>
      <c r="G25" s="33"/>
      <c r="H25" s="33"/>
      <c r="I25" s="28" t="s">
        <v>27</v>
      </c>
      <c r="J25" s="26" t="s">
        <v>3</v>
      </c>
      <c r="K25" s="33"/>
      <c r="L25" s="9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8" customHeight="1">
      <c r="A26" s="33"/>
      <c r="B26" s="34"/>
      <c r="C26" s="33"/>
      <c r="D26" s="33"/>
      <c r="E26" s="26" t="s">
        <v>102</v>
      </c>
      <c r="F26" s="33"/>
      <c r="G26" s="33"/>
      <c r="H26" s="33"/>
      <c r="I26" s="28" t="s">
        <v>29</v>
      </c>
      <c r="J26" s="26" t="s">
        <v>3</v>
      </c>
      <c r="K26" s="33"/>
      <c r="L26" s="9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1" customFormat="1" ht="6.7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9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1" customFormat="1" ht="12" customHeight="1">
      <c r="A28" s="33"/>
      <c r="B28" s="34"/>
      <c r="C28" s="33"/>
      <c r="D28" s="28" t="s">
        <v>37</v>
      </c>
      <c r="E28" s="33"/>
      <c r="F28" s="33"/>
      <c r="G28" s="33"/>
      <c r="H28" s="33"/>
      <c r="I28" s="33"/>
      <c r="J28" s="33"/>
      <c r="K28" s="33"/>
      <c r="L28" s="9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7" customFormat="1" ht="35.25" customHeight="1">
      <c r="A29" s="96"/>
      <c r="B29" s="97"/>
      <c r="C29" s="96"/>
      <c r="D29" s="96"/>
      <c r="E29" s="312" t="s">
        <v>103</v>
      </c>
      <c r="F29" s="312"/>
      <c r="G29" s="312"/>
      <c r="H29" s="31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1" customFormat="1" ht="6.7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9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24.75" customHeight="1">
      <c r="A32" s="33"/>
      <c r="B32" s="34"/>
      <c r="C32" s="33"/>
      <c r="D32" s="99" t="s">
        <v>39</v>
      </c>
      <c r="E32" s="33"/>
      <c r="F32" s="33"/>
      <c r="G32" s="33"/>
      <c r="H32" s="33"/>
      <c r="I32" s="33"/>
      <c r="J32" s="67">
        <f>ROUND(J114,2)</f>
        <v>0</v>
      </c>
      <c r="K32" s="33"/>
      <c r="L32" s="9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6.75" customHeight="1">
      <c r="A33" s="33"/>
      <c r="B33" s="34"/>
      <c r="C33" s="33"/>
      <c r="D33" s="62"/>
      <c r="E33" s="62"/>
      <c r="F33" s="62"/>
      <c r="G33" s="62"/>
      <c r="H33" s="62"/>
      <c r="I33" s="62"/>
      <c r="J33" s="62"/>
      <c r="K33" s="62"/>
      <c r="L33" s="9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4"/>
      <c r="C34" s="33"/>
      <c r="D34" s="33"/>
      <c r="E34" s="33"/>
      <c r="F34" s="37" t="s">
        <v>41</v>
      </c>
      <c r="G34" s="33"/>
      <c r="H34" s="33"/>
      <c r="I34" s="37" t="s">
        <v>40</v>
      </c>
      <c r="J34" s="37" t="s">
        <v>42</v>
      </c>
      <c r="K34" s="33"/>
      <c r="L34" s="9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>
      <c r="A35" s="33"/>
      <c r="B35" s="34"/>
      <c r="C35" s="33"/>
      <c r="D35" s="100" t="s">
        <v>43</v>
      </c>
      <c r="E35" s="28" t="s">
        <v>44</v>
      </c>
      <c r="F35" s="101">
        <f>ROUND((SUM(BE114:BE1147)),2)</f>
        <v>0</v>
      </c>
      <c r="G35" s="33"/>
      <c r="H35" s="33"/>
      <c r="I35" s="102">
        <v>0.21</v>
      </c>
      <c r="J35" s="101">
        <f>ROUND(((SUM(BE114:BE1147))*I35),2)</f>
        <v>0</v>
      </c>
      <c r="K35" s="33"/>
      <c r="L35" s="9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>
      <c r="A36" s="33"/>
      <c r="B36" s="34"/>
      <c r="C36" s="33"/>
      <c r="D36" s="33"/>
      <c r="E36" s="28" t="s">
        <v>45</v>
      </c>
      <c r="F36" s="101">
        <f>ROUND((SUM(BF114:BF1147)),2)</f>
        <v>0</v>
      </c>
      <c r="G36" s="33"/>
      <c r="H36" s="33"/>
      <c r="I36" s="102">
        <v>0.15</v>
      </c>
      <c r="J36" s="101">
        <f>ROUND(((SUM(BF114:BF1147))*I36),2)</f>
        <v>0</v>
      </c>
      <c r="K36" s="33"/>
      <c r="L36" s="9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4"/>
      <c r="C37" s="33"/>
      <c r="D37" s="33"/>
      <c r="E37" s="28" t="s">
        <v>46</v>
      </c>
      <c r="F37" s="101">
        <f>ROUND((SUM(BG114:BG1147)),2)</f>
        <v>0</v>
      </c>
      <c r="G37" s="33"/>
      <c r="H37" s="33"/>
      <c r="I37" s="102">
        <v>0.21</v>
      </c>
      <c r="J37" s="101">
        <f>0</f>
        <v>0</v>
      </c>
      <c r="K37" s="33"/>
      <c r="L37" s="9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14.25" customHeight="1" hidden="1">
      <c r="A38" s="33"/>
      <c r="B38" s="34"/>
      <c r="C38" s="33"/>
      <c r="D38" s="33"/>
      <c r="E38" s="28" t="s">
        <v>47</v>
      </c>
      <c r="F38" s="101">
        <f>ROUND((SUM(BH114:BH1147)),2)</f>
        <v>0</v>
      </c>
      <c r="G38" s="33"/>
      <c r="H38" s="33"/>
      <c r="I38" s="102">
        <v>0.15</v>
      </c>
      <c r="J38" s="101">
        <f>0</f>
        <v>0</v>
      </c>
      <c r="K38" s="33"/>
      <c r="L38" s="9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25" customHeight="1" hidden="1">
      <c r="A39" s="33"/>
      <c r="B39" s="34"/>
      <c r="C39" s="33"/>
      <c r="D39" s="33"/>
      <c r="E39" s="28" t="s">
        <v>48</v>
      </c>
      <c r="F39" s="101">
        <f>ROUND((SUM(BI114:BI1147)),2)</f>
        <v>0</v>
      </c>
      <c r="G39" s="33"/>
      <c r="H39" s="33"/>
      <c r="I39" s="102">
        <v>0</v>
      </c>
      <c r="J39" s="101">
        <f>0</f>
        <v>0</v>
      </c>
      <c r="K39" s="33"/>
      <c r="L39" s="9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6.7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9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24.75" customHeight="1">
      <c r="A41" s="33"/>
      <c r="B41" s="34"/>
      <c r="C41" s="103"/>
      <c r="D41" s="104" t="s">
        <v>49</v>
      </c>
      <c r="E41" s="56"/>
      <c r="F41" s="56"/>
      <c r="G41" s="105" t="s">
        <v>50</v>
      </c>
      <c r="H41" s="106" t="s">
        <v>51</v>
      </c>
      <c r="I41" s="56"/>
      <c r="J41" s="107">
        <f>SUM(J32:J39)</f>
        <v>0</v>
      </c>
      <c r="K41" s="108"/>
      <c r="L41" s="9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1" customFormat="1" ht="14.25" customHeight="1">
      <c r="A42" s="3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9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1" customFormat="1" ht="6.75" customHeight="1">
      <c r="A46" s="33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9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24.75" customHeight="1">
      <c r="A47" s="33"/>
      <c r="B47" s="34"/>
      <c r="C47" s="22" t="s">
        <v>104</v>
      </c>
      <c r="D47" s="33"/>
      <c r="E47" s="33"/>
      <c r="F47" s="33"/>
      <c r="G47" s="33"/>
      <c r="H47" s="33"/>
      <c r="I47" s="33"/>
      <c r="J47" s="33"/>
      <c r="K47" s="33"/>
      <c r="L47" s="9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6.7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9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17</v>
      </c>
      <c r="D49" s="33"/>
      <c r="E49" s="33"/>
      <c r="F49" s="33"/>
      <c r="G49" s="33"/>
      <c r="H49" s="33"/>
      <c r="I49" s="33"/>
      <c r="J49" s="33"/>
      <c r="K49" s="33"/>
      <c r="L49" s="9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39" t="str">
        <f>E7</f>
        <v>SŠD LYSÁ NAD LABEM - REKONSTRUKCE PROSTOR NA ODBORNÉ UČEBNY</v>
      </c>
      <c r="F50" s="340"/>
      <c r="G50" s="340"/>
      <c r="H50" s="340"/>
      <c r="I50" s="33"/>
      <c r="J50" s="33"/>
      <c r="K50" s="33"/>
      <c r="L50" s="9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ht="12" customHeight="1">
      <c r="B51" s="21"/>
      <c r="C51" s="28" t="s">
        <v>98</v>
      </c>
      <c r="L51" s="21"/>
    </row>
    <row r="52" spans="1:31" s="1" customFormat="1" ht="16.5" customHeight="1">
      <c r="A52" s="33"/>
      <c r="B52" s="34"/>
      <c r="C52" s="33"/>
      <c r="D52" s="33"/>
      <c r="E52" s="339" t="s">
        <v>99</v>
      </c>
      <c r="F52" s="338"/>
      <c r="G52" s="338"/>
      <c r="H52" s="338"/>
      <c r="I52" s="33"/>
      <c r="J52" s="33"/>
      <c r="K52" s="33"/>
      <c r="L52" s="9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12" customHeight="1">
      <c r="A53" s="33"/>
      <c r="B53" s="34"/>
      <c r="C53" s="28" t="s">
        <v>100</v>
      </c>
      <c r="D53" s="33"/>
      <c r="E53" s="33"/>
      <c r="F53" s="33"/>
      <c r="G53" s="33"/>
      <c r="H53" s="33"/>
      <c r="I53" s="33"/>
      <c r="J53" s="33"/>
      <c r="K53" s="33"/>
      <c r="L53" s="9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16.5" customHeight="1">
      <c r="A54" s="33"/>
      <c r="B54" s="34"/>
      <c r="C54" s="33"/>
      <c r="D54" s="33"/>
      <c r="E54" s="329" t="str">
        <f>E11</f>
        <v>D.1.1.1 - ARCHITEKTONICKO-STAVEBNÍ ŘEŠENÍ</v>
      </c>
      <c r="F54" s="338"/>
      <c r="G54" s="338"/>
      <c r="H54" s="338"/>
      <c r="I54" s="33"/>
      <c r="J54" s="33"/>
      <c r="K54" s="33"/>
      <c r="L54" s="9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6.7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9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12" customHeight="1">
      <c r="A56" s="33"/>
      <c r="B56" s="34"/>
      <c r="C56" s="28" t="s">
        <v>22</v>
      </c>
      <c r="D56" s="33"/>
      <c r="E56" s="33"/>
      <c r="F56" s="26" t="str">
        <f>F14</f>
        <v>LYSÁ NAD LABEM</v>
      </c>
      <c r="G56" s="33"/>
      <c r="H56" s="33"/>
      <c r="I56" s="28" t="s">
        <v>24</v>
      </c>
      <c r="J56" s="51" t="str">
        <f>IF(J14="","",J14)</f>
        <v>19. 5. 2023</v>
      </c>
      <c r="K56" s="33"/>
      <c r="L56" s="9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6.7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9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39.75" customHeight="1">
      <c r="A58" s="33"/>
      <c r="B58" s="34"/>
      <c r="C58" s="28" t="s">
        <v>26</v>
      </c>
      <c r="D58" s="33"/>
      <c r="E58" s="33"/>
      <c r="F58" s="26" t="str">
        <f>E17</f>
        <v>SŠD LYSÁ NAD LABEM  - STRŽIŠTĚ 475</v>
      </c>
      <c r="G58" s="33"/>
      <c r="H58" s="33"/>
      <c r="I58" s="28" t="s">
        <v>32</v>
      </c>
      <c r="J58" s="31" t="str">
        <f>E23</f>
        <v>SKARCH-SKOTÁK ARCHITEKTI - PRAHA 8</v>
      </c>
      <c r="K58" s="33"/>
      <c r="L58" s="9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1" customFormat="1" ht="15" customHeight="1">
      <c r="A59" s="33"/>
      <c r="B59" s="34"/>
      <c r="C59" s="28" t="s">
        <v>30</v>
      </c>
      <c r="D59" s="33"/>
      <c r="E59" s="33"/>
      <c r="F59" s="26" t="str">
        <f>IF(E20="","",E20)</f>
        <v>Vyplň údaj</v>
      </c>
      <c r="G59" s="33"/>
      <c r="H59" s="33"/>
      <c r="I59" s="28" t="s">
        <v>35</v>
      </c>
      <c r="J59" s="31" t="str">
        <f>E26</f>
        <v>V.RENČOVÁ</v>
      </c>
      <c r="K59" s="33"/>
      <c r="L59" s="9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1" customFormat="1" ht="9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1" customFormat="1" ht="29.25" customHeight="1">
      <c r="A61" s="33"/>
      <c r="B61" s="34"/>
      <c r="C61" s="109" t="s">
        <v>105</v>
      </c>
      <c r="D61" s="103"/>
      <c r="E61" s="103"/>
      <c r="F61" s="103"/>
      <c r="G61" s="103"/>
      <c r="H61" s="103"/>
      <c r="I61" s="103"/>
      <c r="J61" s="110" t="s">
        <v>106</v>
      </c>
      <c r="K61" s="103"/>
      <c r="L61" s="9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1" customFormat="1" ht="9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1" customFormat="1" ht="22.5" customHeight="1">
      <c r="A63" s="33"/>
      <c r="B63" s="34"/>
      <c r="C63" s="111" t="s">
        <v>71</v>
      </c>
      <c r="D63" s="33"/>
      <c r="E63" s="33"/>
      <c r="F63" s="33"/>
      <c r="G63" s="33"/>
      <c r="H63" s="33"/>
      <c r="I63" s="33"/>
      <c r="J63" s="67">
        <f>J114</f>
        <v>0</v>
      </c>
      <c r="K63" s="33"/>
      <c r="L63" s="9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8" t="s">
        <v>107</v>
      </c>
    </row>
    <row r="64" spans="2:12" s="8" customFormat="1" ht="24.75" customHeight="1">
      <c r="B64" s="112"/>
      <c r="D64" s="113" t="s">
        <v>108</v>
      </c>
      <c r="E64" s="114"/>
      <c r="F64" s="114"/>
      <c r="G64" s="114"/>
      <c r="H64" s="114"/>
      <c r="I64" s="114"/>
      <c r="J64" s="115">
        <f>J115</f>
        <v>0</v>
      </c>
      <c r="L64" s="112"/>
    </row>
    <row r="65" spans="2:12" s="9" customFormat="1" ht="19.5" customHeight="1">
      <c r="B65" s="116"/>
      <c r="D65" s="117" t="s">
        <v>109</v>
      </c>
      <c r="E65" s="118"/>
      <c r="F65" s="118"/>
      <c r="G65" s="118"/>
      <c r="H65" s="118"/>
      <c r="I65" s="118"/>
      <c r="J65" s="119">
        <f>J116</f>
        <v>0</v>
      </c>
      <c r="L65" s="116"/>
    </row>
    <row r="66" spans="2:12" s="9" customFormat="1" ht="19.5" customHeight="1">
      <c r="B66" s="116"/>
      <c r="D66" s="117" t="s">
        <v>110</v>
      </c>
      <c r="E66" s="118"/>
      <c r="F66" s="118"/>
      <c r="G66" s="118"/>
      <c r="H66" s="118"/>
      <c r="I66" s="118"/>
      <c r="J66" s="119">
        <f>J158</f>
        <v>0</v>
      </c>
      <c r="L66" s="116"/>
    </row>
    <row r="67" spans="2:12" s="9" customFormat="1" ht="19.5" customHeight="1">
      <c r="B67" s="116"/>
      <c r="D67" s="117" t="s">
        <v>111</v>
      </c>
      <c r="E67" s="118"/>
      <c r="F67" s="118"/>
      <c r="G67" s="118"/>
      <c r="H67" s="118"/>
      <c r="I67" s="118"/>
      <c r="J67" s="119">
        <f>J181</f>
        <v>0</v>
      </c>
      <c r="L67" s="116"/>
    </row>
    <row r="68" spans="2:12" s="9" customFormat="1" ht="19.5" customHeight="1">
      <c r="B68" s="116"/>
      <c r="D68" s="117" t="s">
        <v>112</v>
      </c>
      <c r="E68" s="118"/>
      <c r="F68" s="118"/>
      <c r="G68" s="118"/>
      <c r="H68" s="118"/>
      <c r="I68" s="118"/>
      <c r="J68" s="119">
        <f>J197</f>
        <v>0</v>
      </c>
      <c r="L68" s="116"/>
    </row>
    <row r="69" spans="2:12" s="9" customFormat="1" ht="19.5" customHeight="1">
      <c r="B69" s="116"/>
      <c r="D69" s="117" t="s">
        <v>113</v>
      </c>
      <c r="E69" s="118"/>
      <c r="F69" s="118"/>
      <c r="G69" s="118"/>
      <c r="H69" s="118"/>
      <c r="I69" s="118"/>
      <c r="J69" s="119">
        <f>J232</f>
        <v>0</v>
      </c>
      <c r="L69" s="116"/>
    </row>
    <row r="70" spans="2:12" s="9" customFormat="1" ht="19.5" customHeight="1">
      <c r="B70" s="116"/>
      <c r="D70" s="117" t="s">
        <v>114</v>
      </c>
      <c r="E70" s="118"/>
      <c r="F70" s="118"/>
      <c r="G70" s="118"/>
      <c r="H70" s="118"/>
      <c r="I70" s="118"/>
      <c r="J70" s="119">
        <f>J244</f>
        <v>0</v>
      </c>
      <c r="L70" s="116"/>
    </row>
    <row r="71" spans="2:12" s="9" customFormat="1" ht="19.5" customHeight="1">
      <c r="B71" s="116"/>
      <c r="D71" s="117" t="s">
        <v>115</v>
      </c>
      <c r="E71" s="118"/>
      <c r="F71" s="118"/>
      <c r="G71" s="118"/>
      <c r="H71" s="118"/>
      <c r="I71" s="118"/>
      <c r="J71" s="119">
        <f>J357</f>
        <v>0</v>
      </c>
      <c r="L71" s="116"/>
    </row>
    <row r="72" spans="2:12" s="9" customFormat="1" ht="19.5" customHeight="1">
      <c r="B72" s="116"/>
      <c r="D72" s="117" t="s">
        <v>116</v>
      </c>
      <c r="E72" s="118"/>
      <c r="F72" s="118"/>
      <c r="G72" s="118"/>
      <c r="H72" s="118"/>
      <c r="I72" s="118"/>
      <c r="J72" s="119">
        <f>J407</f>
        <v>0</v>
      </c>
      <c r="L72" s="116"/>
    </row>
    <row r="73" spans="2:12" s="9" customFormat="1" ht="19.5" customHeight="1">
      <c r="B73" s="116"/>
      <c r="D73" s="117" t="s">
        <v>117</v>
      </c>
      <c r="E73" s="118"/>
      <c r="F73" s="118"/>
      <c r="G73" s="118"/>
      <c r="H73" s="118"/>
      <c r="I73" s="118"/>
      <c r="J73" s="119">
        <f>J453</f>
        <v>0</v>
      </c>
      <c r="L73" s="116"/>
    </row>
    <row r="74" spans="2:12" s="9" customFormat="1" ht="19.5" customHeight="1">
      <c r="B74" s="116"/>
      <c r="D74" s="117" t="s">
        <v>118</v>
      </c>
      <c r="E74" s="118"/>
      <c r="F74" s="118"/>
      <c r="G74" s="118"/>
      <c r="H74" s="118"/>
      <c r="I74" s="118"/>
      <c r="J74" s="119">
        <f>J483</f>
        <v>0</v>
      </c>
      <c r="L74" s="116"/>
    </row>
    <row r="75" spans="2:12" s="9" customFormat="1" ht="19.5" customHeight="1">
      <c r="B75" s="116"/>
      <c r="D75" s="117" t="s">
        <v>119</v>
      </c>
      <c r="E75" s="118"/>
      <c r="F75" s="118"/>
      <c r="G75" s="118"/>
      <c r="H75" s="118"/>
      <c r="I75" s="118"/>
      <c r="J75" s="119">
        <f>J493</f>
        <v>0</v>
      </c>
      <c r="L75" s="116"/>
    </row>
    <row r="76" spans="2:12" s="9" customFormat="1" ht="19.5" customHeight="1">
      <c r="B76" s="116"/>
      <c r="D76" s="117" t="s">
        <v>120</v>
      </c>
      <c r="E76" s="118"/>
      <c r="F76" s="118"/>
      <c r="G76" s="118"/>
      <c r="H76" s="118"/>
      <c r="I76" s="118"/>
      <c r="J76" s="119">
        <f>J508</f>
        <v>0</v>
      </c>
      <c r="L76" s="116"/>
    </row>
    <row r="77" spans="2:12" s="9" customFormat="1" ht="19.5" customHeight="1">
      <c r="B77" s="116"/>
      <c r="D77" s="117" t="s">
        <v>121</v>
      </c>
      <c r="E77" s="118"/>
      <c r="F77" s="118"/>
      <c r="G77" s="118"/>
      <c r="H77" s="118"/>
      <c r="I77" s="118"/>
      <c r="J77" s="119">
        <f>J518</f>
        <v>0</v>
      </c>
      <c r="L77" s="116"/>
    </row>
    <row r="78" spans="2:12" s="9" customFormat="1" ht="19.5" customHeight="1">
      <c r="B78" s="116"/>
      <c r="D78" s="117" t="s">
        <v>122</v>
      </c>
      <c r="E78" s="118"/>
      <c r="F78" s="118"/>
      <c r="G78" s="118"/>
      <c r="H78" s="118"/>
      <c r="I78" s="118"/>
      <c r="J78" s="119">
        <f>J669</f>
        <v>0</v>
      </c>
      <c r="L78" s="116"/>
    </row>
    <row r="79" spans="2:12" s="8" customFormat="1" ht="24.75" customHeight="1">
      <c r="B79" s="112"/>
      <c r="D79" s="113" t="s">
        <v>123</v>
      </c>
      <c r="E79" s="114"/>
      <c r="F79" s="114"/>
      <c r="G79" s="114"/>
      <c r="H79" s="114"/>
      <c r="I79" s="114"/>
      <c r="J79" s="115">
        <f>J672</f>
        <v>0</v>
      </c>
      <c r="L79" s="112"/>
    </row>
    <row r="80" spans="2:12" s="9" customFormat="1" ht="19.5" customHeight="1">
      <c r="B80" s="116"/>
      <c r="D80" s="117" t="s">
        <v>124</v>
      </c>
      <c r="E80" s="118"/>
      <c r="F80" s="118"/>
      <c r="G80" s="118"/>
      <c r="H80" s="118"/>
      <c r="I80" s="118"/>
      <c r="J80" s="119">
        <f>J673</f>
        <v>0</v>
      </c>
      <c r="L80" s="116"/>
    </row>
    <row r="81" spans="2:12" s="9" customFormat="1" ht="19.5" customHeight="1">
      <c r="B81" s="116"/>
      <c r="D81" s="117" t="s">
        <v>125</v>
      </c>
      <c r="E81" s="118"/>
      <c r="F81" s="118"/>
      <c r="G81" s="118"/>
      <c r="H81" s="118"/>
      <c r="I81" s="118"/>
      <c r="J81" s="119">
        <f>J699</f>
        <v>0</v>
      </c>
      <c r="L81" s="116"/>
    </row>
    <row r="82" spans="2:12" s="9" customFormat="1" ht="19.5" customHeight="1">
      <c r="B82" s="116"/>
      <c r="D82" s="117" t="s">
        <v>126</v>
      </c>
      <c r="E82" s="118"/>
      <c r="F82" s="118"/>
      <c r="G82" s="118"/>
      <c r="H82" s="118"/>
      <c r="I82" s="118"/>
      <c r="J82" s="119">
        <f>J820</f>
        <v>0</v>
      </c>
      <c r="L82" s="116"/>
    </row>
    <row r="83" spans="2:12" s="9" customFormat="1" ht="19.5" customHeight="1">
      <c r="B83" s="116"/>
      <c r="D83" s="117" t="s">
        <v>127</v>
      </c>
      <c r="E83" s="118"/>
      <c r="F83" s="118"/>
      <c r="G83" s="118"/>
      <c r="H83" s="118"/>
      <c r="I83" s="118"/>
      <c r="J83" s="119">
        <f>J848</f>
        <v>0</v>
      </c>
      <c r="L83" s="116"/>
    </row>
    <row r="84" spans="2:12" s="9" customFormat="1" ht="19.5" customHeight="1">
      <c r="B84" s="116"/>
      <c r="D84" s="117" t="s">
        <v>128</v>
      </c>
      <c r="E84" s="118"/>
      <c r="F84" s="118"/>
      <c r="G84" s="118"/>
      <c r="H84" s="118"/>
      <c r="I84" s="118"/>
      <c r="J84" s="119">
        <f>J959</f>
        <v>0</v>
      </c>
      <c r="L84" s="116"/>
    </row>
    <row r="85" spans="2:12" s="9" customFormat="1" ht="19.5" customHeight="1">
      <c r="B85" s="116"/>
      <c r="D85" s="117" t="s">
        <v>129</v>
      </c>
      <c r="E85" s="118"/>
      <c r="F85" s="118"/>
      <c r="G85" s="118"/>
      <c r="H85" s="118"/>
      <c r="I85" s="118"/>
      <c r="J85" s="119">
        <f>J1007</f>
        <v>0</v>
      </c>
      <c r="L85" s="116"/>
    </row>
    <row r="86" spans="2:12" s="9" customFormat="1" ht="19.5" customHeight="1">
      <c r="B86" s="116"/>
      <c r="D86" s="117" t="s">
        <v>130</v>
      </c>
      <c r="E86" s="118"/>
      <c r="F86" s="118"/>
      <c r="G86" s="118"/>
      <c r="H86" s="118"/>
      <c r="I86" s="118"/>
      <c r="J86" s="119">
        <f>J1035</f>
        <v>0</v>
      </c>
      <c r="L86" s="116"/>
    </row>
    <row r="87" spans="2:12" s="9" customFormat="1" ht="19.5" customHeight="1">
      <c r="B87" s="116"/>
      <c r="D87" s="117" t="s">
        <v>131</v>
      </c>
      <c r="E87" s="118"/>
      <c r="F87" s="118"/>
      <c r="G87" s="118"/>
      <c r="H87" s="118"/>
      <c r="I87" s="118"/>
      <c r="J87" s="119">
        <f>J1045</f>
        <v>0</v>
      </c>
      <c r="L87" s="116"/>
    </row>
    <row r="88" spans="2:12" s="9" customFormat="1" ht="19.5" customHeight="1">
      <c r="B88" s="116"/>
      <c r="D88" s="117" t="s">
        <v>132</v>
      </c>
      <c r="E88" s="118"/>
      <c r="F88" s="118"/>
      <c r="G88" s="118"/>
      <c r="H88" s="118"/>
      <c r="I88" s="118"/>
      <c r="J88" s="119">
        <f>J1077</f>
        <v>0</v>
      </c>
      <c r="L88" s="116"/>
    </row>
    <row r="89" spans="2:12" s="9" customFormat="1" ht="19.5" customHeight="1">
      <c r="B89" s="116"/>
      <c r="D89" s="117" t="s">
        <v>133</v>
      </c>
      <c r="E89" s="118"/>
      <c r="F89" s="118"/>
      <c r="G89" s="118"/>
      <c r="H89" s="118"/>
      <c r="I89" s="118"/>
      <c r="J89" s="119">
        <f>J1086</f>
        <v>0</v>
      </c>
      <c r="L89" s="116"/>
    </row>
    <row r="90" spans="2:12" s="9" customFormat="1" ht="19.5" customHeight="1">
      <c r="B90" s="116"/>
      <c r="D90" s="117" t="s">
        <v>134</v>
      </c>
      <c r="E90" s="118"/>
      <c r="F90" s="118"/>
      <c r="G90" s="118"/>
      <c r="H90" s="118"/>
      <c r="I90" s="118"/>
      <c r="J90" s="119">
        <f>J1116</f>
        <v>0</v>
      </c>
      <c r="L90" s="116"/>
    </row>
    <row r="91" spans="2:12" s="8" customFormat="1" ht="24.75" customHeight="1">
      <c r="B91" s="112"/>
      <c r="D91" s="113" t="s">
        <v>135</v>
      </c>
      <c r="E91" s="114"/>
      <c r="F91" s="114"/>
      <c r="G91" s="114"/>
      <c r="H91" s="114"/>
      <c r="I91" s="114"/>
      <c r="J91" s="115">
        <f>J1136</f>
        <v>0</v>
      </c>
      <c r="L91" s="112"/>
    </row>
    <row r="92" spans="2:12" s="9" customFormat="1" ht="19.5" customHeight="1">
      <c r="B92" s="116"/>
      <c r="D92" s="117" t="s">
        <v>136</v>
      </c>
      <c r="E92" s="118"/>
      <c r="F92" s="118"/>
      <c r="G92" s="118"/>
      <c r="H92" s="118"/>
      <c r="I92" s="118"/>
      <c r="J92" s="119">
        <f>J1137</f>
        <v>0</v>
      </c>
      <c r="L92" s="116"/>
    </row>
    <row r="93" spans="1:31" s="1" customFormat="1" ht="21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1" customFormat="1" ht="6.75" customHeight="1">
      <c r="A94" s="33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9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8" spans="1:31" s="1" customFormat="1" ht="6.75" customHeight="1">
      <c r="A98" s="33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95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1" customFormat="1" ht="24.75" customHeight="1">
      <c r="A99" s="33"/>
      <c r="B99" s="34"/>
      <c r="C99" s="22" t="s">
        <v>137</v>
      </c>
      <c r="D99" s="33"/>
      <c r="E99" s="33"/>
      <c r="F99" s="33"/>
      <c r="G99" s="33"/>
      <c r="H99" s="33"/>
      <c r="I99" s="33"/>
      <c r="J99" s="33"/>
      <c r="K99" s="33"/>
      <c r="L99" s="9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1" customFormat="1" ht="6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95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1" customFormat="1" ht="12" customHeight="1">
      <c r="A101" s="33"/>
      <c r="B101" s="34"/>
      <c r="C101" s="28" t="s">
        <v>17</v>
      </c>
      <c r="D101" s="33"/>
      <c r="E101" s="33"/>
      <c r="F101" s="33"/>
      <c r="G101" s="33"/>
      <c r="H101" s="33"/>
      <c r="I101" s="33"/>
      <c r="J101" s="33"/>
      <c r="K101" s="33"/>
      <c r="L101" s="95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1" customFormat="1" ht="16.5" customHeight="1">
      <c r="A102" s="33"/>
      <c r="B102" s="34"/>
      <c r="C102" s="33"/>
      <c r="D102" s="33"/>
      <c r="E102" s="339" t="str">
        <f>E7</f>
        <v>SŠD LYSÁ NAD LABEM - REKONSTRUKCE PROSTOR NA ODBORNÉ UČEBNY</v>
      </c>
      <c r="F102" s="340"/>
      <c r="G102" s="340"/>
      <c r="H102" s="340"/>
      <c r="I102" s="33"/>
      <c r="J102" s="33"/>
      <c r="K102" s="33"/>
      <c r="L102" s="95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2:12" ht="12" customHeight="1">
      <c r="B103" s="21"/>
      <c r="C103" s="28" t="s">
        <v>98</v>
      </c>
      <c r="L103" s="21"/>
    </row>
    <row r="104" spans="1:31" s="1" customFormat="1" ht="16.5" customHeight="1">
      <c r="A104" s="33"/>
      <c r="B104" s="34"/>
      <c r="C104" s="33"/>
      <c r="D104" s="33"/>
      <c r="E104" s="339" t="s">
        <v>99</v>
      </c>
      <c r="F104" s="338"/>
      <c r="G104" s="338"/>
      <c r="H104" s="338"/>
      <c r="I104" s="33"/>
      <c r="J104" s="33"/>
      <c r="K104" s="33"/>
      <c r="L104" s="9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1" customFormat="1" ht="12" customHeight="1">
      <c r="A105" s="33"/>
      <c r="B105" s="34"/>
      <c r="C105" s="28" t="s">
        <v>100</v>
      </c>
      <c r="D105" s="33"/>
      <c r="E105" s="33"/>
      <c r="F105" s="33"/>
      <c r="G105" s="33"/>
      <c r="H105" s="33"/>
      <c r="I105" s="33"/>
      <c r="J105" s="33"/>
      <c r="K105" s="33"/>
      <c r="L105" s="9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1" customFormat="1" ht="16.5" customHeight="1">
      <c r="A106" s="33"/>
      <c r="B106" s="34"/>
      <c r="C106" s="33"/>
      <c r="D106" s="33"/>
      <c r="E106" s="329" t="str">
        <f>E11</f>
        <v>D.1.1.1 - ARCHITEKTONICKO-STAVEBNÍ ŘEŠENÍ</v>
      </c>
      <c r="F106" s="338"/>
      <c r="G106" s="338"/>
      <c r="H106" s="338"/>
      <c r="I106" s="33"/>
      <c r="J106" s="33"/>
      <c r="K106" s="33"/>
      <c r="L106" s="95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1" customFormat="1" ht="6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9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1" customFormat="1" ht="12" customHeight="1">
      <c r="A108" s="33"/>
      <c r="B108" s="34"/>
      <c r="C108" s="28" t="s">
        <v>22</v>
      </c>
      <c r="D108" s="33"/>
      <c r="E108" s="33"/>
      <c r="F108" s="26" t="str">
        <f>F14</f>
        <v>LYSÁ NAD LABEM</v>
      </c>
      <c r="G108" s="33"/>
      <c r="H108" s="33"/>
      <c r="I108" s="28" t="s">
        <v>24</v>
      </c>
      <c r="J108" s="51" t="str">
        <f>IF(J14="","",J14)</f>
        <v>19. 5. 2023</v>
      </c>
      <c r="K108" s="33"/>
      <c r="L108" s="9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1" customFormat="1" ht="6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9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1" customFormat="1" ht="39.75" customHeight="1">
      <c r="A110" s="33"/>
      <c r="B110" s="34"/>
      <c r="C110" s="28" t="s">
        <v>26</v>
      </c>
      <c r="D110" s="33"/>
      <c r="E110" s="33"/>
      <c r="F110" s="26" t="str">
        <f>E17</f>
        <v>SŠD LYSÁ NAD LABEM  - STRŽIŠTĚ 475</v>
      </c>
      <c r="G110" s="33"/>
      <c r="H110" s="33"/>
      <c r="I110" s="28" t="s">
        <v>32</v>
      </c>
      <c r="J110" s="31" t="str">
        <f>E23</f>
        <v>SKARCH-SKOTÁK ARCHITEKTI - PRAHA 8</v>
      </c>
      <c r="K110" s="33"/>
      <c r="L110" s="9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1" customFormat="1" ht="15" customHeight="1">
      <c r="A111" s="33"/>
      <c r="B111" s="34"/>
      <c r="C111" s="28" t="s">
        <v>30</v>
      </c>
      <c r="D111" s="33"/>
      <c r="E111" s="33"/>
      <c r="F111" s="26" t="str">
        <f>IF(E20="","",E20)</f>
        <v>Vyplň údaj</v>
      </c>
      <c r="G111" s="33"/>
      <c r="H111" s="33"/>
      <c r="I111" s="28" t="s">
        <v>35</v>
      </c>
      <c r="J111" s="31" t="str">
        <f>E26</f>
        <v>V.RENČOVÁ</v>
      </c>
      <c r="K111" s="33"/>
      <c r="L111" s="9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1" customFormat="1" ht="9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9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10" customFormat="1" ht="29.25" customHeight="1">
      <c r="A113" s="120"/>
      <c r="B113" s="121"/>
      <c r="C113" s="122" t="s">
        <v>138</v>
      </c>
      <c r="D113" s="123" t="s">
        <v>58</v>
      </c>
      <c r="E113" s="123" t="s">
        <v>54</v>
      </c>
      <c r="F113" s="123" t="s">
        <v>55</v>
      </c>
      <c r="G113" s="123" t="s">
        <v>139</v>
      </c>
      <c r="H113" s="123" t="s">
        <v>140</v>
      </c>
      <c r="I113" s="123" t="s">
        <v>141</v>
      </c>
      <c r="J113" s="123" t="s">
        <v>106</v>
      </c>
      <c r="K113" s="124" t="s">
        <v>142</v>
      </c>
      <c r="L113" s="125"/>
      <c r="M113" s="58" t="s">
        <v>3</v>
      </c>
      <c r="N113" s="59" t="s">
        <v>43</v>
      </c>
      <c r="O113" s="59" t="s">
        <v>143</v>
      </c>
      <c r="P113" s="59" t="s">
        <v>144</v>
      </c>
      <c r="Q113" s="59" t="s">
        <v>145</v>
      </c>
      <c r="R113" s="59" t="s">
        <v>146</v>
      </c>
      <c r="S113" s="59" t="s">
        <v>147</v>
      </c>
      <c r="T113" s="60" t="s">
        <v>148</v>
      </c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</row>
    <row r="114" spans="1:63" s="1" customFormat="1" ht="22.5" customHeight="1">
      <c r="A114" s="33"/>
      <c r="B114" s="34"/>
      <c r="C114" s="65" t="s">
        <v>149</v>
      </c>
      <c r="D114" s="33"/>
      <c r="E114" s="33"/>
      <c r="F114" s="33"/>
      <c r="G114" s="33"/>
      <c r="H114" s="33"/>
      <c r="I114" s="33"/>
      <c r="J114" s="126">
        <f>BK114</f>
        <v>0</v>
      </c>
      <c r="K114" s="33"/>
      <c r="L114" s="34"/>
      <c r="M114" s="61"/>
      <c r="N114" s="52"/>
      <c r="O114" s="62"/>
      <c r="P114" s="127">
        <f>P115+P672+P1136</f>
        <v>0</v>
      </c>
      <c r="Q114" s="62"/>
      <c r="R114" s="127">
        <f>R115+R672+R1136</f>
        <v>43.05623608</v>
      </c>
      <c r="S114" s="62"/>
      <c r="T114" s="128">
        <f>T115+T672+T1136</f>
        <v>43.8591571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72</v>
      </c>
      <c r="AU114" s="18" t="s">
        <v>107</v>
      </c>
      <c r="BK114" s="129">
        <f>BK115+BK672+BK1136</f>
        <v>0</v>
      </c>
    </row>
    <row r="115" spans="2:63" s="11" customFormat="1" ht="25.5" customHeight="1">
      <c r="B115" s="130"/>
      <c r="D115" s="131" t="s">
        <v>72</v>
      </c>
      <c r="E115" s="132" t="s">
        <v>150</v>
      </c>
      <c r="F115" s="132" t="s">
        <v>151</v>
      </c>
      <c r="I115" s="133"/>
      <c r="J115" s="134">
        <f>BK115</f>
        <v>0</v>
      </c>
      <c r="L115" s="130"/>
      <c r="M115" s="135"/>
      <c r="N115" s="136"/>
      <c r="O115" s="136"/>
      <c r="P115" s="137">
        <f>P116+P158+P181+P197+P232+P244+P357+P407+P453+P483+P493+P508+P518+P669</f>
        <v>0</v>
      </c>
      <c r="Q115" s="136"/>
      <c r="R115" s="137">
        <f>R116+R158+R181+R197+R232+R244+R357+R407+R453+R483+R493+R508+R518+R669</f>
        <v>34.83469563</v>
      </c>
      <c r="S115" s="136"/>
      <c r="T115" s="138">
        <f>T116+T158+T181+T197+T232+T244+T357+T407+T453+T483+T493+T508+T518+T669</f>
        <v>43.13993</v>
      </c>
      <c r="AR115" s="131" t="s">
        <v>80</v>
      </c>
      <c r="AT115" s="139" t="s">
        <v>72</v>
      </c>
      <c r="AU115" s="139" t="s">
        <v>73</v>
      </c>
      <c r="AY115" s="131" t="s">
        <v>152</v>
      </c>
      <c r="BK115" s="140">
        <f>BK116+BK158+BK181+BK197+BK232+BK244+BK357+BK407+BK453+BK483+BK493+BK508+BK518+BK669</f>
        <v>0</v>
      </c>
    </row>
    <row r="116" spans="2:63" s="11" customFormat="1" ht="22.5" customHeight="1">
      <c r="B116" s="130"/>
      <c r="D116" s="131" t="s">
        <v>72</v>
      </c>
      <c r="E116" s="141" t="s">
        <v>80</v>
      </c>
      <c r="F116" s="141" t="s">
        <v>153</v>
      </c>
      <c r="I116" s="133"/>
      <c r="J116" s="142">
        <f>BK116</f>
        <v>0</v>
      </c>
      <c r="L116" s="130"/>
      <c r="M116" s="135"/>
      <c r="N116" s="136"/>
      <c r="O116" s="136"/>
      <c r="P116" s="137">
        <f>SUM(P117:P157)</f>
        <v>0</v>
      </c>
      <c r="Q116" s="136"/>
      <c r="R116" s="137">
        <f>SUM(R117:R157)</f>
        <v>1.8</v>
      </c>
      <c r="S116" s="136"/>
      <c r="T116" s="138">
        <f>SUM(T117:T157)</f>
        <v>0</v>
      </c>
      <c r="AR116" s="131" t="s">
        <v>80</v>
      </c>
      <c r="AT116" s="139" t="s">
        <v>72</v>
      </c>
      <c r="AU116" s="139" t="s">
        <v>80</v>
      </c>
      <c r="AY116" s="131" t="s">
        <v>152</v>
      </c>
      <c r="BK116" s="140">
        <f>SUM(BK117:BK157)</f>
        <v>0</v>
      </c>
    </row>
    <row r="117" spans="1:65" s="1" customFormat="1" ht="24" customHeight="1">
      <c r="A117" s="33"/>
      <c r="B117" s="143"/>
      <c r="C117" s="144" t="s">
        <v>80</v>
      </c>
      <c r="D117" s="144" t="s">
        <v>154</v>
      </c>
      <c r="E117" s="145" t="s">
        <v>155</v>
      </c>
      <c r="F117" s="146" t="s">
        <v>156</v>
      </c>
      <c r="G117" s="147" t="s">
        <v>157</v>
      </c>
      <c r="H117" s="148">
        <v>7.875</v>
      </c>
      <c r="I117" s="149"/>
      <c r="J117" s="150">
        <f>ROUND(I117*H117,2)</f>
        <v>0</v>
      </c>
      <c r="K117" s="146" t="s">
        <v>158</v>
      </c>
      <c r="L117" s="34"/>
      <c r="M117" s="151" t="s">
        <v>3</v>
      </c>
      <c r="N117" s="152" t="s">
        <v>44</v>
      </c>
      <c r="O117" s="54"/>
      <c r="P117" s="153">
        <f>O117*H117</f>
        <v>0</v>
      </c>
      <c r="Q117" s="153">
        <v>0</v>
      </c>
      <c r="R117" s="153">
        <f>Q117*H117</f>
        <v>0</v>
      </c>
      <c r="S117" s="153">
        <v>0</v>
      </c>
      <c r="T117" s="154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5" t="s">
        <v>159</v>
      </c>
      <c r="AT117" s="155" t="s">
        <v>154</v>
      </c>
      <c r="AU117" s="155" t="s">
        <v>82</v>
      </c>
      <c r="AY117" s="18" t="s">
        <v>152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8" t="s">
        <v>80</v>
      </c>
      <c r="BK117" s="156">
        <f>ROUND(I117*H117,2)</f>
        <v>0</v>
      </c>
      <c r="BL117" s="18" t="s">
        <v>159</v>
      </c>
      <c r="BM117" s="155" t="s">
        <v>160</v>
      </c>
    </row>
    <row r="118" spans="1:47" s="1" customFormat="1" ht="11.25">
      <c r="A118" s="33"/>
      <c r="B118" s="34"/>
      <c r="C118" s="33"/>
      <c r="D118" s="157" t="s">
        <v>161</v>
      </c>
      <c r="E118" s="33"/>
      <c r="F118" s="158" t="s">
        <v>162</v>
      </c>
      <c r="G118" s="33"/>
      <c r="H118" s="33"/>
      <c r="I118" s="159"/>
      <c r="J118" s="33"/>
      <c r="K118" s="33"/>
      <c r="L118" s="34"/>
      <c r="M118" s="160"/>
      <c r="N118" s="161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161</v>
      </c>
      <c r="AU118" s="18" t="s">
        <v>82</v>
      </c>
    </row>
    <row r="119" spans="2:51" s="12" customFormat="1" ht="11.25">
      <c r="B119" s="162"/>
      <c r="D119" s="163" t="s">
        <v>163</v>
      </c>
      <c r="E119" s="164" t="s">
        <v>3</v>
      </c>
      <c r="F119" s="165" t="s">
        <v>164</v>
      </c>
      <c r="H119" s="164" t="s">
        <v>3</v>
      </c>
      <c r="I119" s="166"/>
      <c r="L119" s="162"/>
      <c r="M119" s="167"/>
      <c r="N119" s="168"/>
      <c r="O119" s="168"/>
      <c r="P119" s="168"/>
      <c r="Q119" s="168"/>
      <c r="R119" s="168"/>
      <c r="S119" s="168"/>
      <c r="T119" s="169"/>
      <c r="AT119" s="164" t="s">
        <v>163</v>
      </c>
      <c r="AU119" s="164" t="s">
        <v>82</v>
      </c>
      <c r="AV119" s="12" t="s">
        <v>80</v>
      </c>
      <c r="AW119" s="12" t="s">
        <v>34</v>
      </c>
      <c r="AX119" s="12" t="s">
        <v>73</v>
      </c>
      <c r="AY119" s="164" t="s">
        <v>152</v>
      </c>
    </row>
    <row r="120" spans="2:51" s="12" customFormat="1" ht="11.25">
      <c r="B120" s="162"/>
      <c r="D120" s="163" t="s">
        <v>163</v>
      </c>
      <c r="E120" s="164" t="s">
        <v>3</v>
      </c>
      <c r="F120" s="165" t="s">
        <v>165</v>
      </c>
      <c r="H120" s="164" t="s">
        <v>3</v>
      </c>
      <c r="I120" s="166"/>
      <c r="L120" s="162"/>
      <c r="M120" s="167"/>
      <c r="N120" s="168"/>
      <c r="O120" s="168"/>
      <c r="P120" s="168"/>
      <c r="Q120" s="168"/>
      <c r="R120" s="168"/>
      <c r="S120" s="168"/>
      <c r="T120" s="169"/>
      <c r="AT120" s="164" t="s">
        <v>163</v>
      </c>
      <c r="AU120" s="164" t="s">
        <v>82</v>
      </c>
      <c r="AV120" s="12" t="s">
        <v>80</v>
      </c>
      <c r="AW120" s="12" t="s">
        <v>34</v>
      </c>
      <c r="AX120" s="12" t="s">
        <v>73</v>
      </c>
      <c r="AY120" s="164" t="s">
        <v>152</v>
      </c>
    </row>
    <row r="121" spans="2:51" s="12" customFormat="1" ht="11.25">
      <c r="B121" s="162"/>
      <c r="D121" s="163" t="s">
        <v>163</v>
      </c>
      <c r="E121" s="164" t="s">
        <v>3</v>
      </c>
      <c r="F121" s="165" t="s">
        <v>166</v>
      </c>
      <c r="H121" s="164" t="s">
        <v>3</v>
      </c>
      <c r="I121" s="166"/>
      <c r="L121" s="162"/>
      <c r="M121" s="167"/>
      <c r="N121" s="168"/>
      <c r="O121" s="168"/>
      <c r="P121" s="168"/>
      <c r="Q121" s="168"/>
      <c r="R121" s="168"/>
      <c r="S121" s="168"/>
      <c r="T121" s="169"/>
      <c r="AT121" s="164" t="s">
        <v>163</v>
      </c>
      <c r="AU121" s="164" t="s">
        <v>82</v>
      </c>
      <c r="AV121" s="12" t="s">
        <v>80</v>
      </c>
      <c r="AW121" s="12" t="s">
        <v>34</v>
      </c>
      <c r="AX121" s="12" t="s">
        <v>73</v>
      </c>
      <c r="AY121" s="164" t="s">
        <v>152</v>
      </c>
    </row>
    <row r="122" spans="2:51" s="13" customFormat="1" ht="11.25">
      <c r="B122" s="170"/>
      <c r="D122" s="163" t="s">
        <v>163</v>
      </c>
      <c r="E122" s="171" t="s">
        <v>3</v>
      </c>
      <c r="F122" s="172" t="s">
        <v>167</v>
      </c>
      <c r="H122" s="173">
        <v>7.875</v>
      </c>
      <c r="I122" s="174"/>
      <c r="L122" s="170"/>
      <c r="M122" s="175"/>
      <c r="N122" s="176"/>
      <c r="O122" s="176"/>
      <c r="P122" s="176"/>
      <c r="Q122" s="176"/>
      <c r="R122" s="176"/>
      <c r="S122" s="176"/>
      <c r="T122" s="177"/>
      <c r="AT122" s="171" t="s">
        <v>163</v>
      </c>
      <c r="AU122" s="171" t="s">
        <v>82</v>
      </c>
      <c r="AV122" s="13" t="s">
        <v>82</v>
      </c>
      <c r="AW122" s="13" t="s">
        <v>34</v>
      </c>
      <c r="AX122" s="13" t="s">
        <v>73</v>
      </c>
      <c r="AY122" s="171" t="s">
        <v>152</v>
      </c>
    </row>
    <row r="123" spans="2:51" s="14" customFormat="1" ht="11.25">
      <c r="B123" s="178"/>
      <c r="D123" s="163" t="s">
        <v>163</v>
      </c>
      <c r="E123" s="179" t="s">
        <v>3</v>
      </c>
      <c r="F123" s="180" t="s">
        <v>168</v>
      </c>
      <c r="H123" s="181">
        <v>7.875</v>
      </c>
      <c r="I123" s="182"/>
      <c r="L123" s="178"/>
      <c r="M123" s="183"/>
      <c r="N123" s="184"/>
      <c r="O123" s="184"/>
      <c r="P123" s="184"/>
      <c r="Q123" s="184"/>
      <c r="R123" s="184"/>
      <c r="S123" s="184"/>
      <c r="T123" s="185"/>
      <c r="AT123" s="179" t="s">
        <v>163</v>
      </c>
      <c r="AU123" s="179" t="s">
        <v>82</v>
      </c>
      <c r="AV123" s="14" t="s">
        <v>159</v>
      </c>
      <c r="AW123" s="14" t="s">
        <v>34</v>
      </c>
      <c r="AX123" s="14" t="s">
        <v>80</v>
      </c>
      <c r="AY123" s="179" t="s">
        <v>152</v>
      </c>
    </row>
    <row r="124" spans="1:65" s="1" customFormat="1" ht="37.5" customHeight="1">
      <c r="A124" s="33"/>
      <c r="B124" s="143"/>
      <c r="C124" s="144" t="s">
        <v>82</v>
      </c>
      <c r="D124" s="144" t="s">
        <v>154</v>
      </c>
      <c r="E124" s="145" t="s">
        <v>169</v>
      </c>
      <c r="F124" s="146" t="s">
        <v>170</v>
      </c>
      <c r="G124" s="147" t="s">
        <v>157</v>
      </c>
      <c r="H124" s="148">
        <v>0.9</v>
      </c>
      <c r="I124" s="149"/>
      <c r="J124" s="150">
        <f>ROUND(I124*H124,2)</f>
        <v>0</v>
      </c>
      <c r="K124" s="146" t="s">
        <v>158</v>
      </c>
      <c r="L124" s="34"/>
      <c r="M124" s="151" t="s">
        <v>3</v>
      </c>
      <c r="N124" s="152" t="s">
        <v>44</v>
      </c>
      <c r="O124" s="54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5" t="s">
        <v>159</v>
      </c>
      <c r="AT124" s="155" t="s">
        <v>154</v>
      </c>
      <c r="AU124" s="155" t="s">
        <v>82</v>
      </c>
      <c r="AY124" s="18" t="s">
        <v>152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8" t="s">
        <v>80</v>
      </c>
      <c r="BK124" s="156">
        <f>ROUND(I124*H124,2)</f>
        <v>0</v>
      </c>
      <c r="BL124" s="18" t="s">
        <v>159</v>
      </c>
      <c r="BM124" s="155" t="s">
        <v>171</v>
      </c>
    </row>
    <row r="125" spans="1:47" s="1" customFormat="1" ht="11.25">
      <c r="A125" s="33"/>
      <c r="B125" s="34"/>
      <c r="C125" s="33"/>
      <c r="D125" s="157" t="s">
        <v>161</v>
      </c>
      <c r="E125" s="33"/>
      <c r="F125" s="158" t="s">
        <v>172</v>
      </c>
      <c r="G125" s="33"/>
      <c r="H125" s="33"/>
      <c r="I125" s="159"/>
      <c r="J125" s="33"/>
      <c r="K125" s="33"/>
      <c r="L125" s="34"/>
      <c r="M125" s="160"/>
      <c r="N125" s="161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161</v>
      </c>
      <c r="AU125" s="18" t="s">
        <v>82</v>
      </c>
    </row>
    <row r="126" spans="2:51" s="12" customFormat="1" ht="11.25">
      <c r="B126" s="162"/>
      <c r="D126" s="163" t="s">
        <v>163</v>
      </c>
      <c r="E126" s="164" t="s">
        <v>3</v>
      </c>
      <c r="F126" s="165" t="s">
        <v>173</v>
      </c>
      <c r="H126" s="164" t="s">
        <v>3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4" t="s">
        <v>163</v>
      </c>
      <c r="AU126" s="164" t="s">
        <v>82</v>
      </c>
      <c r="AV126" s="12" t="s">
        <v>80</v>
      </c>
      <c r="AW126" s="12" t="s">
        <v>34</v>
      </c>
      <c r="AX126" s="12" t="s">
        <v>73</v>
      </c>
      <c r="AY126" s="164" t="s">
        <v>152</v>
      </c>
    </row>
    <row r="127" spans="2:51" s="13" customFormat="1" ht="11.25">
      <c r="B127" s="170"/>
      <c r="D127" s="163" t="s">
        <v>163</v>
      </c>
      <c r="E127" s="171" t="s">
        <v>3</v>
      </c>
      <c r="F127" s="172" t="s">
        <v>174</v>
      </c>
      <c r="H127" s="173">
        <v>0.9</v>
      </c>
      <c r="I127" s="174"/>
      <c r="L127" s="170"/>
      <c r="M127" s="175"/>
      <c r="N127" s="176"/>
      <c r="O127" s="176"/>
      <c r="P127" s="176"/>
      <c r="Q127" s="176"/>
      <c r="R127" s="176"/>
      <c r="S127" s="176"/>
      <c r="T127" s="177"/>
      <c r="AT127" s="171" t="s">
        <v>163</v>
      </c>
      <c r="AU127" s="171" t="s">
        <v>82</v>
      </c>
      <c r="AV127" s="13" t="s">
        <v>82</v>
      </c>
      <c r="AW127" s="13" t="s">
        <v>34</v>
      </c>
      <c r="AX127" s="13" t="s">
        <v>80</v>
      </c>
      <c r="AY127" s="171" t="s">
        <v>152</v>
      </c>
    </row>
    <row r="128" spans="1:65" s="1" customFormat="1" ht="16.5" customHeight="1">
      <c r="A128" s="33"/>
      <c r="B128" s="143"/>
      <c r="C128" s="186" t="s">
        <v>175</v>
      </c>
      <c r="D128" s="186" t="s">
        <v>176</v>
      </c>
      <c r="E128" s="187" t="s">
        <v>177</v>
      </c>
      <c r="F128" s="188" t="s">
        <v>178</v>
      </c>
      <c r="G128" s="189" t="s">
        <v>179</v>
      </c>
      <c r="H128" s="190">
        <v>1.8</v>
      </c>
      <c r="I128" s="191"/>
      <c r="J128" s="192">
        <f>ROUND(I128*H128,2)</f>
        <v>0</v>
      </c>
      <c r="K128" s="188" t="s">
        <v>158</v>
      </c>
      <c r="L128" s="193"/>
      <c r="M128" s="194" t="s">
        <v>3</v>
      </c>
      <c r="N128" s="195" t="s">
        <v>44</v>
      </c>
      <c r="O128" s="54"/>
      <c r="P128" s="153">
        <f>O128*H128</f>
        <v>0</v>
      </c>
      <c r="Q128" s="153">
        <v>1</v>
      </c>
      <c r="R128" s="153">
        <f>Q128*H128</f>
        <v>1.8</v>
      </c>
      <c r="S128" s="153">
        <v>0</v>
      </c>
      <c r="T128" s="15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5" t="s">
        <v>180</v>
      </c>
      <c r="AT128" s="155" t="s">
        <v>176</v>
      </c>
      <c r="AU128" s="155" t="s">
        <v>82</v>
      </c>
      <c r="AY128" s="18" t="s">
        <v>152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8" t="s">
        <v>80</v>
      </c>
      <c r="BK128" s="156">
        <f>ROUND(I128*H128,2)</f>
        <v>0</v>
      </c>
      <c r="BL128" s="18" t="s">
        <v>159</v>
      </c>
      <c r="BM128" s="155" t="s">
        <v>181</v>
      </c>
    </row>
    <row r="129" spans="2:51" s="13" customFormat="1" ht="11.25">
      <c r="B129" s="170"/>
      <c r="D129" s="163" t="s">
        <v>163</v>
      </c>
      <c r="F129" s="172" t="s">
        <v>182</v>
      </c>
      <c r="H129" s="173">
        <v>1.8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1" t="s">
        <v>163</v>
      </c>
      <c r="AU129" s="171" t="s">
        <v>82</v>
      </c>
      <c r="AV129" s="13" t="s">
        <v>82</v>
      </c>
      <c r="AW129" s="13" t="s">
        <v>4</v>
      </c>
      <c r="AX129" s="13" t="s">
        <v>80</v>
      </c>
      <c r="AY129" s="171" t="s">
        <v>152</v>
      </c>
    </row>
    <row r="130" spans="1:65" s="1" customFormat="1" ht="24" customHeight="1">
      <c r="A130" s="33"/>
      <c r="B130" s="143"/>
      <c r="C130" s="144" t="s">
        <v>159</v>
      </c>
      <c r="D130" s="144" t="s">
        <v>154</v>
      </c>
      <c r="E130" s="145" t="s">
        <v>183</v>
      </c>
      <c r="F130" s="146" t="s">
        <v>184</v>
      </c>
      <c r="G130" s="147" t="s">
        <v>157</v>
      </c>
      <c r="H130" s="148">
        <v>6.975</v>
      </c>
      <c r="I130" s="149"/>
      <c r="J130" s="150">
        <f>ROUND(I130*H130,2)</f>
        <v>0</v>
      </c>
      <c r="K130" s="146" t="s">
        <v>158</v>
      </c>
      <c r="L130" s="34"/>
      <c r="M130" s="151" t="s">
        <v>3</v>
      </c>
      <c r="N130" s="152" t="s">
        <v>44</v>
      </c>
      <c r="O130" s="54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5" t="s">
        <v>159</v>
      </c>
      <c r="AT130" s="155" t="s">
        <v>154</v>
      </c>
      <c r="AU130" s="155" t="s">
        <v>82</v>
      </c>
      <c r="AY130" s="18" t="s">
        <v>152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8" t="s">
        <v>80</v>
      </c>
      <c r="BK130" s="156">
        <f>ROUND(I130*H130,2)</f>
        <v>0</v>
      </c>
      <c r="BL130" s="18" t="s">
        <v>159</v>
      </c>
      <c r="BM130" s="155" t="s">
        <v>185</v>
      </c>
    </row>
    <row r="131" spans="1:47" s="1" customFormat="1" ht="11.25">
      <c r="A131" s="33"/>
      <c r="B131" s="34"/>
      <c r="C131" s="33"/>
      <c r="D131" s="157" t="s">
        <v>161</v>
      </c>
      <c r="E131" s="33"/>
      <c r="F131" s="158" t="s">
        <v>186</v>
      </c>
      <c r="G131" s="33"/>
      <c r="H131" s="33"/>
      <c r="I131" s="159"/>
      <c r="J131" s="33"/>
      <c r="K131" s="33"/>
      <c r="L131" s="34"/>
      <c r="M131" s="160"/>
      <c r="N131" s="161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161</v>
      </c>
      <c r="AU131" s="18" t="s">
        <v>82</v>
      </c>
    </row>
    <row r="132" spans="2:51" s="12" customFormat="1" ht="11.25">
      <c r="B132" s="162"/>
      <c r="D132" s="163" t="s">
        <v>163</v>
      </c>
      <c r="E132" s="164" t="s">
        <v>3</v>
      </c>
      <c r="F132" s="165" t="s">
        <v>187</v>
      </c>
      <c r="H132" s="164" t="s">
        <v>3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4" t="s">
        <v>163</v>
      </c>
      <c r="AU132" s="164" t="s">
        <v>82</v>
      </c>
      <c r="AV132" s="12" t="s">
        <v>80</v>
      </c>
      <c r="AW132" s="12" t="s">
        <v>34</v>
      </c>
      <c r="AX132" s="12" t="s">
        <v>73</v>
      </c>
      <c r="AY132" s="164" t="s">
        <v>152</v>
      </c>
    </row>
    <row r="133" spans="2:51" s="12" customFormat="1" ht="11.25">
      <c r="B133" s="162"/>
      <c r="D133" s="163" t="s">
        <v>163</v>
      </c>
      <c r="E133" s="164" t="s">
        <v>3</v>
      </c>
      <c r="F133" s="165" t="s">
        <v>188</v>
      </c>
      <c r="H133" s="164" t="s">
        <v>3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4" t="s">
        <v>163</v>
      </c>
      <c r="AU133" s="164" t="s">
        <v>82</v>
      </c>
      <c r="AV133" s="12" t="s">
        <v>80</v>
      </c>
      <c r="AW133" s="12" t="s">
        <v>34</v>
      </c>
      <c r="AX133" s="12" t="s">
        <v>73</v>
      </c>
      <c r="AY133" s="164" t="s">
        <v>152</v>
      </c>
    </row>
    <row r="134" spans="2:51" s="13" customFormat="1" ht="11.25">
      <c r="B134" s="170"/>
      <c r="D134" s="163" t="s">
        <v>163</v>
      </c>
      <c r="E134" s="171" t="s">
        <v>3</v>
      </c>
      <c r="F134" s="172" t="s">
        <v>189</v>
      </c>
      <c r="H134" s="173">
        <v>7.875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163</v>
      </c>
      <c r="AU134" s="171" t="s">
        <v>82</v>
      </c>
      <c r="AV134" s="13" t="s">
        <v>82</v>
      </c>
      <c r="AW134" s="13" t="s">
        <v>34</v>
      </c>
      <c r="AX134" s="13" t="s">
        <v>73</v>
      </c>
      <c r="AY134" s="171" t="s">
        <v>152</v>
      </c>
    </row>
    <row r="135" spans="2:51" s="12" customFormat="1" ht="11.25">
      <c r="B135" s="162"/>
      <c r="D135" s="163" t="s">
        <v>163</v>
      </c>
      <c r="E135" s="164" t="s">
        <v>3</v>
      </c>
      <c r="F135" s="165" t="s">
        <v>190</v>
      </c>
      <c r="H135" s="164" t="s">
        <v>3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4" t="s">
        <v>163</v>
      </c>
      <c r="AU135" s="164" t="s">
        <v>82</v>
      </c>
      <c r="AV135" s="12" t="s">
        <v>80</v>
      </c>
      <c r="AW135" s="12" t="s">
        <v>34</v>
      </c>
      <c r="AX135" s="12" t="s">
        <v>73</v>
      </c>
      <c r="AY135" s="164" t="s">
        <v>152</v>
      </c>
    </row>
    <row r="136" spans="2:51" s="13" customFormat="1" ht="11.25">
      <c r="B136" s="170"/>
      <c r="D136" s="163" t="s">
        <v>163</v>
      </c>
      <c r="E136" s="171" t="s">
        <v>3</v>
      </c>
      <c r="F136" s="172" t="s">
        <v>191</v>
      </c>
      <c r="H136" s="173">
        <v>-0.9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163</v>
      </c>
      <c r="AU136" s="171" t="s">
        <v>82</v>
      </c>
      <c r="AV136" s="13" t="s">
        <v>82</v>
      </c>
      <c r="AW136" s="13" t="s">
        <v>34</v>
      </c>
      <c r="AX136" s="13" t="s">
        <v>73</v>
      </c>
      <c r="AY136" s="171" t="s">
        <v>152</v>
      </c>
    </row>
    <row r="137" spans="2:51" s="14" customFormat="1" ht="11.25">
      <c r="B137" s="178"/>
      <c r="D137" s="163" t="s">
        <v>163</v>
      </c>
      <c r="E137" s="179" t="s">
        <v>3</v>
      </c>
      <c r="F137" s="180" t="s">
        <v>168</v>
      </c>
      <c r="H137" s="181">
        <v>6.975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163</v>
      </c>
      <c r="AU137" s="179" t="s">
        <v>82</v>
      </c>
      <c r="AV137" s="14" t="s">
        <v>159</v>
      </c>
      <c r="AW137" s="14" t="s">
        <v>34</v>
      </c>
      <c r="AX137" s="14" t="s">
        <v>80</v>
      </c>
      <c r="AY137" s="179" t="s">
        <v>152</v>
      </c>
    </row>
    <row r="138" spans="1:65" s="1" customFormat="1" ht="16.5" customHeight="1">
      <c r="A138" s="33"/>
      <c r="B138" s="143"/>
      <c r="C138" s="144" t="s">
        <v>192</v>
      </c>
      <c r="D138" s="144" t="s">
        <v>154</v>
      </c>
      <c r="E138" s="145" t="s">
        <v>193</v>
      </c>
      <c r="F138" s="146" t="s">
        <v>194</v>
      </c>
      <c r="G138" s="147" t="s">
        <v>157</v>
      </c>
      <c r="H138" s="148">
        <v>6.975</v>
      </c>
      <c r="I138" s="149"/>
      <c r="J138" s="150">
        <f>ROUND(I138*H138,2)</f>
        <v>0</v>
      </c>
      <c r="K138" s="146" t="s">
        <v>158</v>
      </c>
      <c r="L138" s="34"/>
      <c r="M138" s="151" t="s">
        <v>3</v>
      </c>
      <c r="N138" s="152" t="s">
        <v>44</v>
      </c>
      <c r="O138" s="54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5" t="s">
        <v>159</v>
      </c>
      <c r="AT138" s="155" t="s">
        <v>154</v>
      </c>
      <c r="AU138" s="155" t="s">
        <v>82</v>
      </c>
      <c r="AY138" s="18" t="s">
        <v>152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8" t="s">
        <v>80</v>
      </c>
      <c r="BK138" s="156">
        <f>ROUND(I138*H138,2)</f>
        <v>0</v>
      </c>
      <c r="BL138" s="18" t="s">
        <v>159</v>
      </c>
      <c r="BM138" s="155" t="s">
        <v>195</v>
      </c>
    </row>
    <row r="139" spans="1:47" s="1" customFormat="1" ht="11.25">
      <c r="A139" s="33"/>
      <c r="B139" s="34"/>
      <c r="C139" s="33"/>
      <c r="D139" s="157" t="s">
        <v>161</v>
      </c>
      <c r="E139" s="33"/>
      <c r="F139" s="158" t="s">
        <v>196</v>
      </c>
      <c r="G139" s="33"/>
      <c r="H139" s="33"/>
      <c r="I139" s="159"/>
      <c r="J139" s="33"/>
      <c r="K139" s="33"/>
      <c r="L139" s="34"/>
      <c r="M139" s="160"/>
      <c r="N139" s="161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161</v>
      </c>
      <c r="AU139" s="18" t="s">
        <v>82</v>
      </c>
    </row>
    <row r="140" spans="2:51" s="12" customFormat="1" ht="11.25">
      <c r="B140" s="162"/>
      <c r="D140" s="163" t="s">
        <v>163</v>
      </c>
      <c r="E140" s="164" t="s">
        <v>3</v>
      </c>
      <c r="F140" s="165" t="s">
        <v>197</v>
      </c>
      <c r="H140" s="164" t="s">
        <v>3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4" t="s">
        <v>163</v>
      </c>
      <c r="AU140" s="164" t="s">
        <v>82</v>
      </c>
      <c r="AV140" s="12" t="s">
        <v>80</v>
      </c>
      <c r="AW140" s="12" t="s">
        <v>34</v>
      </c>
      <c r="AX140" s="12" t="s">
        <v>73</v>
      </c>
      <c r="AY140" s="164" t="s">
        <v>152</v>
      </c>
    </row>
    <row r="141" spans="2:51" s="13" customFormat="1" ht="11.25">
      <c r="B141" s="170"/>
      <c r="D141" s="163" t="s">
        <v>163</v>
      </c>
      <c r="E141" s="171" t="s">
        <v>3</v>
      </c>
      <c r="F141" s="172" t="s">
        <v>198</v>
      </c>
      <c r="H141" s="173">
        <v>6.975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1" t="s">
        <v>163</v>
      </c>
      <c r="AU141" s="171" t="s">
        <v>82</v>
      </c>
      <c r="AV141" s="13" t="s">
        <v>82</v>
      </c>
      <c r="AW141" s="13" t="s">
        <v>34</v>
      </c>
      <c r="AX141" s="13" t="s">
        <v>80</v>
      </c>
      <c r="AY141" s="171" t="s">
        <v>152</v>
      </c>
    </row>
    <row r="142" spans="1:65" s="1" customFormat="1" ht="37.5" customHeight="1">
      <c r="A142" s="33"/>
      <c r="B142" s="143"/>
      <c r="C142" s="144" t="s">
        <v>199</v>
      </c>
      <c r="D142" s="144" t="s">
        <v>154</v>
      </c>
      <c r="E142" s="145" t="s">
        <v>200</v>
      </c>
      <c r="F142" s="146" t="s">
        <v>201</v>
      </c>
      <c r="G142" s="147" t="s">
        <v>157</v>
      </c>
      <c r="H142" s="148">
        <v>0.9</v>
      </c>
      <c r="I142" s="149"/>
      <c r="J142" s="150">
        <f>ROUND(I142*H142,2)</f>
        <v>0</v>
      </c>
      <c r="K142" s="146" t="s">
        <v>158</v>
      </c>
      <c r="L142" s="34"/>
      <c r="M142" s="151" t="s">
        <v>3</v>
      </c>
      <c r="N142" s="152" t="s">
        <v>44</v>
      </c>
      <c r="O142" s="54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5" t="s">
        <v>159</v>
      </c>
      <c r="AT142" s="155" t="s">
        <v>154</v>
      </c>
      <c r="AU142" s="155" t="s">
        <v>82</v>
      </c>
      <c r="AY142" s="18" t="s">
        <v>152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8" t="s">
        <v>80</v>
      </c>
      <c r="BK142" s="156">
        <f>ROUND(I142*H142,2)</f>
        <v>0</v>
      </c>
      <c r="BL142" s="18" t="s">
        <v>159</v>
      </c>
      <c r="BM142" s="155" t="s">
        <v>202</v>
      </c>
    </row>
    <row r="143" spans="1:47" s="1" customFormat="1" ht="11.25">
      <c r="A143" s="33"/>
      <c r="B143" s="34"/>
      <c r="C143" s="33"/>
      <c r="D143" s="157" t="s">
        <v>161</v>
      </c>
      <c r="E143" s="33"/>
      <c r="F143" s="158" t="s">
        <v>203</v>
      </c>
      <c r="G143" s="33"/>
      <c r="H143" s="33"/>
      <c r="I143" s="159"/>
      <c r="J143" s="33"/>
      <c r="K143" s="33"/>
      <c r="L143" s="34"/>
      <c r="M143" s="160"/>
      <c r="N143" s="161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161</v>
      </c>
      <c r="AU143" s="18" t="s">
        <v>82</v>
      </c>
    </row>
    <row r="144" spans="2:51" s="12" customFormat="1" ht="11.25">
      <c r="B144" s="162"/>
      <c r="D144" s="163" t="s">
        <v>163</v>
      </c>
      <c r="E144" s="164" t="s">
        <v>3</v>
      </c>
      <c r="F144" s="165" t="s">
        <v>204</v>
      </c>
      <c r="H144" s="164" t="s">
        <v>3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4" t="s">
        <v>163</v>
      </c>
      <c r="AU144" s="164" t="s">
        <v>82</v>
      </c>
      <c r="AV144" s="12" t="s">
        <v>80</v>
      </c>
      <c r="AW144" s="12" t="s">
        <v>34</v>
      </c>
      <c r="AX144" s="12" t="s">
        <v>73</v>
      </c>
      <c r="AY144" s="164" t="s">
        <v>152</v>
      </c>
    </row>
    <row r="145" spans="2:51" s="13" customFormat="1" ht="11.25">
      <c r="B145" s="170"/>
      <c r="D145" s="163" t="s">
        <v>163</v>
      </c>
      <c r="E145" s="171" t="s">
        <v>3</v>
      </c>
      <c r="F145" s="172" t="s">
        <v>189</v>
      </c>
      <c r="H145" s="173">
        <v>7.875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163</v>
      </c>
      <c r="AU145" s="171" t="s">
        <v>82</v>
      </c>
      <c r="AV145" s="13" t="s">
        <v>82</v>
      </c>
      <c r="AW145" s="13" t="s">
        <v>34</v>
      </c>
      <c r="AX145" s="13" t="s">
        <v>73</v>
      </c>
      <c r="AY145" s="171" t="s">
        <v>152</v>
      </c>
    </row>
    <row r="146" spans="2:51" s="13" customFormat="1" ht="11.25">
      <c r="B146" s="170"/>
      <c r="D146" s="163" t="s">
        <v>163</v>
      </c>
      <c r="E146" s="171" t="s">
        <v>3</v>
      </c>
      <c r="F146" s="172" t="s">
        <v>205</v>
      </c>
      <c r="H146" s="173">
        <v>-6.975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163</v>
      </c>
      <c r="AU146" s="171" t="s">
        <v>82</v>
      </c>
      <c r="AV146" s="13" t="s">
        <v>82</v>
      </c>
      <c r="AW146" s="13" t="s">
        <v>34</v>
      </c>
      <c r="AX146" s="13" t="s">
        <v>73</v>
      </c>
      <c r="AY146" s="171" t="s">
        <v>152</v>
      </c>
    </row>
    <row r="147" spans="2:51" s="14" customFormat="1" ht="11.25">
      <c r="B147" s="178"/>
      <c r="D147" s="163" t="s">
        <v>163</v>
      </c>
      <c r="E147" s="179" t="s">
        <v>3</v>
      </c>
      <c r="F147" s="180" t="s">
        <v>168</v>
      </c>
      <c r="H147" s="181">
        <v>0.9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163</v>
      </c>
      <c r="AU147" s="179" t="s">
        <v>82</v>
      </c>
      <c r="AV147" s="14" t="s">
        <v>159</v>
      </c>
      <c r="AW147" s="14" t="s">
        <v>34</v>
      </c>
      <c r="AX147" s="14" t="s">
        <v>80</v>
      </c>
      <c r="AY147" s="179" t="s">
        <v>152</v>
      </c>
    </row>
    <row r="148" spans="1:65" s="1" customFormat="1" ht="37.5" customHeight="1">
      <c r="A148" s="33"/>
      <c r="B148" s="143"/>
      <c r="C148" s="144" t="s">
        <v>206</v>
      </c>
      <c r="D148" s="144" t="s">
        <v>154</v>
      </c>
      <c r="E148" s="145" t="s">
        <v>207</v>
      </c>
      <c r="F148" s="146" t="s">
        <v>208</v>
      </c>
      <c r="G148" s="147" t="s">
        <v>157</v>
      </c>
      <c r="H148" s="148">
        <v>9</v>
      </c>
      <c r="I148" s="149"/>
      <c r="J148" s="150">
        <f>ROUND(I148*H148,2)</f>
        <v>0</v>
      </c>
      <c r="K148" s="146" t="s">
        <v>158</v>
      </c>
      <c r="L148" s="34"/>
      <c r="M148" s="151" t="s">
        <v>3</v>
      </c>
      <c r="N148" s="152" t="s">
        <v>44</v>
      </c>
      <c r="O148" s="54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5" t="s">
        <v>159</v>
      </c>
      <c r="AT148" s="155" t="s">
        <v>154</v>
      </c>
      <c r="AU148" s="155" t="s">
        <v>82</v>
      </c>
      <c r="AY148" s="18" t="s">
        <v>152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8" t="s">
        <v>80</v>
      </c>
      <c r="BK148" s="156">
        <f>ROUND(I148*H148,2)</f>
        <v>0</v>
      </c>
      <c r="BL148" s="18" t="s">
        <v>159</v>
      </c>
      <c r="BM148" s="155" t="s">
        <v>209</v>
      </c>
    </row>
    <row r="149" spans="1:47" s="1" customFormat="1" ht="11.25">
      <c r="A149" s="33"/>
      <c r="B149" s="34"/>
      <c r="C149" s="33"/>
      <c r="D149" s="157" t="s">
        <v>161</v>
      </c>
      <c r="E149" s="33"/>
      <c r="F149" s="158" t="s">
        <v>210</v>
      </c>
      <c r="G149" s="33"/>
      <c r="H149" s="33"/>
      <c r="I149" s="159"/>
      <c r="J149" s="33"/>
      <c r="K149" s="33"/>
      <c r="L149" s="34"/>
      <c r="M149" s="160"/>
      <c r="N149" s="161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161</v>
      </c>
      <c r="AU149" s="18" t="s">
        <v>82</v>
      </c>
    </row>
    <row r="150" spans="2:51" s="13" customFormat="1" ht="11.25">
      <c r="B150" s="170"/>
      <c r="D150" s="163" t="s">
        <v>163</v>
      </c>
      <c r="E150" s="171" t="s">
        <v>3</v>
      </c>
      <c r="F150" s="172" t="s">
        <v>211</v>
      </c>
      <c r="H150" s="173">
        <v>9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163</v>
      </c>
      <c r="AU150" s="171" t="s">
        <v>82</v>
      </c>
      <c r="AV150" s="13" t="s">
        <v>82</v>
      </c>
      <c r="AW150" s="13" t="s">
        <v>34</v>
      </c>
      <c r="AX150" s="13" t="s">
        <v>80</v>
      </c>
      <c r="AY150" s="171" t="s">
        <v>152</v>
      </c>
    </row>
    <row r="151" spans="1:65" s="1" customFormat="1" ht="24" customHeight="1">
      <c r="A151" s="33"/>
      <c r="B151" s="143"/>
      <c r="C151" s="144" t="s">
        <v>180</v>
      </c>
      <c r="D151" s="144" t="s">
        <v>154</v>
      </c>
      <c r="E151" s="145" t="s">
        <v>212</v>
      </c>
      <c r="F151" s="146" t="s">
        <v>213</v>
      </c>
      <c r="G151" s="147" t="s">
        <v>179</v>
      </c>
      <c r="H151" s="148">
        <v>1.62</v>
      </c>
      <c r="I151" s="149"/>
      <c r="J151" s="150">
        <f>ROUND(I151*H151,2)</f>
        <v>0</v>
      </c>
      <c r="K151" s="146" t="s">
        <v>158</v>
      </c>
      <c r="L151" s="34"/>
      <c r="M151" s="151" t="s">
        <v>3</v>
      </c>
      <c r="N151" s="152" t="s">
        <v>44</v>
      </c>
      <c r="O151" s="54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5" t="s">
        <v>159</v>
      </c>
      <c r="AT151" s="155" t="s">
        <v>154</v>
      </c>
      <c r="AU151" s="155" t="s">
        <v>82</v>
      </c>
      <c r="AY151" s="18" t="s">
        <v>152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8" t="s">
        <v>80</v>
      </c>
      <c r="BK151" s="156">
        <f>ROUND(I151*H151,2)</f>
        <v>0</v>
      </c>
      <c r="BL151" s="18" t="s">
        <v>159</v>
      </c>
      <c r="BM151" s="155" t="s">
        <v>214</v>
      </c>
    </row>
    <row r="152" spans="1:47" s="1" customFormat="1" ht="11.25">
      <c r="A152" s="33"/>
      <c r="B152" s="34"/>
      <c r="C152" s="33"/>
      <c r="D152" s="157" t="s">
        <v>161</v>
      </c>
      <c r="E152" s="33"/>
      <c r="F152" s="158" t="s">
        <v>215</v>
      </c>
      <c r="G152" s="33"/>
      <c r="H152" s="33"/>
      <c r="I152" s="159"/>
      <c r="J152" s="33"/>
      <c r="K152" s="33"/>
      <c r="L152" s="34"/>
      <c r="M152" s="160"/>
      <c r="N152" s="161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161</v>
      </c>
      <c r="AU152" s="18" t="s">
        <v>82</v>
      </c>
    </row>
    <row r="153" spans="2:51" s="12" customFormat="1" ht="11.25">
      <c r="B153" s="162"/>
      <c r="D153" s="163" t="s">
        <v>163</v>
      </c>
      <c r="E153" s="164" t="s">
        <v>3</v>
      </c>
      <c r="F153" s="165" t="s">
        <v>216</v>
      </c>
      <c r="H153" s="164" t="s">
        <v>3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4" t="s">
        <v>163</v>
      </c>
      <c r="AU153" s="164" t="s">
        <v>82</v>
      </c>
      <c r="AV153" s="12" t="s">
        <v>80</v>
      </c>
      <c r="AW153" s="12" t="s">
        <v>34</v>
      </c>
      <c r="AX153" s="12" t="s">
        <v>73</v>
      </c>
      <c r="AY153" s="164" t="s">
        <v>152</v>
      </c>
    </row>
    <row r="154" spans="2:51" s="13" customFormat="1" ht="11.25">
      <c r="B154" s="170"/>
      <c r="D154" s="163" t="s">
        <v>163</v>
      </c>
      <c r="E154" s="171" t="s">
        <v>3</v>
      </c>
      <c r="F154" s="172" t="s">
        <v>217</v>
      </c>
      <c r="H154" s="173">
        <v>1.62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163</v>
      </c>
      <c r="AU154" s="171" t="s">
        <v>82</v>
      </c>
      <c r="AV154" s="13" t="s">
        <v>82</v>
      </c>
      <c r="AW154" s="13" t="s">
        <v>34</v>
      </c>
      <c r="AX154" s="13" t="s">
        <v>80</v>
      </c>
      <c r="AY154" s="171" t="s">
        <v>152</v>
      </c>
    </row>
    <row r="155" spans="1:65" s="1" customFormat="1" ht="21.75" customHeight="1">
      <c r="A155" s="33"/>
      <c r="B155" s="143"/>
      <c r="C155" s="144" t="s">
        <v>218</v>
      </c>
      <c r="D155" s="144" t="s">
        <v>154</v>
      </c>
      <c r="E155" s="145" t="s">
        <v>219</v>
      </c>
      <c r="F155" s="146" t="s">
        <v>220</v>
      </c>
      <c r="G155" s="147" t="s">
        <v>221</v>
      </c>
      <c r="H155" s="148">
        <v>10.5</v>
      </c>
      <c r="I155" s="149"/>
      <c r="J155" s="150">
        <f>ROUND(I155*H155,2)</f>
        <v>0</v>
      </c>
      <c r="K155" s="146" t="s">
        <v>158</v>
      </c>
      <c r="L155" s="34"/>
      <c r="M155" s="151" t="s">
        <v>3</v>
      </c>
      <c r="N155" s="152" t="s">
        <v>44</v>
      </c>
      <c r="O155" s="54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5" t="s">
        <v>159</v>
      </c>
      <c r="AT155" s="155" t="s">
        <v>154</v>
      </c>
      <c r="AU155" s="155" t="s">
        <v>82</v>
      </c>
      <c r="AY155" s="18" t="s">
        <v>152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8" t="s">
        <v>80</v>
      </c>
      <c r="BK155" s="156">
        <f>ROUND(I155*H155,2)</f>
        <v>0</v>
      </c>
      <c r="BL155" s="18" t="s">
        <v>159</v>
      </c>
      <c r="BM155" s="155" t="s">
        <v>222</v>
      </c>
    </row>
    <row r="156" spans="1:47" s="1" customFormat="1" ht="11.25">
      <c r="A156" s="33"/>
      <c r="B156" s="34"/>
      <c r="C156" s="33"/>
      <c r="D156" s="157" t="s">
        <v>161</v>
      </c>
      <c r="E156" s="33"/>
      <c r="F156" s="158" t="s">
        <v>223</v>
      </c>
      <c r="G156" s="33"/>
      <c r="H156" s="33"/>
      <c r="I156" s="159"/>
      <c r="J156" s="33"/>
      <c r="K156" s="33"/>
      <c r="L156" s="34"/>
      <c r="M156" s="160"/>
      <c r="N156" s="161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161</v>
      </c>
      <c r="AU156" s="18" t="s">
        <v>82</v>
      </c>
    </row>
    <row r="157" spans="2:51" s="13" customFormat="1" ht="11.25">
      <c r="B157" s="170"/>
      <c r="D157" s="163" t="s">
        <v>163</v>
      </c>
      <c r="E157" s="171" t="s">
        <v>3</v>
      </c>
      <c r="F157" s="172" t="s">
        <v>224</v>
      </c>
      <c r="H157" s="173">
        <v>10.5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163</v>
      </c>
      <c r="AU157" s="171" t="s">
        <v>82</v>
      </c>
      <c r="AV157" s="13" t="s">
        <v>82</v>
      </c>
      <c r="AW157" s="13" t="s">
        <v>34</v>
      </c>
      <c r="AX157" s="13" t="s">
        <v>80</v>
      </c>
      <c r="AY157" s="171" t="s">
        <v>152</v>
      </c>
    </row>
    <row r="158" spans="2:63" s="11" customFormat="1" ht="22.5" customHeight="1">
      <c r="B158" s="130"/>
      <c r="D158" s="131" t="s">
        <v>72</v>
      </c>
      <c r="E158" s="141" t="s">
        <v>225</v>
      </c>
      <c r="F158" s="141" t="s">
        <v>226</v>
      </c>
      <c r="I158" s="133"/>
      <c r="J158" s="142">
        <f>BK158</f>
        <v>0</v>
      </c>
      <c r="L158" s="130"/>
      <c r="M158" s="135"/>
      <c r="N158" s="136"/>
      <c r="O158" s="136"/>
      <c r="P158" s="137">
        <f>SUM(P159:P180)</f>
        <v>0</v>
      </c>
      <c r="Q158" s="136"/>
      <c r="R158" s="137">
        <f>SUM(R159:R180)</f>
        <v>0</v>
      </c>
      <c r="S158" s="136"/>
      <c r="T158" s="138">
        <f>SUM(T159:T180)</f>
        <v>3.045</v>
      </c>
      <c r="AR158" s="131" t="s">
        <v>80</v>
      </c>
      <c r="AT158" s="139" t="s">
        <v>72</v>
      </c>
      <c r="AU158" s="139" t="s">
        <v>80</v>
      </c>
      <c r="AY158" s="131" t="s">
        <v>152</v>
      </c>
      <c r="BK158" s="140">
        <f>SUM(BK159:BK180)</f>
        <v>0</v>
      </c>
    </row>
    <row r="159" spans="1:65" s="1" customFormat="1" ht="33" customHeight="1">
      <c r="A159" s="33"/>
      <c r="B159" s="143"/>
      <c r="C159" s="144" t="s">
        <v>225</v>
      </c>
      <c r="D159" s="144" t="s">
        <v>154</v>
      </c>
      <c r="E159" s="145" t="s">
        <v>227</v>
      </c>
      <c r="F159" s="146" t="s">
        <v>228</v>
      </c>
      <c r="G159" s="147" t="s">
        <v>221</v>
      </c>
      <c r="H159" s="148">
        <v>10.5</v>
      </c>
      <c r="I159" s="149"/>
      <c r="J159" s="150">
        <f>ROUND(I159*H159,2)</f>
        <v>0</v>
      </c>
      <c r="K159" s="146" t="s">
        <v>158</v>
      </c>
      <c r="L159" s="34"/>
      <c r="M159" s="151" t="s">
        <v>3</v>
      </c>
      <c r="N159" s="152" t="s">
        <v>44</v>
      </c>
      <c r="O159" s="54"/>
      <c r="P159" s="153">
        <f>O159*H159</f>
        <v>0</v>
      </c>
      <c r="Q159" s="153">
        <v>0</v>
      </c>
      <c r="R159" s="153">
        <f>Q159*H159</f>
        <v>0</v>
      </c>
      <c r="S159" s="153">
        <v>0.29</v>
      </c>
      <c r="T159" s="154">
        <f>S159*H159</f>
        <v>3.045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5" t="s">
        <v>159</v>
      </c>
      <c r="AT159" s="155" t="s">
        <v>154</v>
      </c>
      <c r="AU159" s="155" t="s">
        <v>82</v>
      </c>
      <c r="AY159" s="18" t="s">
        <v>152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8" t="s">
        <v>80</v>
      </c>
      <c r="BK159" s="156">
        <f>ROUND(I159*H159,2)</f>
        <v>0</v>
      </c>
      <c r="BL159" s="18" t="s">
        <v>159</v>
      </c>
      <c r="BM159" s="155" t="s">
        <v>229</v>
      </c>
    </row>
    <row r="160" spans="1:47" s="1" customFormat="1" ht="11.25">
      <c r="A160" s="33"/>
      <c r="B160" s="34"/>
      <c r="C160" s="33"/>
      <c r="D160" s="157" t="s">
        <v>161</v>
      </c>
      <c r="E160" s="33"/>
      <c r="F160" s="158" t="s">
        <v>230</v>
      </c>
      <c r="G160" s="33"/>
      <c r="H160" s="33"/>
      <c r="I160" s="159"/>
      <c r="J160" s="33"/>
      <c r="K160" s="33"/>
      <c r="L160" s="34"/>
      <c r="M160" s="160"/>
      <c r="N160" s="161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161</v>
      </c>
      <c r="AU160" s="18" t="s">
        <v>82</v>
      </c>
    </row>
    <row r="161" spans="2:51" s="12" customFormat="1" ht="11.25">
      <c r="B161" s="162"/>
      <c r="D161" s="163" t="s">
        <v>163</v>
      </c>
      <c r="E161" s="164" t="s">
        <v>3</v>
      </c>
      <c r="F161" s="165" t="s">
        <v>231</v>
      </c>
      <c r="H161" s="164" t="s">
        <v>3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4" t="s">
        <v>163</v>
      </c>
      <c r="AU161" s="164" t="s">
        <v>82</v>
      </c>
      <c r="AV161" s="12" t="s">
        <v>80</v>
      </c>
      <c r="AW161" s="12" t="s">
        <v>34</v>
      </c>
      <c r="AX161" s="12" t="s">
        <v>73</v>
      </c>
      <c r="AY161" s="164" t="s">
        <v>152</v>
      </c>
    </row>
    <row r="162" spans="2:51" s="12" customFormat="1" ht="11.25">
      <c r="B162" s="162"/>
      <c r="D162" s="163" t="s">
        <v>163</v>
      </c>
      <c r="E162" s="164" t="s">
        <v>3</v>
      </c>
      <c r="F162" s="165" t="s">
        <v>232</v>
      </c>
      <c r="H162" s="164" t="s">
        <v>3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4" t="s">
        <v>163</v>
      </c>
      <c r="AU162" s="164" t="s">
        <v>82</v>
      </c>
      <c r="AV162" s="12" t="s">
        <v>80</v>
      </c>
      <c r="AW162" s="12" t="s">
        <v>34</v>
      </c>
      <c r="AX162" s="12" t="s">
        <v>73</v>
      </c>
      <c r="AY162" s="164" t="s">
        <v>152</v>
      </c>
    </row>
    <row r="163" spans="2:51" s="12" customFormat="1" ht="11.25">
      <c r="B163" s="162"/>
      <c r="D163" s="163" t="s">
        <v>163</v>
      </c>
      <c r="E163" s="164" t="s">
        <v>3</v>
      </c>
      <c r="F163" s="165" t="s">
        <v>233</v>
      </c>
      <c r="H163" s="164" t="s">
        <v>3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4" t="s">
        <v>163</v>
      </c>
      <c r="AU163" s="164" t="s">
        <v>82</v>
      </c>
      <c r="AV163" s="12" t="s">
        <v>80</v>
      </c>
      <c r="AW163" s="12" t="s">
        <v>34</v>
      </c>
      <c r="AX163" s="12" t="s">
        <v>73</v>
      </c>
      <c r="AY163" s="164" t="s">
        <v>152</v>
      </c>
    </row>
    <row r="164" spans="2:51" s="13" customFormat="1" ht="11.25">
      <c r="B164" s="170"/>
      <c r="D164" s="163" t="s">
        <v>163</v>
      </c>
      <c r="E164" s="171" t="s">
        <v>3</v>
      </c>
      <c r="F164" s="172" t="s">
        <v>224</v>
      </c>
      <c r="H164" s="173">
        <v>10.5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163</v>
      </c>
      <c r="AU164" s="171" t="s">
        <v>82</v>
      </c>
      <c r="AV164" s="13" t="s">
        <v>82</v>
      </c>
      <c r="AW164" s="13" t="s">
        <v>34</v>
      </c>
      <c r="AX164" s="13" t="s">
        <v>73</v>
      </c>
      <c r="AY164" s="171" t="s">
        <v>152</v>
      </c>
    </row>
    <row r="165" spans="2:51" s="14" customFormat="1" ht="11.25">
      <c r="B165" s="178"/>
      <c r="D165" s="163" t="s">
        <v>163</v>
      </c>
      <c r="E165" s="179" t="s">
        <v>3</v>
      </c>
      <c r="F165" s="180" t="s">
        <v>168</v>
      </c>
      <c r="H165" s="181">
        <v>10.5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163</v>
      </c>
      <c r="AU165" s="179" t="s">
        <v>82</v>
      </c>
      <c r="AV165" s="14" t="s">
        <v>159</v>
      </c>
      <c r="AW165" s="14" t="s">
        <v>34</v>
      </c>
      <c r="AX165" s="14" t="s">
        <v>80</v>
      </c>
      <c r="AY165" s="179" t="s">
        <v>152</v>
      </c>
    </row>
    <row r="166" spans="1:65" s="1" customFormat="1" ht="24" customHeight="1">
      <c r="A166" s="33"/>
      <c r="B166" s="143"/>
      <c r="C166" s="144" t="s">
        <v>234</v>
      </c>
      <c r="D166" s="144" t="s">
        <v>154</v>
      </c>
      <c r="E166" s="145" t="s">
        <v>235</v>
      </c>
      <c r="F166" s="146" t="s">
        <v>236</v>
      </c>
      <c r="G166" s="147" t="s">
        <v>179</v>
      </c>
      <c r="H166" s="148">
        <v>3.045</v>
      </c>
      <c r="I166" s="149"/>
      <c r="J166" s="150">
        <f>ROUND(I166*H166,2)</f>
        <v>0</v>
      </c>
      <c r="K166" s="146" t="s">
        <v>158</v>
      </c>
      <c r="L166" s="34"/>
      <c r="M166" s="151" t="s">
        <v>3</v>
      </c>
      <c r="N166" s="152" t="s">
        <v>44</v>
      </c>
      <c r="O166" s="54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5" t="s">
        <v>159</v>
      </c>
      <c r="AT166" s="155" t="s">
        <v>154</v>
      </c>
      <c r="AU166" s="155" t="s">
        <v>82</v>
      </c>
      <c r="AY166" s="18" t="s">
        <v>152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8" t="s">
        <v>80</v>
      </c>
      <c r="BK166" s="156">
        <f>ROUND(I166*H166,2)</f>
        <v>0</v>
      </c>
      <c r="BL166" s="18" t="s">
        <v>159</v>
      </c>
      <c r="BM166" s="155" t="s">
        <v>237</v>
      </c>
    </row>
    <row r="167" spans="1:47" s="1" customFormat="1" ht="11.25">
      <c r="A167" s="33"/>
      <c r="B167" s="34"/>
      <c r="C167" s="33"/>
      <c r="D167" s="157" t="s">
        <v>161</v>
      </c>
      <c r="E167" s="33"/>
      <c r="F167" s="158" t="s">
        <v>238</v>
      </c>
      <c r="G167" s="33"/>
      <c r="H167" s="33"/>
      <c r="I167" s="159"/>
      <c r="J167" s="33"/>
      <c r="K167" s="33"/>
      <c r="L167" s="34"/>
      <c r="M167" s="160"/>
      <c r="N167" s="161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161</v>
      </c>
      <c r="AU167" s="18" t="s">
        <v>82</v>
      </c>
    </row>
    <row r="168" spans="2:51" s="12" customFormat="1" ht="11.25">
      <c r="B168" s="162"/>
      <c r="D168" s="163" t="s">
        <v>163</v>
      </c>
      <c r="E168" s="164" t="s">
        <v>3</v>
      </c>
      <c r="F168" s="165" t="s">
        <v>239</v>
      </c>
      <c r="H168" s="164" t="s">
        <v>3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4" t="s">
        <v>163</v>
      </c>
      <c r="AU168" s="164" t="s">
        <v>82</v>
      </c>
      <c r="AV168" s="12" t="s">
        <v>80</v>
      </c>
      <c r="AW168" s="12" t="s">
        <v>34</v>
      </c>
      <c r="AX168" s="12" t="s">
        <v>73</v>
      </c>
      <c r="AY168" s="164" t="s">
        <v>152</v>
      </c>
    </row>
    <row r="169" spans="2:51" s="13" customFormat="1" ht="11.25">
      <c r="B169" s="170"/>
      <c r="D169" s="163" t="s">
        <v>163</v>
      </c>
      <c r="E169" s="171" t="s">
        <v>3</v>
      </c>
      <c r="F169" s="172" t="s">
        <v>240</v>
      </c>
      <c r="H169" s="173">
        <v>3.045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163</v>
      </c>
      <c r="AU169" s="171" t="s">
        <v>82</v>
      </c>
      <c r="AV169" s="13" t="s">
        <v>82</v>
      </c>
      <c r="AW169" s="13" t="s">
        <v>34</v>
      </c>
      <c r="AX169" s="13" t="s">
        <v>80</v>
      </c>
      <c r="AY169" s="171" t="s">
        <v>152</v>
      </c>
    </row>
    <row r="170" spans="1:65" s="1" customFormat="1" ht="24" customHeight="1">
      <c r="A170" s="33"/>
      <c r="B170" s="143"/>
      <c r="C170" s="144" t="s">
        <v>241</v>
      </c>
      <c r="D170" s="144" t="s">
        <v>154</v>
      </c>
      <c r="E170" s="145" t="s">
        <v>242</v>
      </c>
      <c r="F170" s="146" t="s">
        <v>243</v>
      </c>
      <c r="G170" s="147" t="s">
        <v>179</v>
      </c>
      <c r="H170" s="148">
        <v>3.045</v>
      </c>
      <c r="I170" s="149"/>
      <c r="J170" s="150">
        <f>ROUND(I170*H170,2)</f>
        <v>0</v>
      </c>
      <c r="K170" s="146" t="s">
        <v>158</v>
      </c>
      <c r="L170" s="34"/>
      <c r="M170" s="151" t="s">
        <v>3</v>
      </c>
      <c r="N170" s="152" t="s">
        <v>44</v>
      </c>
      <c r="O170" s="54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5" t="s">
        <v>159</v>
      </c>
      <c r="AT170" s="155" t="s">
        <v>154</v>
      </c>
      <c r="AU170" s="155" t="s">
        <v>82</v>
      </c>
      <c r="AY170" s="18" t="s">
        <v>152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8" t="s">
        <v>80</v>
      </c>
      <c r="BK170" s="156">
        <f>ROUND(I170*H170,2)</f>
        <v>0</v>
      </c>
      <c r="BL170" s="18" t="s">
        <v>159</v>
      </c>
      <c r="BM170" s="155" t="s">
        <v>244</v>
      </c>
    </row>
    <row r="171" spans="1:47" s="1" customFormat="1" ht="11.25">
      <c r="A171" s="33"/>
      <c r="B171" s="34"/>
      <c r="C171" s="33"/>
      <c r="D171" s="157" t="s">
        <v>161</v>
      </c>
      <c r="E171" s="33"/>
      <c r="F171" s="158" t="s">
        <v>245</v>
      </c>
      <c r="G171" s="33"/>
      <c r="H171" s="33"/>
      <c r="I171" s="159"/>
      <c r="J171" s="33"/>
      <c r="K171" s="33"/>
      <c r="L171" s="34"/>
      <c r="M171" s="160"/>
      <c r="N171" s="161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161</v>
      </c>
      <c r="AU171" s="18" t="s">
        <v>82</v>
      </c>
    </row>
    <row r="172" spans="2:51" s="12" customFormat="1" ht="11.25">
      <c r="B172" s="162"/>
      <c r="D172" s="163" t="s">
        <v>163</v>
      </c>
      <c r="E172" s="164" t="s">
        <v>3</v>
      </c>
      <c r="F172" s="165" t="s">
        <v>246</v>
      </c>
      <c r="H172" s="164" t="s">
        <v>3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4" t="s">
        <v>163</v>
      </c>
      <c r="AU172" s="164" t="s">
        <v>82</v>
      </c>
      <c r="AV172" s="12" t="s">
        <v>80</v>
      </c>
      <c r="AW172" s="12" t="s">
        <v>34</v>
      </c>
      <c r="AX172" s="12" t="s">
        <v>73</v>
      </c>
      <c r="AY172" s="164" t="s">
        <v>152</v>
      </c>
    </row>
    <row r="173" spans="2:51" s="13" customFormat="1" ht="11.25">
      <c r="B173" s="170"/>
      <c r="D173" s="163" t="s">
        <v>163</v>
      </c>
      <c r="E173" s="171" t="s">
        <v>3</v>
      </c>
      <c r="F173" s="172" t="s">
        <v>240</v>
      </c>
      <c r="H173" s="173">
        <v>3.045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163</v>
      </c>
      <c r="AU173" s="171" t="s">
        <v>82</v>
      </c>
      <c r="AV173" s="13" t="s">
        <v>82</v>
      </c>
      <c r="AW173" s="13" t="s">
        <v>34</v>
      </c>
      <c r="AX173" s="13" t="s">
        <v>80</v>
      </c>
      <c r="AY173" s="171" t="s">
        <v>152</v>
      </c>
    </row>
    <row r="174" spans="1:65" s="1" customFormat="1" ht="24" customHeight="1">
      <c r="A174" s="33"/>
      <c r="B174" s="143"/>
      <c r="C174" s="144" t="s">
        <v>247</v>
      </c>
      <c r="D174" s="144" t="s">
        <v>154</v>
      </c>
      <c r="E174" s="145" t="s">
        <v>248</v>
      </c>
      <c r="F174" s="146" t="s">
        <v>249</v>
      </c>
      <c r="G174" s="147" t="s">
        <v>179</v>
      </c>
      <c r="H174" s="148">
        <v>57.855</v>
      </c>
      <c r="I174" s="149"/>
      <c r="J174" s="150">
        <f>ROUND(I174*H174,2)</f>
        <v>0</v>
      </c>
      <c r="K174" s="146" t="s">
        <v>158</v>
      </c>
      <c r="L174" s="34"/>
      <c r="M174" s="151" t="s">
        <v>3</v>
      </c>
      <c r="N174" s="152" t="s">
        <v>44</v>
      </c>
      <c r="O174" s="54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5" t="s">
        <v>159</v>
      </c>
      <c r="AT174" s="155" t="s">
        <v>154</v>
      </c>
      <c r="AU174" s="155" t="s">
        <v>82</v>
      </c>
      <c r="AY174" s="18" t="s">
        <v>152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8" t="s">
        <v>80</v>
      </c>
      <c r="BK174" s="156">
        <f>ROUND(I174*H174,2)</f>
        <v>0</v>
      </c>
      <c r="BL174" s="18" t="s">
        <v>159</v>
      </c>
      <c r="BM174" s="155" t="s">
        <v>250</v>
      </c>
    </row>
    <row r="175" spans="1:47" s="1" customFormat="1" ht="11.25">
      <c r="A175" s="33"/>
      <c r="B175" s="34"/>
      <c r="C175" s="33"/>
      <c r="D175" s="157" t="s">
        <v>161</v>
      </c>
      <c r="E175" s="33"/>
      <c r="F175" s="158" t="s">
        <v>251</v>
      </c>
      <c r="G175" s="33"/>
      <c r="H175" s="33"/>
      <c r="I175" s="159"/>
      <c r="J175" s="33"/>
      <c r="K175" s="33"/>
      <c r="L175" s="34"/>
      <c r="M175" s="160"/>
      <c r="N175" s="161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161</v>
      </c>
      <c r="AU175" s="18" t="s">
        <v>82</v>
      </c>
    </row>
    <row r="176" spans="2:51" s="13" customFormat="1" ht="11.25">
      <c r="B176" s="170"/>
      <c r="D176" s="163" t="s">
        <v>163</v>
      </c>
      <c r="E176" s="171" t="s">
        <v>3</v>
      </c>
      <c r="F176" s="172" t="s">
        <v>252</v>
      </c>
      <c r="H176" s="173">
        <v>57.855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163</v>
      </c>
      <c r="AU176" s="171" t="s">
        <v>82</v>
      </c>
      <c r="AV176" s="13" t="s">
        <v>82</v>
      </c>
      <c r="AW176" s="13" t="s">
        <v>34</v>
      </c>
      <c r="AX176" s="13" t="s">
        <v>80</v>
      </c>
      <c r="AY176" s="171" t="s">
        <v>152</v>
      </c>
    </row>
    <row r="177" spans="1:65" s="1" customFormat="1" ht="24" customHeight="1">
      <c r="A177" s="33"/>
      <c r="B177" s="143"/>
      <c r="C177" s="144" t="s">
        <v>253</v>
      </c>
      <c r="D177" s="144" t="s">
        <v>154</v>
      </c>
      <c r="E177" s="145" t="s">
        <v>254</v>
      </c>
      <c r="F177" s="146" t="s">
        <v>213</v>
      </c>
      <c r="G177" s="147" t="s">
        <v>179</v>
      </c>
      <c r="H177" s="148">
        <v>3.045</v>
      </c>
      <c r="I177" s="149"/>
      <c r="J177" s="150">
        <f>ROUND(I177*H177,2)</f>
        <v>0</v>
      </c>
      <c r="K177" s="146" t="s">
        <v>158</v>
      </c>
      <c r="L177" s="34"/>
      <c r="M177" s="151" t="s">
        <v>3</v>
      </c>
      <c r="N177" s="152" t="s">
        <v>44</v>
      </c>
      <c r="O177" s="54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5" t="s">
        <v>159</v>
      </c>
      <c r="AT177" s="155" t="s">
        <v>154</v>
      </c>
      <c r="AU177" s="155" t="s">
        <v>82</v>
      </c>
      <c r="AY177" s="18" t="s">
        <v>152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8" t="s">
        <v>80</v>
      </c>
      <c r="BK177" s="156">
        <f>ROUND(I177*H177,2)</f>
        <v>0</v>
      </c>
      <c r="BL177" s="18" t="s">
        <v>159</v>
      </c>
      <c r="BM177" s="155" t="s">
        <v>255</v>
      </c>
    </row>
    <row r="178" spans="1:47" s="1" customFormat="1" ht="11.25">
      <c r="A178" s="33"/>
      <c r="B178" s="34"/>
      <c r="C178" s="33"/>
      <c r="D178" s="157" t="s">
        <v>161</v>
      </c>
      <c r="E178" s="33"/>
      <c r="F178" s="158" t="s">
        <v>256</v>
      </c>
      <c r="G178" s="33"/>
      <c r="H178" s="33"/>
      <c r="I178" s="159"/>
      <c r="J178" s="33"/>
      <c r="K178" s="33"/>
      <c r="L178" s="34"/>
      <c r="M178" s="160"/>
      <c r="N178" s="161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161</v>
      </c>
      <c r="AU178" s="18" t="s">
        <v>82</v>
      </c>
    </row>
    <row r="179" spans="2:51" s="12" customFormat="1" ht="11.25">
      <c r="B179" s="162"/>
      <c r="D179" s="163" t="s">
        <v>163</v>
      </c>
      <c r="E179" s="164" t="s">
        <v>3</v>
      </c>
      <c r="F179" s="165" t="s">
        <v>257</v>
      </c>
      <c r="H179" s="164" t="s">
        <v>3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4" t="s">
        <v>163</v>
      </c>
      <c r="AU179" s="164" t="s">
        <v>82</v>
      </c>
      <c r="AV179" s="12" t="s">
        <v>80</v>
      </c>
      <c r="AW179" s="12" t="s">
        <v>34</v>
      </c>
      <c r="AX179" s="12" t="s">
        <v>73</v>
      </c>
      <c r="AY179" s="164" t="s">
        <v>152</v>
      </c>
    </row>
    <row r="180" spans="2:51" s="13" customFormat="1" ht="11.25">
      <c r="B180" s="170"/>
      <c r="D180" s="163" t="s">
        <v>163</v>
      </c>
      <c r="E180" s="171" t="s">
        <v>3</v>
      </c>
      <c r="F180" s="172" t="s">
        <v>240</v>
      </c>
      <c r="H180" s="173">
        <v>3.045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163</v>
      </c>
      <c r="AU180" s="171" t="s">
        <v>82</v>
      </c>
      <c r="AV180" s="13" t="s">
        <v>82</v>
      </c>
      <c r="AW180" s="13" t="s">
        <v>34</v>
      </c>
      <c r="AX180" s="13" t="s">
        <v>80</v>
      </c>
      <c r="AY180" s="171" t="s">
        <v>152</v>
      </c>
    </row>
    <row r="181" spans="2:63" s="11" customFormat="1" ht="22.5" customHeight="1">
      <c r="B181" s="130"/>
      <c r="D181" s="131" t="s">
        <v>72</v>
      </c>
      <c r="E181" s="141" t="s">
        <v>234</v>
      </c>
      <c r="F181" s="141" t="s">
        <v>258</v>
      </c>
      <c r="I181" s="133"/>
      <c r="J181" s="142">
        <f>BK181</f>
        <v>0</v>
      </c>
      <c r="L181" s="130"/>
      <c r="M181" s="135"/>
      <c r="N181" s="136"/>
      <c r="O181" s="136"/>
      <c r="P181" s="137">
        <f>SUM(P182:P196)</f>
        <v>0</v>
      </c>
      <c r="Q181" s="136"/>
      <c r="R181" s="137">
        <f>SUM(R182:R196)</f>
        <v>0</v>
      </c>
      <c r="S181" s="136"/>
      <c r="T181" s="138">
        <f>SUM(T182:T196)</f>
        <v>2.73</v>
      </c>
      <c r="AR181" s="131" t="s">
        <v>80</v>
      </c>
      <c r="AT181" s="139" t="s">
        <v>72</v>
      </c>
      <c r="AU181" s="139" t="s">
        <v>80</v>
      </c>
      <c r="AY181" s="131" t="s">
        <v>152</v>
      </c>
      <c r="BK181" s="140">
        <f>SUM(BK182:BK196)</f>
        <v>0</v>
      </c>
    </row>
    <row r="182" spans="1:65" s="1" customFormat="1" ht="37.5" customHeight="1">
      <c r="A182" s="33"/>
      <c r="B182" s="143"/>
      <c r="C182" s="144" t="s">
        <v>9</v>
      </c>
      <c r="D182" s="144" t="s">
        <v>154</v>
      </c>
      <c r="E182" s="145" t="s">
        <v>259</v>
      </c>
      <c r="F182" s="146" t="s">
        <v>260</v>
      </c>
      <c r="G182" s="147" t="s">
        <v>221</v>
      </c>
      <c r="H182" s="148">
        <v>10.5</v>
      </c>
      <c r="I182" s="149"/>
      <c r="J182" s="150">
        <f>ROUND(I182*H182,2)</f>
        <v>0</v>
      </c>
      <c r="K182" s="146" t="s">
        <v>158</v>
      </c>
      <c r="L182" s="34"/>
      <c r="M182" s="151" t="s">
        <v>3</v>
      </c>
      <c r="N182" s="152" t="s">
        <v>44</v>
      </c>
      <c r="O182" s="54"/>
      <c r="P182" s="153">
        <f>O182*H182</f>
        <v>0</v>
      </c>
      <c r="Q182" s="153">
        <v>0</v>
      </c>
      <c r="R182" s="153">
        <f>Q182*H182</f>
        <v>0</v>
      </c>
      <c r="S182" s="153">
        <v>0.26</v>
      </c>
      <c r="T182" s="154">
        <f>S182*H182</f>
        <v>2.73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5" t="s">
        <v>159</v>
      </c>
      <c r="AT182" s="155" t="s">
        <v>154</v>
      </c>
      <c r="AU182" s="155" t="s">
        <v>82</v>
      </c>
      <c r="AY182" s="18" t="s">
        <v>152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8" t="s">
        <v>80</v>
      </c>
      <c r="BK182" s="156">
        <f>ROUND(I182*H182,2)</f>
        <v>0</v>
      </c>
      <c r="BL182" s="18" t="s">
        <v>159</v>
      </c>
      <c r="BM182" s="155" t="s">
        <v>261</v>
      </c>
    </row>
    <row r="183" spans="1:47" s="1" customFormat="1" ht="11.25">
      <c r="A183" s="33"/>
      <c r="B183" s="34"/>
      <c r="C183" s="33"/>
      <c r="D183" s="157" t="s">
        <v>161</v>
      </c>
      <c r="E183" s="33"/>
      <c r="F183" s="158" t="s">
        <v>262</v>
      </c>
      <c r="G183" s="33"/>
      <c r="H183" s="33"/>
      <c r="I183" s="159"/>
      <c r="J183" s="33"/>
      <c r="K183" s="33"/>
      <c r="L183" s="34"/>
      <c r="M183" s="160"/>
      <c r="N183" s="161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161</v>
      </c>
      <c r="AU183" s="18" t="s">
        <v>82</v>
      </c>
    </row>
    <row r="184" spans="2:51" s="12" customFormat="1" ht="11.25">
      <c r="B184" s="162"/>
      <c r="D184" s="163" t="s">
        <v>163</v>
      </c>
      <c r="E184" s="164" t="s">
        <v>3</v>
      </c>
      <c r="F184" s="165" t="s">
        <v>263</v>
      </c>
      <c r="H184" s="164" t="s">
        <v>3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4" t="s">
        <v>163</v>
      </c>
      <c r="AU184" s="164" t="s">
        <v>82</v>
      </c>
      <c r="AV184" s="12" t="s">
        <v>80</v>
      </c>
      <c r="AW184" s="12" t="s">
        <v>34</v>
      </c>
      <c r="AX184" s="12" t="s">
        <v>73</v>
      </c>
      <c r="AY184" s="164" t="s">
        <v>152</v>
      </c>
    </row>
    <row r="185" spans="2:51" s="12" customFormat="1" ht="11.25">
      <c r="B185" s="162"/>
      <c r="D185" s="163" t="s">
        <v>163</v>
      </c>
      <c r="E185" s="164" t="s">
        <v>3</v>
      </c>
      <c r="F185" s="165" t="s">
        <v>264</v>
      </c>
      <c r="H185" s="164" t="s">
        <v>3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4" t="s">
        <v>163</v>
      </c>
      <c r="AU185" s="164" t="s">
        <v>82</v>
      </c>
      <c r="AV185" s="12" t="s">
        <v>80</v>
      </c>
      <c r="AW185" s="12" t="s">
        <v>34</v>
      </c>
      <c r="AX185" s="12" t="s">
        <v>73</v>
      </c>
      <c r="AY185" s="164" t="s">
        <v>152</v>
      </c>
    </row>
    <row r="186" spans="2:51" s="12" customFormat="1" ht="11.25">
      <c r="B186" s="162"/>
      <c r="D186" s="163" t="s">
        <v>163</v>
      </c>
      <c r="E186" s="164" t="s">
        <v>3</v>
      </c>
      <c r="F186" s="165" t="s">
        <v>265</v>
      </c>
      <c r="H186" s="164" t="s">
        <v>3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4" t="s">
        <v>163</v>
      </c>
      <c r="AU186" s="164" t="s">
        <v>82</v>
      </c>
      <c r="AV186" s="12" t="s">
        <v>80</v>
      </c>
      <c r="AW186" s="12" t="s">
        <v>34</v>
      </c>
      <c r="AX186" s="12" t="s">
        <v>73</v>
      </c>
      <c r="AY186" s="164" t="s">
        <v>152</v>
      </c>
    </row>
    <row r="187" spans="2:51" s="13" customFormat="1" ht="11.25">
      <c r="B187" s="170"/>
      <c r="D187" s="163" t="s">
        <v>163</v>
      </c>
      <c r="E187" s="171" t="s">
        <v>3</v>
      </c>
      <c r="F187" s="172" t="s">
        <v>224</v>
      </c>
      <c r="H187" s="173">
        <v>10.5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163</v>
      </c>
      <c r="AU187" s="171" t="s">
        <v>82</v>
      </c>
      <c r="AV187" s="13" t="s">
        <v>82</v>
      </c>
      <c r="AW187" s="13" t="s">
        <v>34</v>
      </c>
      <c r="AX187" s="13" t="s">
        <v>73</v>
      </c>
      <c r="AY187" s="171" t="s">
        <v>152</v>
      </c>
    </row>
    <row r="188" spans="2:51" s="14" customFormat="1" ht="11.25">
      <c r="B188" s="178"/>
      <c r="D188" s="163" t="s">
        <v>163</v>
      </c>
      <c r="E188" s="179" t="s">
        <v>3</v>
      </c>
      <c r="F188" s="180" t="s">
        <v>168</v>
      </c>
      <c r="H188" s="181">
        <v>10.5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163</v>
      </c>
      <c r="AU188" s="179" t="s">
        <v>82</v>
      </c>
      <c r="AV188" s="14" t="s">
        <v>159</v>
      </c>
      <c r="AW188" s="14" t="s">
        <v>34</v>
      </c>
      <c r="AX188" s="14" t="s">
        <v>80</v>
      </c>
      <c r="AY188" s="179" t="s">
        <v>152</v>
      </c>
    </row>
    <row r="189" spans="1:65" s="1" customFormat="1" ht="24" customHeight="1">
      <c r="A189" s="33"/>
      <c r="B189" s="143"/>
      <c r="C189" s="144" t="s">
        <v>266</v>
      </c>
      <c r="D189" s="144" t="s">
        <v>154</v>
      </c>
      <c r="E189" s="145" t="s">
        <v>267</v>
      </c>
      <c r="F189" s="146" t="s">
        <v>268</v>
      </c>
      <c r="G189" s="147" t="s">
        <v>179</v>
      </c>
      <c r="H189" s="148">
        <v>2.73</v>
      </c>
      <c r="I189" s="149"/>
      <c r="J189" s="150">
        <f>ROUND(I189*H189,2)</f>
        <v>0</v>
      </c>
      <c r="K189" s="146" t="s">
        <v>158</v>
      </c>
      <c r="L189" s="34"/>
      <c r="M189" s="151" t="s">
        <v>3</v>
      </c>
      <c r="N189" s="152" t="s">
        <v>44</v>
      </c>
      <c r="O189" s="54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5" t="s">
        <v>159</v>
      </c>
      <c r="AT189" s="155" t="s">
        <v>154</v>
      </c>
      <c r="AU189" s="155" t="s">
        <v>82</v>
      </c>
      <c r="AY189" s="18" t="s">
        <v>152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8" t="s">
        <v>80</v>
      </c>
      <c r="BK189" s="156">
        <f>ROUND(I189*H189,2)</f>
        <v>0</v>
      </c>
      <c r="BL189" s="18" t="s">
        <v>159</v>
      </c>
      <c r="BM189" s="155" t="s">
        <v>269</v>
      </c>
    </row>
    <row r="190" spans="1:47" s="1" customFormat="1" ht="11.25">
      <c r="A190" s="33"/>
      <c r="B190" s="34"/>
      <c r="C190" s="33"/>
      <c r="D190" s="157" t="s">
        <v>161</v>
      </c>
      <c r="E190" s="33"/>
      <c r="F190" s="158" t="s">
        <v>270</v>
      </c>
      <c r="G190" s="33"/>
      <c r="H190" s="33"/>
      <c r="I190" s="159"/>
      <c r="J190" s="33"/>
      <c r="K190" s="33"/>
      <c r="L190" s="34"/>
      <c r="M190" s="160"/>
      <c r="N190" s="161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161</v>
      </c>
      <c r="AU190" s="18" t="s">
        <v>82</v>
      </c>
    </row>
    <row r="191" spans="2:51" s="12" customFormat="1" ht="11.25">
      <c r="B191" s="162"/>
      <c r="D191" s="163" t="s">
        <v>163</v>
      </c>
      <c r="E191" s="164" t="s">
        <v>3</v>
      </c>
      <c r="F191" s="165" t="s">
        <v>271</v>
      </c>
      <c r="H191" s="164" t="s">
        <v>3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4" t="s">
        <v>163</v>
      </c>
      <c r="AU191" s="164" t="s">
        <v>82</v>
      </c>
      <c r="AV191" s="12" t="s">
        <v>80</v>
      </c>
      <c r="AW191" s="12" t="s">
        <v>34</v>
      </c>
      <c r="AX191" s="12" t="s">
        <v>73</v>
      </c>
      <c r="AY191" s="164" t="s">
        <v>152</v>
      </c>
    </row>
    <row r="192" spans="2:51" s="13" customFormat="1" ht="11.25">
      <c r="B192" s="170"/>
      <c r="D192" s="163" t="s">
        <v>163</v>
      </c>
      <c r="E192" s="171" t="s">
        <v>3</v>
      </c>
      <c r="F192" s="172" t="s">
        <v>272</v>
      </c>
      <c r="H192" s="173">
        <v>2.73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163</v>
      </c>
      <c r="AU192" s="171" t="s">
        <v>82</v>
      </c>
      <c r="AV192" s="13" t="s">
        <v>82</v>
      </c>
      <c r="AW192" s="13" t="s">
        <v>34</v>
      </c>
      <c r="AX192" s="13" t="s">
        <v>80</v>
      </c>
      <c r="AY192" s="171" t="s">
        <v>152</v>
      </c>
    </row>
    <row r="193" spans="1:65" s="1" customFormat="1" ht="16.5" customHeight="1">
      <c r="A193" s="33"/>
      <c r="B193" s="143"/>
      <c r="C193" s="144" t="s">
        <v>273</v>
      </c>
      <c r="D193" s="144" t="s">
        <v>154</v>
      </c>
      <c r="E193" s="145" t="s">
        <v>274</v>
      </c>
      <c r="F193" s="146" t="s">
        <v>275</v>
      </c>
      <c r="G193" s="147" t="s">
        <v>179</v>
      </c>
      <c r="H193" s="148">
        <v>2.73</v>
      </c>
      <c r="I193" s="149"/>
      <c r="J193" s="150">
        <f>ROUND(I193*H193,2)</f>
        <v>0</v>
      </c>
      <c r="K193" s="146" t="s">
        <v>158</v>
      </c>
      <c r="L193" s="34"/>
      <c r="M193" s="151" t="s">
        <v>3</v>
      </c>
      <c r="N193" s="152" t="s">
        <v>44</v>
      </c>
      <c r="O193" s="54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5" t="s">
        <v>159</v>
      </c>
      <c r="AT193" s="155" t="s">
        <v>154</v>
      </c>
      <c r="AU193" s="155" t="s">
        <v>82</v>
      </c>
      <c r="AY193" s="18" t="s">
        <v>152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8" t="s">
        <v>80</v>
      </c>
      <c r="BK193" s="156">
        <f>ROUND(I193*H193,2)</f>
        <v>0</v>
      </c>
      <c r="BL193" s="18" t="s">
        <v>159</v>
      </c>
      <c r="BM193" s="155" t="s">
        <v>276</v>
      </c>
    </row>
    <row r="194" spans="1:47" s="1" customFormat="1" ht="11.25">
      <c r="A194" s="33"/>
      <c r="B194" s="34"/>
      <c r="C194" s="33"/>
      <c r="D194" s="157" t="s">
        <v>161</v>
      </c>
      <c r="E194" s="33"/>
      <c r="F194" s="158" t="s">
        <v>277</v>
      </c>
      <c r="G194" s="33"/>
      <c r="H194" s="33"/>
      <c r="I194" s="159"/>
      <c r="J194" s="33"/>
      <c r="K194" s="33"/>
      <c r="L194" s="34"/>
      <c r="M194" s="160"/>
      <c r="N194" s="161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161</v>
      </c>
      <c r="AU194" s="18" t="s">
        <v>82</v>
      </c>
    </row>
    <row r="195" spans="2:51" s="12" customFormat="1" ht="11.25">
      <c r="B195" s="162"/>
      <c r="D195" s="163" t="s">
        <v>163</v>
      </c>
      <c r="E195" s="164" t="s">
        <v>3</v>
      </c>
      <c r="F195" s="165" t="s">
        <v>278</v>
      </c>
      <c r="H195" s="164" t="s">
        <v>3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4" t="s">
        <v>163</v>
      </c>
      <c r="AU195" s="164" t="s">
        <v>82</v>
      </c>
      <c r="AV195" s="12" t="s">
        <v>80</v>
      </c>
      <c r="AW195" s="12" t="s">
        <v>34</v>
      </c>
      <c r="AX195" s="12" t="s">
        <v>73</v>
      </c>
      <c r="AY195" s="164" t="s">
        <v>152</v>
      </c>
    </row>
    <row r="196" spans="2:51" s="13" customFormat="1" ht="11.25">
      <c r="B196" s="170"/>
      <c r="D196" s="163" t="s">
        <v>163</v>
      </c>
      <c r="E196" s="171" t="s">
        <v>3</v>
      </c>
      <c r="F196" s="172" t="s">
        <v>272</v>
      </c>
      <c r="H196" s="173">
        <v>2.73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163</v>
      </c>
      <c r="AU196" s="171" t="s">
        <v>82</v>
      </c>
      <c r="AV196" s="13" t="s">
        <v>82</v>
      </c>
      <c r="AW196" s="13" t="s">
        <v>34</v>
      </c>
      <c r="AX196" s="13" t="s">
        <v>80</v>
      </c>
      <c r="AY196" s="171" t="s">
        <v>152</v>
      </c>
    </row>
    <row r="197" spans="2:63" s="11" customFormat="1" ht="22.5" customHeight="1">
      <c r="B197" s="130"/>
      <c r="D197" s="131" t="s">
        <v>72</v>
      </c>
      <c r="E197" s="141" t="s">
        <v>175</v>
      </c>
      <c r="F197" s="141" t="s">
        <v>279</v>
      </c>
      <c r="I197" s="133"/>
      <c r="J197" s="142">
        <f>BK197</f>
        <v>0</v>
      </c>
      <c r="L197" s="130"/>
      <c r="M197" s="135"/>
      <c r="N197" s="136"/>
      <c r="O197" s="136"/>
      <c r="P197" s="137">
        <f>SUM(P198:P231)</f>
        <v>0</v>
      </c>
      <c r="Q197" s="136"/>
      <c r="R197" s="137">
        <f>SUM(R198:R231)</f>
        <v>4.54415038</v>
      </c>
      <c r="S197" s="136"/>
      <c r="T197" s="138">
        <f>SUM(T198:T231)</f>
        <v>0</v>
      </c>
      <c r="AR197" s="131" t="s">
        <v>80</v>
      </c>
      <c r="AT197" s="139" t="s">
        <v>72</v>
      </c>
      <c r="AU197" s="139" t="s">
        <v>80</v>
      </c>
      <c r="AY197" s="131" t="s">
        <v>152</v>
      </c>
      <c r="BK197" s="140">
        <f>SUM(BK198:BK231)</f>
        <v>0</v>
      </c>
    </row>
    <row r="198" spans="1:65" s="1" customFormat="1" ht="21.75" customHeight="1">
      <c r="A198" s="33"/>
      <c r="B198" s="143"/>
      <c r="C198" s="144" t="s">
        <v>280</v>
      </c>
      <c r="D198" s="144" t="s">
        <v>154</v>
      </c>
      <c r="E198" s="145" t="s">
        <v>281</v>
      </c>
      <c r="F198" s="146" t="s">
        <v>282</v>
      </c>
      <c r="G198" s="147" t="s">
        <v>221</v>
      </c>
      <c r="H198" s="148">
        <v>1.156</v>
      </c>
      <c r="I198" s="149"/>
      <c r="J198" s="150">
        <f>ROUND(I198*H198,2)</f>
        <v>0</v>
      </c>
      <c r="K198" s="146" t="s">
        <v>158</v>
      </c>
      <c r="L198" s="34"/>
      <c r="M198" s="151" t="s">
        <v>3</v>
      </c>
      <c r="N198" s="152" t="s">
        <v>44</v>
      </c>
      <c r="O198" s="54"/>
      <c r="P198" s="153">
        <f>O198*H198</f>
        <v>0</v>
      </c>
      <c r="Q198" s="153">
        <v>0.26723</v>
      </c>
      <c r="R198" s="153">
        <f>Q198*H198</f>
        <v>0.30891788</v>
      </c>
      <c r="S198" s="153">
        <v>0</v>
      </c>
      <c r="T198" s="15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5" t="s">
        <v>159</v>
      </c>
      <c r="AT198" s="155" t="s">
        <v>154</v>
      </c>
      <c r="AU198" s="155" t="s">
        <v>82</v>
      </c>
      <c r="AY198" s="18" t="s">
        <v>152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8" t="s">
        <v>80</v>
      </c>
      <c r="BK198" s="156">
        <f>ROUND(I198*H198,2)</f>
        <v>0</v>
      </c>
      <c r="BL198" s="18" t="s">
        <v>159</v>
      </c>
      <c r="BM198" s="155" t="s">
        <v>283</v>
      </c>
    </row>
    <row r="199" spans="1:47" s="1" customFormat="1" ht="11.25">
      <c r="A199" s="33"/>
      <c r="B199" s="34"/>
      <c r="C199" s="33"/>
      <c r="D199" s="157" t="s">
        <v>161</v>
      </c>
      <c r="E199" s="33"/>
      <c r="F199" s="158" t="s">
        <v>284</v>
      </c>
      <c r="G199" s="33"/>
      <c r="H199" s="33"/>
      <c r="I199" s="159"/>
      <c r="J199" s="33"/>
      <c r="K199" s="33"/>
      <c r="L199" s="34"/>
      <c r="M199" s="160"/>
      <c r="N199" s="161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161</v>
      </c>
      <c r="AU199" s="18" t="s">
        <v>82</v>
      </c>
    </row>
    <row r="200" spans="2:51" s="12" customFormat="1" ht="11.25">
      <c r="B200" s="162"/>
      <c r="D200" s="163" t="s">
        <v>163</v>
      </c>
      <c r="E200" s="164" t="s">
        <v>3</v>
      </c>
      <c r="F200" s="165" t="s">
        <v>285</v>
      </c>
      <c r="H200" s="164" t="s">
        <v>3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4" t="s">
        <v>163</v>
      </c>
      <c r="AU200" s="164" t="s">
        <v>82</v>
      </c>
      <c r="AV200" s="12" t="s">
        <v>80</v>
      </c>
      <c r="AW200" s="12" t="s">
        <v>34</v>
      </c>
      <c r="AX200" s="12" t="s">
        <v>73</v>
      </c>
      <c r="AY200" s="164" t="s">
        <v>152</v>
      </c>
    </row>
    <row r="201" spans="2:51" s="12" customFormat="1" ht="11.25">
      <c r="B201" s="162"/>
      <c r="D201" s="163" t="s">
        <v>163</v>
      </c>
      <c r="E201" s="164" t="s">
        <v>3</v>
      </c>
      <c r="F201" s="165" t="s">
        <v>286</v>
      </c>
      <c r="H201" s="164" t="s">
        <v>3</v>
      </c>
      <c r="I201" s="166"/>
      <c r="L201" s="162"/>
      <c r="M201" s="167"/>
      <c r="N201" s="168"/>
      <c r="O201" s="168"/>
      <c r="P201" s="168"/>
      <c r="Q201" s="168"/>
      <c r="R201" s="168"/>
      <c r="S201" s="168"/>
      <c r="T201" s="169"/>
      <c r="AT201" s="164" t="s">
        <v>163</v>
      </c>
      <c r="AU201" s="164" t="s">
        <v>82</v>
      </c>
      <c r="AV201" s="12" t="s">
        <v>80</v>
      </c>
      <c r="AW201" s="12" t="s">
        <v>34</v>
      </c>
      <c r="AX201" s="12" t="s">
        <v>73</v>
      </c>
      <c r="AY201" s="164" t="s">
        <v>152</v>
      </c>
    </row>
    <row r="202" spans="2:51" s="13" customFormat="1" ht="11.25">
      <c r="B202" s="170"/>
      <c r="D202" s="163" t="s">
        <v>163</v>
      </c>
      <c r="E202" s="171" t="s">
        <v>3</v>
      </c>
      <c r="F202" s="172" t="s">
        <v>287</v>
      </c>
      <c r="H202" s="173">
        <v>1.156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163</v>
      </c>
      <c r="AU202" s="171" t="s">
        <v>82</v>
      </c>
      <c r="AV202" s="13" t="s">
        <v>82</v>
      </c>
      <c r="AW202" s="13" t="s">
        <v>34</v>
      </c>
      <c r="AX202" s="13" t="s">
        <v>80</v>
      </c>
      <c r="AY202" s="171" t="s">
        <v>152</v>
      </c>
    </row>
    <row r="203" spans="1:65" s="1" customFormat="1" ht="24" customHeight="1">
      <c r="A203" s="33"/>
      <c r="B203" s="143"/>
      <c r="C203" s="144" t="s">
        <v>288</v>
      </c>
      <c r="D203" s="144" t="s">
        <v>154</v>
      </c>
      <c r="E203" s="145" t="s">
        <v>289</v>
      </c>
      <c r="F203" s="146" t="s">
        <v>290</v>
      </c>
      <c r="G203" s="147" t="s">
        <v>157</v>
      </c>
      <c r="H203" s="148">
        <v>1.947</v>
      </c>
      <c r="I203" s="149"/>
      <c r="J203" s="150">
        <f>ROUND(I203*H203,2)</f>
        <v>0</v>
      </c>
      <c r="K203" s="146" t="s">
        <v>158</v>
      </c>
      <c r="L203" s="34"/>
      <c r="M203" s="151" t="s">
        <v>3</v>
      </c>
      <c r="N203" s="152" t="s">
        <v>44</v>
      </c>
      <c r="O203" s="54"/>
      <c r="P203" s="153">
        <f>O203*H203</f>
        <v>0</v>
      </c>
      <c r="Q203" s="153">
        <v>1.8775</v>
      </c>
      <c r="R203" s="153">
        <f>Q203*H203</f>
        <v>3.6554925</v>
      </c>
      <c r="S203" s="153">
        <v>0</v>
      </c>
      <c r="T203" s="15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5" t="s">
        <v>159</v>
      </c>
      <c r="AT203" s="155" t="s">
        <v>154</v>
      </c>
      <c r="AU203" s="155" t="s">
        <v>82</v>
      </c>
      <c r="AY203" s="18" t="s">
        <v>152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8" t="s">
        <v>80</v>
      </c>
      <c r="BK203" s="156">
        <f>ROUND(I203*H203,2)</f>
        <v>0</v>
      </c>
      <c r="BL203" s="18" t="s">
        <v>159</v>
      </c>
      <c r="BM203" s="155" t="s">
        <v>291</v>
      </c>
    </row>
    <row r="204" spans="1:47" s="1" customFormat="1" ht="11.25">
      <c r="A204" s="33"/>
      <c r="B204" s="34"/>
      <c r="C204" s="33"/>
      <c r="D204" s="157" t="s">
        <v>161</v>
      </c>
      <c r="E204" s="33"/>
      <c r="F204" s="158" t="s">
        <v>292</v>
      </c>
      <c r="G204" s="33"/>
      <c r="H204" s="33"/>
      <c r="I204" s="159"/>
      <c r="J204" s="33"/>
      <c r="K204" s="33"/>
      <c r="L204" s="34"/>
      <c r="M204" s="160"/>
      <c r="N204" s="161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161</v>
      </c>
      <c r="AU204" s="18" t="s">
        <v>82</v>
      </c>
    </row>
    <row r="205" spans="2:51" s="12" customFormat="1" ht="11.25">
      <c r="B205" s="162"/>
      <c r="D205" s="163" t="s">
        <v>163</v>
      </c>
      <c r="E205" s="164" t="s">
        <v>3</v>
      </c>
      <c r="F205" s="165" t="s">
        <v>293</v>
      </c>
      <c r="H205" s="164" t="s">
        <v>3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4" t="s">
        <v>163</v>
      </c>
      <c r="AU205" s="164" t="s">
        <v>82</v>
      </c>
      <c r="AV205" s="12" t="s">
        <v>80</v>
      </c>
      <c r="AW205" s="12" t="s">
        <v>34</v>
      </c>
      <c r="AX205" s="12" t="s">
        <v>73</v>
      </c>
      <c r="AY205" s="164" t="s">
        <v>152</v>
      </c>
    </row>
    <row r="206" spans="2:51" s="12" customFormat="1" ht="11.25">
      <c r="B206" s="162"/>
      <c r="D206" s="163" t="s">
        <v>163</v>
      </c>
      <c r="E206" s="164" t="s">
        <v>3</v>
      </c>
      <c r="F206" s="165" t="s">
        <v>294</v>
      </c>
      <c r="H206" s="164" t="s">
        <v>3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4" t="s">
        <v>163</v>
      </c>
      <c r="AU206" s="164" t="s">
        <v>82</v>
      </c>
      <c r="AV206" s="12" t="s">
        <v>80</v>
      </c>
      <c r="AW206" s="12" t="s">
        <v>34</v>
      </c>
      <c r="AX206" s="12" t="s">
        <v>73</v>
      </c>
      <c r="AY206" s="164" t="s">
        <v>152</v>
      </c>
    </row>
    <row r="207" spans="2:51" s="13" customFormat="1" ht="11.25">
      <c r="B207" s="170"/>
      <c r="D207" s="163" t="s">
        <v>163</v>
      </c>
      <c r="E207" s="171" t="s">
        <v>3</v>
      </c>
      <c r="F207" s="172" t="s">
        <v>295</v>
      </c>
      <c r="H207" s="173">
        <v>1.153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163</v>
      </c>
      <c r="AU207" s="171" t="s">
        <v>82</v>
      </c>
      <c r="AV207" s="13" t="s">
        <v>82</v>
      </c>
      <c r="AW207" s="13" t="s">
        <v>34</v>
      </c>
      <c r="AX207" s="13" t="s">
        <v>73</v>
      </c>
      <c r="AY207" s="171" t="s">
        <v>152</v>
      </c>
    </row>
    <row r="208" spans="2:51" s="13" customFormat="1" ht="11.25">
      <c r="B208" s="170"/>
      <c r="D208" s="163" t="s">
        <v>163</v>
      </c>
      <c r="E208" s="171" t="s">
        <v>3</v>
      </c>
      <c r="F208" s="172" t="s">
        <v>296</v>
      </c>
      <c r="H208" s="173">
        <v>-0.42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163</v>
      </c>
      <c r="AU208" s="171" t="s">
        <v>82</v>
      </c>
      <c r="AV208" s="13" t="s">
        <v>82</v>
      </c>
      <c r="AW208" s="13" t="s">
        <v>34</v>
      </c>
      <c r="AX208" s="13" t="s">
        <v>73</v>
      </c>
      <c r="AY208" s="171" t="s">
        <v>152</v>
      </c>
    </row>
    <row r="209" spans="2:51" s="13" customFormat="1" ht="11.25">
      <c r="B209" s="170"/>
      <c r="D209" s="163" t="s">
        <v>163</v>
      </c>
      <c r="E209" s="171" t="s">
        <v>3</v>
      </c>
      <c r="F209" s="172" t="s">
        <v>297</v>
      </c>
      <c r="H209" s="173">
        <v>0.711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163</v>
      </c>
      <c r="AU209" s="171" t="s">
        <v>82</v>
      </c>
      <c r="AV209" s="13" t="s">
        <v>82</v>
      </c>
      <c r="AW209" s="13" t="s">
        <v>34</v>
      </c>
      <c r="AX209" s="13" t="s">
        <v>73</v>
      </c>
      <c r="AY209" s="171" t="s">
        <v>152</v>
      </c>
    </row>
    <row r="210" spans="2:51" s="13" customFormat="1" ht="11.25">
      <c r="B210" s="170"/>
      <c r="D210" s="163" t="s">
        <v>163</v>
      </c>
      <c r="E210" s="171" t="s">
        <v>3</v>
      </c>
      <c r="F210" s="172" t="s">
        <v>298</v>
      </c>
      <c r="H210" s="173">
        <v>-0.36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163</v>
      </c>
      <c r="AU210" s="171" t="s">
        <v>82</v>
      </c>
      <c r="AV210" s="13" t="s">
        <v>82</v>
      </c>
      <c r="AW210" s="13" t="s">
        <v>34</v>
      </c>
      <c r="AX210" s="13" t="s">
        <v>73</v>
      </c>
      <c r="AY210" s="171" t="s">
        <v>152</v>
      </c>
    </row>
    <row r="211" spans="2:51" s="13" customFormat="1" ht="11.25">
      <c r="B211" s="170"/>
      <c r="D211" s="163" t="s">
        <v>163</v>
      </c>
      <c r="E211" s="171" t="s">
        <v>3</v>
      </c>
      <c r="F211" s="172" t="s">
        <v>299</v>
      </c>
      <c r="H211" s="173">
        <v>0.263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163</v>
      </c>
      <c r="AU211" s="171" t="s">
        <v>82</v>
      </c>
      <c r="AV211" s="13" t="s">
        <v>82</v>
      </c>
      <c r="AW211" s="13" t="s">
        <v>34</v>
      </c>
      <c r="AX211" s="13" t="s">
        <v>73</v>
      </c>
      <c r="AY211" s="171" t="s">
        <v>152</v>
      </c>
    </row>
    <row r="212" spans="2:51" s="12" customFormat="1" ht="11.25">
      <c r="B212" s="162"/>
      <c r="D212" s="163" t="s">
        <v>163</v>
      </c>
      <c r="E212" s="164" t="s">
        <v>3</v>
      </c>
      <c r="F212" s="165" t="s">
        <v>300</v>
      </c>
      <c r="H212" s="164" t="s">
        <v>3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4" t="s">
        <v>163</v>
      </c>
      <c r="AU212" s="164" t="s">
        <v>82</v>
      </c>
      <c r="AV212" s="12" t="s">
        <v>80</v>
      </c>
      <c r="AW212" s="12" t="s">
        <v>34</v>
      </c>
      <c r="AX212" s="12" t="s">
        <v>73</v>
      </c>
      <c r="AY212" s="164" t="s">
        <v>152</v>
      </c>
    </row>
    <row r="213" spans="2:51" s="13" customFormat="1" ht="11.25">
      <c r="B213" s="170"/>
      <c r="D213" s="163" t="s">
        <v>163</v>
      </c>
      <c r="E213" s="171" t="s">
        <v>3</v>
      </c>
      <c r="F213" s="172" t="s">
        <v>301</v>
      </c>
      <c r="H213" s="173">
        <v>0.6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163</v>
      </c>
      <c r="AU213" s="171" t="s">
        <v>82</v>
      </c>
      <c r="AV213" s="13" t="s">
        <v>82</v>
      </c>
      <c r="AW213" s="13" t="s">
        <v>34</v>
      </c>
      <c r="AX213" s="13" t="s">
        <v>73</v>
      </c>
      <c r="AY213" s="171" t="s">
        <v>152</v>
      </c>
    </row>
    <row r="214" spans="2:51" s="14" customFormat="1" ht="11.25">
      <c r="B214" s="178"/>
      <c r="D214" s="163" t="s">
        <v>163</v>
      </c>
      <c r="E214" s="179" t="s">
        <v>3</v>
      </c>
      <c r="F214" s="180" t="s">
        <v>168</v>
      </c>
      <c r="H214" s="181">
        <v>1.947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163</v>
      </c>
      <c r="AU214" s="179" t="s">
        <v>82</v>
      </c>
      <c r="AV214" s="14" t="s">
        <v>159</v>
      </c>
      <c r="AW214" s="14" t="s">
        <v>34</v>
      </c>
      <c r="AX214" s="14" t="s">
        <v>80</v>
      </c>
      <c r="AY214" s="179" t="s">
        <v>152</v>
      </c>
    </row>
    <row r="215" spans="1:65" s="1" customFormat="1" ht="16.5" customHeight="1">
      <c r="A215" s="33"/>
      <c r="B215" s="143"/>
      <c r="C215" s="144" t="s">
        <v>302</v>
      </c>
      <c r="D215" s="144" t="s">
        <v>154</v>
      </c>
      <c r="E215" s="145" t="s">
        <v>303</v>
      </c>
      <c r="F215" s="146" t="s">
        <v>304</v>
      </c>
      <c r="G215" s="147" t="s">
        <v>305</v>
      </c>
      <c r="H215" s="148">
        <v>24</v>
      </c>
      <c r="I215" s="149"/>
      <c r="J215" s="150">
        <f>ROUND(I215*H215,2)</f>
        <v>0</v>
      </c>
      <c r="K215" s="146" t="s">
        <v>158</v>
      </c>
      <c r="L215" s="34"/>
      <c r="M215" s="151" t="s">
        <v>3</v>
      </c>
      <c r="N215" s="152" t="s">
        <v>44</v>
      </c>
      <c r="O215" s="54"/>
      <c r="P215" s="153">
        <f>O215*H215</f>
        <v>0</v>
      </c>
      <c r="Q215" s="153">
        <v>0.00306</v>
      </c>
      <c r="R215" s="153">
        <f>Q215*H215</f>
        <v>0.07343999999999999</v>
      </c>
      <c r="S215" s="153">
        <v>0</v>
      </c>
      <c r="T215" s="15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5" t="s">
        <v>159</v>
      </c>
      <c r="AT215" s="155" t="s">
        <v>154</v>
      </c>
      <c r="AU215" s="155" t="s">
        <v>82</v>
      </c>
      <c r="AY215" s="18" t="s">
        <v>152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8" t="s">
        <v>80</v>
      </c>
      <c r="BK215" s="156">
        <f>ROUND(I215*H215,2)</f>
        <v>0</v>
      </c>
      <c r="BL215" s="18" t="s">
        <v>159</v>
      </c>
      <c r="BM215" s="155" t="s">
        <v>306</v>
      </c>
    </row>
    <row r="216" spans="1:47" s="1" customFormat="1" ht="11.25">
      <c r="A216" s="33"/>
      <c r="B216" s="34"/>
      <c r="C216" s="33"/>
      <c r="D216" s="157" t="s">
        <v>161</v>
      </c>
      <c r="E216" s="33"/>
      <c r="F216" s="158" t="s">
        <v>307</v>
      </c>
      <c r="G216" s="33"/>
      <c r="H216" s="33"/>
      <c r="I216" s="159"/>
      <c r="J216" s="33"/>
      <c r="K216" s="33"/>
      <c r="L216" s="34"/>
      <c r="M216" s="160"/>
      <c r="N216" s="161"/>
      <c r="O216" s="54"/>
      <c r="P216" s="54"/>
      <c r="Q216" s="54"/>
      <c r="R216" s="54"/>
      <c r="S216" s="54"/>
      <c r="T216" s="55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161</v>
      </c>
      <c r="AU216" s="18" t="s">
        <v>82</v>
      </c>
    </row>
    <row r="217" spans="2:51" s="12" customFormat="1" ht="11.25">
      <c r="B217" s="162"/>
      <c r="D217" s="163" t="s">
        <v>163</v>
      </c>
      <c r="E217" s="164" t="s">
        <v>3</v>
      </c>
      <c r="F217" s="165" t="s">
        <v>308</v>
      </c>
      <c r="H217" s="164" t="s">
        <v>3</v>
      </c>
      <c r="I217" s="166"/>
      <c r="L217" s="162"/>
      <c r="M217" s="167"/>
      <c r="N217" s="168"/>
      <c r="O217" s="168"/>
      <c r="P217" s="168"/>
      <c r="Q217" s="168"/>
      <c r="R217" s="168"/>
      <c r="S217" s="168"/>
      <c r="T217" s="169"/>
      <c r="AT217" s="164" t="s">
        <v>163</v>
      </c>
      <c r="AU217" s="164" t="s">
        <v>82</v>
      </c>
      <c r="AV217" s="12" t="s">
        <v>80</v>
      </c>
      <c r="AW217" s="12" t="s">
        <v>34</v>
      </c>
      <c r="AX217" s="12" t="s">
        <v>73</v>
      </c>
      <c r="AY217" s="164" t="s">
        <v>152</v>
      </c>
    </row>
    <row r="218" spans="2:51" s="12" customFormat="1" ht="11.25">
      <c r="B218" s="162"/>
      <c r="D218" s="163" t="s">
        <v>163</v>
      </c>
      <c r="E218" s="164" t="s">
        <v>3</v>
      </c>
      <c r="F218" s="165" t="s">
        <v>309</v>
      </c>
      <c r="H218" s="164" t="s">
        <v>3</v>
      </c>
      <c r="I218" s="166"/>
      <c r="L218" s="162"/>
      <c r="M218" s="167"/>
      <c r="N218" s="168"/>
      <c r="O218" s="168"/>
      <c r="P218" s="168"/>
      <c r="Q218" s="168"/>
      <c r="R218" s="168"/>
      <c r="S218" s="168"/>
      <c r="T218" s="169"/>
      <c r="AT218" s="164" t="s">
        <v>163</v>
      </c>
      <c r="AU218" s="164" t="s">
        <v>82</v>
      </c>
      <c r="AV218" s="12" t="s">
        <v>80</v>
      </c>
      <c r="AW218" s="12" t="s">
        <v>34</v>
      </c>
      <c r="AX218" s="12" t="s">
        <v>73</v>
      </c>
      <c r="AY218" s="164" t="s">
        <v>152</v>
      </c>
    </row>
    <row r="219" spans="2:51" s="12" customFormat="1" ht="11.25">
      <c r="B219" s="162"/>
      <c r="D219" s="163" t="s">
        <v>163</v>
      </c>
      <c r="E219" s="164" t="s">
        <v>3</v>
      </c>
      <c r="F219" s="165" t="s">
        <v>310</v>
      </c>
      <c r="H219" s="164" t="s">
        <v>3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4" t="s">
        <v>163</v>
      </c>
      <c r="AU219" s="164" t="s">
        <v>82</v>
      </c>
      <c r="AV219" s="12" t="s">
        <v>80</v>
      </c>
      <c r="AW219" s="12" t="s">
        <v>34</v>
      </c>
      <c r="AX219" s="12" t="s">
        <v>73</v>
      </c>
      <c r="AY219" s="164" t="s">
        <v>152</v>
      </c>
    </row>
    <row r="220" spans="2:51" s="13" customFormat="1" ht="11.25">
      <c r="B220" s="170"/>
      <c r="D220" s="163" t="s">
        <v>163</v>
      </c>
      <c r="E220" s="171" t="s">
        <v>3</v>
      </c>
      <c r="F220" s="172" t="s">
        <v>311</v>
      </c>
      <c r="H220" s="173">
        <v>24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163</v>
      </c>
      <c r="AU220" s="171" t="s">
        <v>82</v>
      </c>
      <c r="AV220" s="13" t="s">
        <v>82</v>
      </c>
      <c r="AW220" s="13" t="s">
        <v>34</v>
      </c>
      <c r="AX220" s="13" t="s">
        <v>80</v>
      </c>
      <c r="AY220" s="171" t="s">
        <v>152</v>
      </c>
    </row>
    <row r="221" spans="1:65" s="1" customFormat="1" ht="21.75" customHeight="1">
      <c r="A221" s="33"/>
      <c r="B221" s="143"/>
      <c r="C221" s="144" t="s">
        <v>8</v>
      </c>
      <c r="D221" s="144" t="s">
        <v>154</v>
      </c>
      <c r="E221" s="145" t="s">
        <v>312</v>
      </c>
      <c r="F221" s="146" t="s">
        <v>313</v>
      </c>
      <c r="G221" s="147" t="s">
        <v>314</v>
      </c>
      <c r="H221" s="148">
        <v>4</v>
      </c>
      <c r="I221" s="149"/>
      <c r="J221" s="150">
        <f>ROUND(I221*H221,2)</f>
        <v>0</v>
      </c>
      <c r="K221" s="146" t="s">
        <v>158</v>
      </c>
      <c r="L221" s="34"/>
      <c r="M221" s="151" t="s">
        <v>3</v>
      </c>
      <c r="N221" s="152" t="s">
        <v>44</v>
      </c>
      <c r="O221" s="54"/>
      <c r="P221" s="153">
        <f>O221*H221</f>
        <v>0</v>
      </c>
      <c r="Q221" s="153">
        <v>0.05279</v>
      </c>
      <c r="R221" s="153">
        <f>Q221*H221</f>
        <v>0.21116</v>
      </c>
      <c r="S221" s="153">
        <v>0</v>
      </c>
      <c r="T221" s="154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5" t="s">
        <v>159</v>
      </c>
      <c r="AT221" s="155" t="s">
        <v>154</v>
      </c>
      <c r="AU221" s="155" t="s">
        <v>82</v>
      </c>
      <c r="AY221" s="18" t="s">
        <v>152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8" t="s">
        <v>80</v>
      </c>
      <c r="BK221" s="156">
        <f>ROUND(I221*H221,2)</f>
        <v>0</v>
      </c>
      <c r="BL221" s="18" t="s">
        <v>159</v>
      </c>
      <c r="BM221" s="155" t="s">
        <v>315</v>
      </c>
    </row>
    <row r="222" spans="1:47" s="1" customFormat="1" ht="11.25">
      <c r="A222" s="33"/>
      <c r="B222" s="34"/>
      <c r="C222" s="33"/>
      <c r="D222" s="157" t="s">
        <v>161</v>
      </c>
      <c r="E222" s="33"/>
      <c r="F222" s="158" t="s">
        <v>316</v>
      </c>
      <c r="G222" s="33"/>
      <c r="H222" s="33"/>
      <c r="I222" s="159"/>
      <c r="J222" s="33"/>
      <c r="K222" s="33"/>
      <c r="L222" s="34"/>
      <c r="M222" s="160"/>
      <c r="N222" s="161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161</v>
      </c>
      <c r="AU222" s="18" t="s">
        <v>82</v>
      </c>
    </row>
    <row r="223" spans="2:51" s="12" customFormat="1" ht="11.25">
      <c r="B223" s="162"/>
      <c r="D223" s="163" t="s">
        <v>163</v>
      </c>
      <c r="E223" s="164" t="s">
        <v>3</v>
      </c>
      <c r="F223" s="165" t="s">
        <v>317</v>
      </c>
      <c r="H223" s="164" t="s">
        <v>3</v>
      </c>
      <c r="I223" s="166"/>
      <c r="L223" s="162"/>
      <c r="M223" s="167"/>
      <c r="N223" s="168"/>
      <c r="O223" s="168"/>
      <c r="P223" s="168"/>
      <c r="Q223" s="168"/>
      <c r="R223" s="168"/>
      <c r="S223" s="168"/>
      <c r="T223" s="169"/>
      <c r="AT223" s="164" t="s">
        <v>163</v>
      </c>
      <c r="AU223" s="164" t="s">
        <v>82</v>
      </c>
      <c r="AV223" s="12" t="s">
        <v>80</v>
      </c>
      <c r="AW223" s="12" t="s">
        <v>34</v>
      </c>
      <c r="AX223" s="12" t="s">
        <v>73</v>
      </c>
      <c r="AY223" s="164" t="s">
        <v>152</v>
      </c>
    </row>
    <row r="224" spans="2:51" s="12" customFormat="1" ht="11.25">
      <c r="B224" s="162"/>
      <c r="D224" s="163" t="s">
        <v>163</v>
      </c>
      <c r="E224" s="164" t="s">
        <v>3</v>
      </c>
      <c r="F224" s="165" t="s">
        <v>318</v>
      </c>
      <c r="H224" s="164" t="s">
        <v>3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4" t="s">
        <v>163</v>
      </c>
      <c r="AU224" s="164" t="s">
        <v>82</v>
      </c>
      <c r="AV224" s="12" t="s">
        <v>80</v>
      </c>
      <c r="AW224" s="12" t="s">
        <v>34</v>
      </c>
      <c r="AX224" s="12" t="s">
        <v>73</v>
      </c>
      <c r="AY224" s="164" t="s">
        <v>152</v>
      </c>
    </row>
    <row r="225" spans="2:51" s="13" customFormat="1" ht="11.25">
      <c r="B225" s="170"/>
      <c r="D225" s="163" t="s">
        <v>163</v>
      </c>
      <c r="E225" s="171" t="s">
        <v>3</v>
      </c>
      <c r="F225" s="172" t="s">
        <v>319</v>
      </c>
      <c r="H225" s="173">
        <v>4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163</v>
      </c>
      <c r="AU225" s="171" t="s">
        <v>82</v>
      </c>
      <c r="AV225" s="13" t="s">
        <v>82</v>
      </c>
      <c r="AW225" s="13" t="s">
        <v>34</v>
      </c>
      <c r="AX225" s="13" t="s">
        <v>80</v>
      </c>
      <c r="AY225" s="171" t="s">
        <v>152</v>
      </c>
    </row>
    <row r="226" spans="1:65" s="1" customFormat="1" ht="21.75" customHeight="1">
      <c r="A226" s="33"/>
      <c r="B226" s="143"/>
      <c r="C226" s="144" t="s">
        <v>320</v>
      </c>
      <c r="D226" s="144" t="s">
        <v>154</v>
      </c>
      <c r="E226" s="145" t="s">
        <v>321</v>
      </c>
      <c r="F226" s="146" t="s">
        <v>322</v>
      </c>
      <c r="G226" s="147" t="s">
        <v>314</v>
      </c>
      <c r="H226" s="148">
        <v>4</v>
      </c>
      <c r="I226" s="149"/>
      <c r="J226" s="150">
        <f>ROUND(I226*H226,2)</f>
        <v>0</v>
      </c>
      <c r="K226" s="146" t="s">
        <v>158</v>
      </c>
      <c r="L226" s="34"/>
      <c r="M226" s="151" t="s">
        <v>3</v>
      </c>
      <c r="N226" s="152" t="s">
        <v>44</v>
      </c>
      <c r="O226" s="54"/>
      <c r="P226" s="153">
        <f>O226*H226</f>
        <v>0</v>
      </c>
      <c r="Q226" s="153">
        <v>0.05781</v>
      </c>
      <c r="R226" s="153">
        <f>Q226*H226</f>
        <v>0.23124</v>
      </c>
      <c r="S226" s="153">
        <v>0</v>
      </c>
      <c r="T226" s="15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5" t="s">
        <v>159</v>
      </c>
      <c r="AT226" s="155" t="s">
        <v>154</v>
      </c>
      <c r="AU226" s="155" t="s">
        <v>82</v>
      </c>
      <c r="AY226" s="18" t="s">
        <v>152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8" t="s">
        <v>80</v>
      </c>
      <c r="BK226" s="156">
        <f>ROUND(I226*H226,2)</f>
        <v>0</v>
      </c>
      <c r="BL226" s="18" t="s">
        <v>159</v>
      </c>
      <c r="BM226" s="155" t="s">
        <v>323</v>
      </c>
    </row>
    <row r="227" spans="1:47" s="1" customFormat="1" ht="11.25">
      <c r="A227" s="33"/>
      <c r="B227" s="34"/>
      <c r="C227" s="33"/>
      <c r="D227" s="157" t="s">
        <v>161</v>
      </c>
      <c r="E227" s="33"/>
      <c r="F227" s="158" t="s">
        <v>324</v>
      </c>
      <c r="G227" s="33"/>
      <c r="H227" s="33"/>
      <c r="I227" s="159"/>
      <c r="J227" s="33"/>
      <c r="K227" s="33"/>
      <c r="L227" s="34"/>
      <c r="M227" s="160"/>
      <c r="N227" s="161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161</v>
      </c>
      <c r="AU227" s="18" t="s">
        <v>82</v>
      </c>
    </row>
    <row r="228" spans="2:51" s="13" customFormat="1" ht="11.25">
      <c r="B228" s="170"/>
      <c r="D228" s="163" t="s">
        <v>163</v>
      </c>
      <c r="E228" s="171" t="s">
        <v>3</v>
      </c>
      <c r="F228" s="172" t="s">
        <v>319</v>
      </c>
      <c r="H228" s="173">
        <v>4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163</v>
      </c>
      <c r="AU228" s="171" t="s">
        <v>82</v>
      </c>
      <c r="AV228" s="13" t="s">
        <v>82</v>
      </c>
      <c r="AW228" s="13" t="s">
        <v>34</v>
      </c>
      <c r="AX228" s="13" t="s">
        <v>80</v>
      </c>
      <c r="AY228" s="171" t="s">
        <v>152</v>
      </c>
    </row>
    <row r="229" spans="1:65" s="1" customFormat="1" ht="21.75" customHeight="1">
      <c r="A229" s="33"/>
      <c r="B229" s="143"/>
      <c r="C229" s="144" t="s">
        <v>325</v>
      </c>
      <c r="D229" s="144" t="s">
        <v>154</v>
      </c>
      <c r="E229" s="145" t="s">
        <v>326</v>
      </c>
      <c r="F229" s="146" t="s">
        <v>327</v>
      </c>
      <c r="G229" s="147" t="s">
        <v>314</v>
      </c>
      <c r="H229" s="148">
        <v>2</v>
      </c>
      <c r="I229" s="149"/>
      <c r="J229" s="150">
        <f>ROUND(I229*H229,2)</f>
        <v>0</v>
      </c>
      <c r="K229" s="146" t="s">
        <v>158</v>
      </c>
      <c r="L229" s="34"/>
      <c r="M229" s="151" t="s">
        <v>3</v>
      </c>
      <c r="N229" s="152" t="s">
        <v>44</v>
      </c>
      <c r="O229" s="54"/>
      <c r="P229" s="153">
        <f>O229*H229</f>
        <v>0</v>
      </c>
      <c r="Q229" s="153">
        <v>0.03195</v>
      </c>
      <c r="R229" s="153">
        <f>Q229*H229</f>
        <v>0.0639</v>
      </c>
      <c r="S229" s="153">
        <v>0</v>
      </c>
      <c r="T229" s="154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5" t="s">
        <v>159</v>
      </c>
      <c r="AT229" s="155" t="s">
        <v>154</v>
      </c>
      <c r="AU229" s="155" t="s">
        <v>82</v>
      </c>
      <c r="AY229" s="18" t="s">
        <v>152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8" t="s">
        <v>80</v>
      </c>
      <c r="BK229" s="156">
        <f>ROUND(I229*H229,2)</f>
        <v>0</v>
      </c>
      <c r="BL229" s="18" t="s">
        <v>159</v>
      </c>
      <c r="BM229" s="155" t="s">
        <v>328</v>
      </c>
    </row>
    <row r="230" spans="1:47" s="1" customFormat="1" ht="11.25">
      <c r="A230" s="33"/>
      <c r="B230" s="34"/>
      <c r="C230" s="33"/>
      <c r="D230" s="157" t="s">
        <v>161</v>
      </c>
      <c r="E230" s="33"/>
      <c r="F230" s="158" t="s">
        <v>329</v>
      </c>
      <c r="G230" s="33"/>
      <c r="H230" s="33"/>
      <c r="I230" s="159"/>
      <c r="J230" s="33"/>
      <c r="K230" s="33"/>
      <c r="L230" s="34"/>
      <c r="M230" s="160"/>
      <c r="N230" s="161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161</v>
      </c>
      <c r="AU230" s="18" t="s">
        <v>82</v>
      </c>
    </row>
    <row r="231" spans="2:51" s="13" customFormat="1" ht="11.25">
      <c r="B231" s="170"/>
      <c r="D231" s="163" t="s">
        <v>163</v>
      </c>
      <c r="E231" s="171" t="s">
        <v>3</v>
      </c>
      <c r="F231" s="172" t="s">
        <v>330</v>
      </c>
      <c r="H231" s="173">
        <v>2</v>
      </c>
      <c r="I231" s="174"/>
      <c r="L231" s="170"/>
      <c r="M231" s="175"/>
      <c r="N231" s="176"/>
      <c r="O231" s="176"/>
      <c r="P231" s="176"/>
      <c r="Q231" s="176"/>
      <c r="R231" s="176"/>
      <c r="S231" s="176"/>
      <c r="T231" s="177"/>
      <c r="AT231" s="171" t="s">
        <v>163</v>
      </c>
      <c r="AU231" s="171" t="s">
        <v>82</v>
      </c>
      <c r="AV231" s="13" t="s">
        <v>82</v>
      </c>
      <c r="AW231" s="13" t="s">
        <v>34</v>
      </c>
      <c r="AX231" s="13" t="s">
        <v>80</v>
      </c>
      <c r="AY231" s="171" t="s">
        <v>152</v>
      </c>
    </row>
    <row r="232" spans="2:63" s="11" customFormat="1" ht="22.5" customHeight="1">
      <c r="B232" s="130"/>
      <c r="D232" s="131" t="s">
        <v>72</v>
      </c>
      <c r="E232" s="141" t="s">
        <v>192</v>
      </c>
      <c r="F232" s="141" t="s">
        <v>331</v>
      </c>
      <c r="I232" s="133"/>
      <c r="J232" s="142">
        <f>BK232</f>
        <v>0</v>
      </c>
      <c r="L232" s="130"/>
      <c r="M232" s="135"/>
      <c r="N232" s="136"/>
      <c r="O232" s="136"/>
      <c r="P232" s="137">
        <f>SUM(P233:P243)</f>
        <v>0</v>
      </c>
      <c r="Q232" s="136"/>
      <c r="R232" s="137">
        <f>SUM(R233:R243)</f>
        <v>4.55931</v>
      </c>
      <c r="S232" s="136"/>
      <c r="T232" s="138">
        <f>SUM(T233:T243)</f>
        <v>0</v>
      </c>
      <c r="AR232" s="131" t="s">
        <v>80</v>
      </c>
      <c r="AT232" s="139" t="s">
        <v>72</v>
      </c>
      <c r="AU232" s="139" t="s">
        <v>80</v>
      </c>
      <c r="AY232" s="131" t="s">
        <v>152</v>
      </c>
      <c r="BK232" s="140">
        <f>SUM(BK233:BK243)</f>
        <v>0</v>
      </c>
    </row>
    <row r="233" spans="1:65" s="1" customFormat="1" ht="37.5" customHeight="1">
      <c r="A233" s="33"/>
      <c r="B233" s="143"/>
      <c r="C233" s="144" t="s">
        <v>332</v>
      </c>
      <c r="D233" s="144" t="s">
        <v>154</v>
      </c>
      <c r="E233" s="145" t="s">
        <v>333</v>
      </c>
      <c r="F233" s="146" t="s">
        <v>334</v>
      </c>
      <c r="G233" s="147" t="s">
        <v>221</v>
      </c>
      <c r="H233" s="148">
        <v>10.5</v>
      </c>
      <c r="I233" s="149"/>
      <c r="J233" s="150">
        <f>ROUND(I233*H233,2)</f>
        <v>0</v>
      </c>
      <c r="K233" s="146" t="s">
        <v>158</v>
      </c>
      <c r="L233" s="34"/>
      <c r="M233" s="151" t="s">
        <v>3</v>
      </c>
      <c r="N233" s="152" t="s">
        <v>44</v>
      </c>
      <c r="O233" s="54"/>
      <c r="P233" s="153">
        <f>O233*H233</f>
        <v>0</v>
      </c>
      <c r="Q233" s="153">
        <v>0.08922</v>
      </c>
      <c r="R233" s="153">
        <f>Q233*H233</f>
        <v>0.9368099999999999</v>
      </c>
      <c r="S233" s="153">
        <v>0</v>
      </c>
      <c r="T233" s="154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5" t="s">
        <v>159</v>
      </c>
      <c r="AT233" s="155" t="s">
        <v>154</v>
      </c>
      <c r="AU233" s="155" t="s">
        <v>82</v>
      </c>
      <c r="AY233" s="18" t="s">
        <v>152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8" t="s">
        <v>80</v>
      </c>
      <c r="BK233" s="156">
        <f>ROUND(I233*H233,2)</f>
        <v>0</v>
      </c>
      <c r="BL233" s="18" t="s">
        <v>159</v>
      </c>
      <c r="BM233" s="155" t="s">
        <v>335</v>
      </c>
    </row>
    <row r="234" spans="1:47" s="1" customFormat="1" ht="11.25">
      <c r="A234" s="33"/>
      <c r="B234" s="34"/>
      <c r="C234" s="33"/>
      <c r="D234" s="157" t="s">
        <v>161</v>
      </c>
      <c r="E234" s="33"/>
      <c r="F234" s="158" t="s">
        <v>336</v>
      </c>
      <c r="G234" s="33"/>
      <c r="H234" s="33"/>
      <c r="I234" s="159"/>
      <c r="J234" s="33"/>
      <c r="K234" s="33"/>
      <c r="L234" s="34"/>
      <c r="M234" s="160"/>
      <c r="N234" s="161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161</v>
      </c>
      <c r="AU234" s="18" t="s">
        <v>82</v>
      </c>
    </row>
    <row r="235" spans="2:51" s="12" customFormat="1" ht="11.25">
      <c r="B235" s="162"/>
      <c r="D235" s="163" t="s">
        <v>163</v>
      </c>
      <c r="E235" s="164" t="s">
        <v>3</v>
      </c>
      <c r="F235" s="165" t="s">
        <v>337</v>
      </c>
      <c r="H235" s="164" t="s">
        <v>3</v>
      </c>
      <c r="I235" s="166"/>
      <c r="L235" s="162"/>
      <c r="M235" s="167"/>
      <c r="N235" s="168"/>
      <c r="O235" s="168"/>
      <c r="P235" s="168"/>
      <c r="Q235" s="168"/>
      <c r="R235" s="168"/>
      <c r="S235" s="168"/>
      <c r="T235" s="169"/>
      <c r="AT235" s="164" t="s">
        <v>163</v>
      </c>
      <c r="AU235" s="164" t="s">
        <v>82</v>
      </c>
      <c r="AV235" s="12" t="s">
        <v>80</v>
      </c>
      <c r="AW235" s="12" t="s">
        <v>34</v>
      </c>
      <c r="AX235" s="12" t="s">
        <v>73</v>
      </c>
      <c r="AY235" s="164" t="s">
        <v>152</v>
      </c>
    </row>
    <row r="236" spans="2:51" s="12" customFormat="1" ht="11.25">
      <c r="B236" s="162"/>
      <c r="D236" s="163" t="s">
        <v>163</v>
      </c>
      <c r="E236" s="164" t="s">
        <v>3</v>
      </c>
      <c r="F236" s="165" t="s">
        <v>338</v>
      </c>
      <c r="H236" s="164" t="s">
        <v>3</v>
      </c>
      <c r="I236" s="166"/>
      <c r="L236" s="162"/>
      <c r="M236" s="167"/>
      <c r="N236" s="168"/>
      <c r="O236" s="168"/>
      <c r="P236" s="168"/>
      <c r="Q236" s="168"/>
      <c r="R236" s="168"/>
      <c r="S236" s="168"/>
      <c r="T236" s="169"/>
      <c r="AT236" s="164" t="s">
        <v>163</v>
      </c>
      <c r="AU236" s="164" t="s">
        <v>82</v>
      </c>
      <c r="AV236" s="12" t="s">
        <v>80</v>
      </c>
      <c r="AW236" s="12" t="s">
        <v>34</v>
      </c>
      <c r="AX236" s="12" t="s">
        <v>73</v>
      </c>
      <c r="AY236" s="164" t="s">
        <v>152</v>
      </c>
    </row>
    <row r="237" spans="2:51" s="12" customFormat="1" ht="11.25">
      <c r="B237" s="162"/>
      <c r="D237" s="163" t="s">
        <v>163</v>
      </c>
      <c r="E237" s="164" t="s">
        <v>3</v>
      </c>
      <c r="F237" s="165" t="s">
        <v>265</v>
      </c>
      <c r="H237" s="164" t="s">
        <v>3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4" t="s">
        <v>163</v>
      </c>
      <c r="AU237" s="164" t="s">
        <v>82</v>
      </c>
      <c r="AV237" s="12" t="s">
        <v>80</v>
      </c>
      <c r="AW237" s="12" t="s">
        <v>34</v>
      </c>
      <c r="AX237" s="12" t="s">
        <v>73</v>
      </c>
      <c r="AY237" s="164" t="s">
        <v>152</v>
      </c>
    </row>
    <row r="238" spans="2:51" s="13" customFormat="1" ht="11.25">
      <c r="B238" s="170"/>
      <c r="D238" s="163" t="s">
        <v>163</v>
      </c>
      <c r="E238" s="171" t="s">
        <v>3</v>
      </c>
      <c r="F238" s="172" t="s">
        <v>224</v>
      </c>
      <c r="H238" s="173">
        <v>10.5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163</v>
      </c>
      <c r="AU238" s="171" t="s">
        <v>82</v>
      </c>
      <c r="AV238" s="13" t="s">
        <v>82</v>
      </c>
      <c r="AW238" s="13" t="s">
        <v>34</v>
      </c>
      <c r="AX238" s="13" t="s">
        <v>73</v>
      </c>
      <c r="AY238" s="171" t="s">
        <v>152</v>
      </c>
    </row>
    <row r="239" spans="2:51" s="14" customFormat="1" ht="11.25">
      <c r="B239" s="178"/>
      <c r="D239" s="163" t="s">
        <v>163</v>
      </c>
      <c r="E239" s="179" t="s">
        <v>3</v>
      </c>
      <c r="F239" s="180" t="s">
        <v>168</v>
      </c>
      <c r="H239" s="181">
        <v>10.5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163</v>
      </c>
      <c r="AU239" s="179" t="s">
        <v>82</v>
      </c>
      <c r="AV239" s="14" t="s">
        <v>159</v>
      </c>
      <c r="AW239" s="14" t="s">
        <v>34</v>
      </c>
      <c r="AX239" s="14" t="s">
        <v>80</v>
      </c>
      <c r="AY239" s="179" t="s">
        <v>152</v>
      </c>
    </row>
    <row r="240" spans="1:65" s="1" customFormat="1" ht="21.75" customHeight="1">
      <c r="A240" s="33"/>
      <c r="B240" s="143"/>
      <c r="C240" s="144" t="s">
        <v>339</v>
      </c>
      <c r="D240" s="144" t="s">
        <v>154</v>
      </c>
      <c r="E240" s="145" t="s">
        <v>340</v>
      </c>
      <c r="F240" s="146" t="s">
        <v>341</v>
      </c>
      <c r="G240" s="147" t="s">
        <v>221</v>
      </c>
      <c r="H240" s="148">
        <v>10.5</v>
      </c>
      <c r="I240" s="149"/>
      <c r="J240" s="150">
        <f>ROUND(I240*H240,2)</f>
        <v>0</v>
      </c>
      <c r="K240" s="146" t="s">
        <v>158</v>
      </c>
      <c r="L240" s="34"/>
      <c r="M240" s="151" t="s">
        <v>3</v>
      </c>
      <c r="N240" s="152" t="s">
        <v>44</v>
      </c>
      <c r="O240" s="54"/>
      <c r="P240" s="153">
        <f>O240*H240</f>
        <v>0</v>
      </c>
      <c r="Q240" s="153">
        <v>0.345</v>
      </c>
      <c r="R240" s="153">
        <f>Q240*H240</f>
        <v>3.6224999999999996</v>
      </c>
      <c r="S240" s="153">
        <v>0</v>
      </c>
      <c r="T240" s="15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5" t="s">
        <v>159</v>
      </c>
      <c r="AT240" s="155" t="s">
        <v>154</v>
      </c>
      <c r="AU240" s="155" t="s">
        <v>82</v>
      </c>
      <c r="AY240" s="18" t="s">
        <v>152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8" t="s">
        <v>80</v>
      </c>
      <c r="BK240" s="156">
        <f>ROUND(I240*H240,2)</f>
        <v>0</v>
      </c>
      <c r="BL240" s="18" t="s">
        <v>159</v>
      </c>
      <c r="BM240" s="155" t="s">
        <v>342</v>
      </c>
    </row>
    <row r="241" spans="1:47" s="1" customFormat="1" ht="11.25">
      <c r="A241" s="33"/>
      <c r="B241" s="34"/>
      <c r="C241" s="33"/>
      <c r="D241" s="157" t="s">
        <v>161</v>
      </c>
      <c r="E241" s="33"/>
      <c r="F241" s="158" t="s">
        <v>343</v>
      </c>
      <c r="G241" s="33"/>
      <c r="H241" s="33"/>
      <c r="I241" s="159"/>
      <c r="J241" s="33"/>
      <c r="K241" s="33"/>
      <c r="L241" s="34"/>
      <c r="M241" s="160"/>
      <c r="N241" s="161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161</v>
      </c>
      <c r="AU241" s="18" t="s">
        <v>82</v>
      </c>
    </row>
    <row r="242" spans="2:51" s="12" customFormat="1" ht="11.25">
      <c r="B242" s="162"/>
      <c r="D242" s="163" t="s">
        <v>163</v>
      </c>
      <c r="E242" s="164" t="s">
        <v>3</v>
      </c>
      <c r="F242" s="165" t="s">
        <v>344</v>
      </c>
      <c r="H242" s="164" t="s">
        <v>3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4" t="s">
        <v>163</v>
      </c>
      <c r="AU242" s="164" t="s">
        <v>82</v>
      </c>
      <c r="AV242" s="12" t="s">
        <v>80</v>
      </c>
      <c r="AW242" s="12" t="s">
        <v>34</v>
      </c>
      <c r="AX242" s="12" t="s">
        <v>73</v>
      </c>
      <c r="AY242" s="164" t="s">
        <v>152</v>
      </c>
    </row>
    <row r="243" spans="2:51" s="13" customFormat="1" ht="11.25">
      <c r="B243" s="170"/>
      <c r="D243" s="163" t="s">
        <v>163</v>
      </c>
      <c r="E243" s="171" t="s">
        <v>3</v>
      </c>
      <c r="F243" s="172" t="s">
        <v>345</v>
      </c>
      <c r="H243" s="173">
        <v>10.5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163</v>
      </c>
      <c r="AU243" s="171" t="s">
        <v>82</v>
      </c>
      <c r="AV243" s="13" t="s">
        <v>82</v>
      </c>
      <c r="AW243" s="13" t="s">
        <v>34</v>
      </c>
      <c r="AX243" s="13" t="s">
        <v>80</v>
      </c>
      <c r="AY243" s="171" t="s">
        <v>152</v>
      </c>
    </row>
    <row r="244" spans="2:63" s="11" customFormat="1" ht="22.5" customHeight="1">
      <c r="B244" s="130"/>
      <c r="D244" s="131" t="s">
        <v>72</v>
      </c>
      <c r="E244" s="141" t="s">
        <v>346</v>
      </c>
      <c r="F244" s="141" t="s">
        <v>347</v>
      </c>
      <c r="I244" s="133"/>
      <c r="J244" s="142">
        <f>BK244</f>
        <v>0</v>
      </c>
      <c r="L244" s="130"/>
      <c r="M244" s="135"/>
      <c r="N244" s="136"/>
      <c r="O244" s="136"/>
      <c r="P244" s="137">
        <f>SUM(P245:P356)</f>
        <v>0</v>
      </c>
      <c r="Q244" s="136"/>
      <c r="R244" s="137">
        <f>SUM(R245:R356)</f>
        <v>4.611363760000001</v>
      </c>
      <c r="S244" s="136"/>
      <c r="T244" s="138">
        <f>SUM(T245:T356)</f>
        <v>0</v>
      </c>
      <c r="AR244" s="131" t="s">
        <v>80</v>
      </c>
      <c r="AT244" s="139" t="s">
        <v>72</v>
      </c>
      <c r="AU244" s="139" t="s">
        <v>80</v>
      </c>
      <c r="AY244" s="131" t="s">
        <v>152</v>
      </c>
      <c r="BK244" s="140">
        <f>SUM(BK245:BK356)</f>
        <v>0</v>
      </c>
    </row>
    <row r="245" spans="1:65" s="1" customFormat="1" ht="16.5" customHeight="1">
      <c r="A245" s="33"/>
      <c r="B245" s="143"/>
      <c r="C245" s="144" t="s">
        <v>348</v>
      </c>
      <c r="D245" s="144" t="s">
        <v>154</v>
      </c>
      <c r="E245" s="145" t="s">
        <v>349</v>
      </c>
      <c r="F245" s="146" t="s">
        <v>350</v>
      </c>
      <c r="G245" s="147" t="s">
        <v>221</v>
      </c>
      <c r="H245" s="148">
        <v>3.435</v>
      </c>
      <c r="I245" s="149"/>
      <c r="J245" s="150">
        <f>ROUND(I245*H245,2)</f>
        <v>0</v>
      </c>
      <c r="K245" s="146" t="s">
        <v>158</v>
      </c>
      <c r="L245" s="34"/>
      <c r="M245" s="151" t="s">
        <v>3</v>
      </c>
      <c r="N245" s="152" t="s">
        <v>44</v>
      </c>
      <c r="O245" s="54"/>
      <c r="P245" s="153">
        <f>O245*H245</f>
        <v>0</v>
      </c>
      <c r="Q245" s="153">
        <v>0.04984</v>
      </c>
      <c r="R245" s="153">
        <f>Q245*H245</f>
        <v>0.1712004</v>
      </c>
      <c r="S245" s="153">
        <v>0</v>
      </c>
      <c r="T245" s="15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5" t="s">
        <v>159</v>
      </c>
      <c r="AT245" s="155" t="s">
        <v>154</v>
      </c>
      <c r="AU245" s="155" t="s">
        <v>82</v>
      </c>
      <c r="AY245" s="18" t="s">
        <v>152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8" t="s">
        <v>80</v>
      </c>
      <c r="BK245" s="156">
        <f>ROUND(I245*H245,2)</f>
        <v>0</v>
      </c>
      <c r="BL245" s="18" t="s">
        <v>159</v>
      </c>
      <c r="BM245" s="155" t="s">
        <v>351</v>
      </c>
    </row>
    <row r="246" spans="1:47" s="1" customFormat="1" ht="11.25">
      <c r="A246" s="33"/>
      <c r="B246" s="34"/>
      <c r="C246" s="33"/>
      <c r="D246" s="157" t="s">
        <v>161</v>
      </c>
      <c r="E246" s="33"/>
      <c r="F246" s="158" t="s">
        <v>352</v>
      </c>
      <c r="G246" s="33"/>
      <c r="H246" s="33"/>
      <c r="I246" s="159"/>
      <c r="J246" s="33"/>
      <c r="K246" s="33"/>
      <c r="L246" s="34"/>
      <c r="M246" s="160"/>
      <c r="N246" s="161"/>
      <c r="O246" s="54"/>
      <c r="P246" s="54"/>
      <c r="Q246" s="54"/>
      <c r="R246" s="54"/>
      <c r="S246" s="54"/>
      <c r="T246" s="55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161</v>
      </c>
      <c r="AU246" s="18" t="s">
        <v>82</v>
      </c>
    </row>
    <row r="247" spans="2:51" s="12" customFormat="1" ht="11.25">
      <c r="B247" s="162"/>
      <c r="D247" s="163" t="s">
        <v>163</v>
      </c>
      <c r="E247" s="164" t="s">
        <v>3</v>
      </c>
      <c r="F247" s="165" t="s">
        <v>353</v>
      </c>
      <c r="H247" s="164" t="s">
        <v>3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4" t="s">
        <v>163</v>
      </c>
      <c r="AU247" s="164" t="s">
        <v>82</v>
      </c>
      <c r="AV247" s="12" t="s">
        <v>80</v>
      </c>
      <c r="AW247" s="12" t="s">
        <v>34</v>
      </c>
      <c r="AX247" s="12" t="s">
        <v>73</v>
      </c>
      <c r="AY247" s="164" t="s">
        <v>152</v>
      </c>
    </row>
    <row r="248" spans="2:51" s="12" customFormat="1" ht="11.25">
      <c r="B248" s="162"/>
      <c r="D248" s="163" t="s">
        <v>163</v>
      </c>
      <c r="E248" s="164" t="s">
        <v>3</v>
      </c>
      <c r="F248" s="165" t="s">
        <v>354</v>
      </c>
      <c r="H248" s="164" t="s">
        <v>3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4" t="s">
        <v>163</v>
      </c>
      <c r="AU248" s="164" t="s">
        <v>82</v>
      </c>
      <c r="AV248" s="12" t="s">
        <v>80</v>
      </c>
      <c r="AW248" s="12" t="s">
        <v>34</v>
      </c>
      <c r="AX248" s="12" t="s">
        <v>73</v>
      </c>
      <c r="AY248" s="164" t="s">
        <v>152</v>
      </c>
    </row>
    <row r="249" spans="2:51" s="13" customFormat="1" ht="11.25">
      <c r="B249" s="170"/>
      <c r="D249" s="163" t="s">
        <v>163</v>
      </c>
      <c r="E249" s="171" t="s">
        <v>3</v>
      </c>
      <c r="F249" s="172" t="s">
        <v>355</v>
      </c>
      <c r="H249" s="173">
        <v>3.435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163</v>
      </c>
      <c r="AU249" s="171" t="s">
        <v>82</v>
      </c>
      <c r="AV249" s="13" t="s">
        <v>82</v>
      </c>
      <c r="AW249" s="13" t="s">
        <v>34</v>
      </c>
      <c r="AX249" s="13" t="s">
        <v>80</v>
      </c>
      <c r="AY249" s="171" t="s">
        <v>152</v>
      </c>
    </row>
    <row r="250" spans="1:65" s="1" customFormat="1" ht="16.5" customHeight="1">
      <c r="A250" s="33"/>
      <c r="B250" s="143"/>
      <c r="C250" s="144" t="s">
        <v>356</v>
      </c>
      <c r="D250" s="144" t="s">
        <v>154</v>
      </c>
      <c r="E250" s="145" t="s">
        <v>357</v>
      </c>
      <c r="F250" s="146" t="s">
        <v>358</v>
      </c>
      <c r="G250" s="147" t="s">
        <v>221</v>
      </c>
      <c r="H250" s="148">
        <v>38.5</v>
      </c>
      <c r="I250" s="149"/>
      <c r="J250" s="150">
        <f>ROUND(I250*H250,2)</f>
        <v>0</v>
      </c>
      <c r="K250" s="146" t="s">
        <v>158</v>
      </c>
      <c r="L250" s="34"/>
      <c r="M250" s="151" t="s">
        <v>3</v>
      </c>
      <c r="N250" s="152" t="s">
        <v>44</v>
      </c>
      <c r="O250" s="54"/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5" t="s">
        <v>159</v>
      </c>
      <c r="AT250" s="155" t="s">
        <v>154</v>
      </c>
      <c r="AU250" s="155" t="s">
        <v>82</v>
      </c>
      <c r="AY250" s="18" t="s">
        <v>152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8" t="s">
        <v>80</v>
      </c>
      <c r="BK250" s="156">
        <f>ROUND(I250*H250,2)</f>
        <v>0</v>
      </c>
      <c r="BL250" s="18" t="s">
        <v>159</v>
      </c>
      <c r="BM250" s="155" t="s">
        <v>359</v>
      </c>
    </row>
    <row r="251" spans="1:47" s="1" customFormat="1" ht="11.25">
      <c r="A251" s="33"/>
      <c r="B251" s="34"/>
      <c r="C251" s="33"/>
      <c r="D251" s="157" t="s">
        <v>161</v>
      </c>
      <c r="E251" s="33"/>
      <c r="F251" s="158" t="s">
        <v>360</v>
      </c>
      <c r="G251" s="33"/>
      <c r="H251" s="33"/>
      <c r="I251" s="159"/>
      <c r="J251" s="33"/>
      <c r="K251" s="33"/>
      <c r="L251" s="34"/>
      <c r="M251" s="160"/>
      <c r="N251" s="161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161</v>
      </c>
      <c r="AU251" s="18" t="s">
        <v>82</v>
      </c>
    </row>
    <row r="252" spans="2:51" s="12" customFormat="1" ht="11.25">
      <c r="B252" s="162"/>
      <c r="D252" s="163" t="s">
        <v>163</v>
      </c>
      <c r="E252" s="164" t="s">
        <v>3</v>
      </c>
      <c r="F252" s="165" t="s">
        <v>361</v>
      </c>
      <c r="H252" s="164" t="s">
        <v>3</v>
      </c>
      <c r="I252" s="166"/>
      <c r="L252" s="162"/>
      <c r="M252" s="167"/>
      <c r="N252" s="168"/>
      <c r="O252" s="168"/>
      <c r="P252" s="168"/>
      <c r="Q252" s="168"/>
      <c r="R252" s="168"/>
      <c r="S252" s="168"/>
      <c r="T252" s="169"/>
      <c r="AT252" s="164" t="s">
        <v>163</v>
      </c>
      <c r="AU252" s="164" t="s">
        <v>82</v>
      </c>
      <c r="AV252" s="12" t="s">
        <v>80</v>
      </c>
      <c r="AW252" s="12" t="s">
        <v>34</v>
      </c>
      <c r="AX252" s="12" t="s">
        <v>73</v>
      </c>
      <c r="AY252" s="164" t="s">
        <v>152</v>
      </c>
    </row>
    <row r="253" spans="2:51" s="12" customFormat="1" ht="11.25">
      <c r="B253" s="162"/>
      <c r="D253" s="163" t="s">
        <v>163</v>
      </c>
      <c r="E253" s="164" t="s">
        <v>3</v>
      </c>
      <c r="F253" s="165" t="s">
        <v>362</v>
      </c>
      <c r="H253" s="164" t="s">
        <v>3</v>
      </c>
      <c r="I253" s="166"/>
      <c r="L253" s="162"/>
      <c r="M253" s="167"/>
      <c r="N253" s="168"/>
      <c r="O253" s="168"/>
      <c r="P253" s="168"/>
      <c r="Q253" s="168"/>
      <c r="R253" s="168"/>
      <c r="S253" s="168"/>
      <c r="T253" s="169"/>
      <c r="AT253" s="164" t="s">
        <v>163</v>
      </c>
      <c r="AU253" s="164" t="s">
        <v>82</v>
      </c>
      <c r="AV253" s="12" t="s">
        <v>80</v>
      </c>
      <c r="AW253" s="12" t="s">
        <v>34</v>
      </c>
      <c r="AX253" s="12" t="s">
        <v>73</v>
      </c>
      <c r="AY253" s="164" t="s">
        <v>152</v>
      </c>
    </row>
    <row r="254" spans="2:51" s="12" customFormat="1" ht="11.25">
      <c r="B254" s="162"/>
      <c r="D254" s="163" t="s">
        <v>163</v>
      </c>
      <c r="E254" s="164" t="s">
        <v>3</v>
      </c>
      <c r="F254" s="165" t="s">
        <v>363</v>
      </c>
      <c r="H254" s="164" t="s">
        <v>3</v>
      </c>
      <c r="I254" s="166"/>
      <c r="L254" s="162"/>
      <c r="M254" s="167"/>
      <c r="N254" s="168"/>
      <c r="O254" s="168"/>
      <c r="P254" s="168"/>
      <c r="Q254" s="168"/>
      <c r="R254" s="168"/>
      <c r="S254" s="168"/>
      <c r="T254" s="169"/>
      <c r="AT254" s="164" t="s">
        <v>163</v>
      </c>
      <c r="AU254" s="164" t="s">
        <v>82</v>
      </c>
      <c r="AV254" s="12" t="s">
        <v>80</v>
      </c>
      <c r="AW254" s="12" t="s">
        <v>34</v>
      </c>
      <c r="AX254" s="12" t="s">
        <v>73</v>
      </c>
      <c r="AY254" s="164" t="s">
        <v>152</v>
      </c>
    </row>
    <row r="255" spans="2:51" s="13" customFormat="1" ht="11.25">
      <c r="B255" s="170"/>
      <c r="D255" s="163" t="s">
        <v>163</v>
      </c>
      <c r="E255" s="171" t="s">
        <v>3</v>
      </c>
      <c r="F255" s="172" t="s">
        <v>364</v>
      </c>
      <c r="H255" s="173">
        <v>38.5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163</v>
      </c>
      <c r="AU255" s="171" t="s">
        <v>82</v>
      </c>
      <c r="AV255" s="13" t="s">
        <v>82</v>
      </c>
      <c r="AW255" s="13" t="s">
        <v>34</v>
      </c>
      <c r="AX255" s="13" t="s">
        <v>80</v>
      </c>
      <c r="AY255" s="171" t="s">
        <v>152</v>
      </c>
    </row>
    <row r="256" spans="1:65" s="1" customFormat="1" ht="21.75" customHeight="1">
      <c r="A256" s="33"/>
      <c r="B256" s="143"/>
      <c r="C256" s="144" t="s">
        <v>365</v>
      </c>
      <c r="D256" s="144" t="s">
        <v>154</v>
      </c>
      <c r="E256" s="145" t="s">
        <v>366</v>
      </c>
      <c r="F256" s="146" t="s">
        <v>367</v>
      </c>
      <c r="G256" s="147" t="s">
        <v>221</v>
      </c>
      <c r="H256" s="148">
        <v>19.25</v>
      </c>
      <c r="I256" s="149"/>
      <c r="J256" s="150">
        <f>ROUND(I256*H256,2)</f>
        <v>0</v>
      </c>
      <c r="K256" s="146" t="s">
        <v>158</v>
      </c>
      <c r="L256" s="34"/>
      <c r="M256" s="151" t="s">
        <v>3</v>
      </c>
      <c r="N256" s="152" t="s">
        <v>44</v>
      </c>
      <c r="O256" s="54"/>
      <c r="P256" s="153">
        <f>O256*H256</f>
        <v>0</v>
      </c>
      <c r="Q256" s="153">
        <v>0.0211</v>
      </c>
      <c r="R256" s="153">
        <f>Q256*H256</f>
        <v>0.406175</v>
      </c>
      <c r="S256" s="153">
        <v>0</v>
      </c>
      <c r="T256" s="15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5" t="s">
        <v>159</v>
      </c>
      <c r="AT256" s="155" t="s">
        <v>154</v>
      </c>
      <c r="AU256" s="155" t="s">
        <v>82</v>
      </c>
      <c r="AY256" s="18" t="s">
        <v>152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8" t="s">
        <v>80</v>
      </c>
      <c r="BK256" s="156">
        <f>ROUND(I256*H256,2)</f>
        <v>0</v>
      </c>
      <c r="BL256" s="18" t="s">
        <v>159</v>
      </c>
      <c r="BM256" s="155" t="s">
        <v>368</v>
      </c>
    </row>
    <row r="257" spans="1:47" s="1" customFormat="1" ht="11.25">
      <c r="A257" s="33"/>
      <c r="B257" s="34"/>
      <c r="C257" s="33"/>
      <c r="D257" s="157" t="s">
        <v>161</v>
      </c>
      <c r="E257" s="33"/>
      <c r="F257" s="158" t="s">
        <v>369</v>
      </c>
      <c r="G257" s="33"/>
      <c r="H257" s="33"/>
      <c r="I257" s="159"/>
      <c r="J257" s="33"/>
      <c r="K257" s="33"/>
      <c r="L257" s="34"/>
      <c r="M257" s="160"/>
      <c r="N257" s="161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161</v>
      </c>
      <c r="AU257" s="18" t="s">
        <v>82</v>
      </c>
    </row>
    <row r="258" spans="2:51" s="12" customFormat="1" ht="11.25">
      <c r="B258" s="162"/>
      <c r="D258" s="163" t="s">
        <v>163</v>
      </c>
      <c r="E258" s="164" t="s">
        <v>3</v>
      </c>
      <c r="F258" s="165" t="s">
        <v>370</v>
      </c>
      <c r="H258" s="164" t="s">
        <v>3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4" t="s">
        <v>163</v>
      </c>
      <c r="AU258" s="164" t="s">
        <v>82</v>
      </c>
      <c r="AV258" s="12" t="s">
        <v>80</v>
      </c>
      <c r="AW258" s="12" t="s">
        <v>34</v>
      </c>
      <c r="AX258" s="12" t="s">
        <v>73</v>
      </c>
      <c r="AY258" s="164" t="s">
        <v>152</v>
      </c>
    </row>
    <row r="259" spans="2:51" s="12" customFormat="1" ht="11.25">
      <c r="B259" s="162"/>
      <c r="D259" s="163" t="s">
        <v>163</v>
      </c>
      <c r="E259" s="164" t="s">
        <v>3</v>
      </c>
      <c r="F259" s="165" t="s">
        <v>371</v>
      </c>
      <c r="H259" s="164" t="s">
        <v>3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4" t="s">
        <v>163</v>
      </c>
      <c r="AU259" s="164" t="s">
        <v>82</v>
      </c>
      <c r="AV259" s="12" t="s">
        <v>80</v>
      </c>
      <c r="AW259" s="12" t="s">
        <v>34</v>
      </c>
      <c r="AX259" s="12" t="s">
        <v>73</v>
      </c>
      <c r="AY259" s="164" t="s">
        <v>152</v>
      </c>
    </row>
    <row r="260" spans="2:51" s="12" customFormat="1" ht="11.25">
      <c r="B260" s="162"/>
      <c r="D260" s="163" t="s">
        <v>163</v>
      </c>
      <c r="E260" s="164" t="s">
        <v>3</v>
      </c>
      <c r="F260" s="165" t="s">
        <v>363</v>
      </c>
      <c r="H260" s="164" t="s">
        <v>3</v>
      </c>
      <c r="I260" s="166"/>
      <c r="L260" s="162"/>
      <c r="M260" s="167"/>
      <c r="N260" s="168"/>
      <c r="O260" s="168"/>
      <c r="P260" s="168"/>
      <c r="Q260" s="168"/>
      <c r="R260" s="168"/>
      <c r="S260" s="168"/>
      <c r="T260" s="169"/>
      <c r="AT260" s="164" t="s">
        <v>163</v>
      </c>
      <c r="AU260" s="164" t="s">
        <v>82</v>
      </c>
      <c r="AV260" s="12" t="s">
        <v>80</v>
      </c>
      <c r="AW260" s="12" t="s">
        <v>34</v>
      </c>
      <c r="AX260" s="12" t="s">
        <v>73</v>
      </c>
      <c r="AY260" s="164" t="s">
        <v>152</v>
      </c>
    </row>
    <row r="261" spans="2:51" s="13" customFormat="1" ht="11.25">
      <c r="B261" s="170"/>
      <c r="D261" s="163" t="s">
        <v>163</v>
      </c>
      <c r="E261" s="171" t="s">
        <v>3</v>
      </c>
      <c r="F261" s="172" t="s">
        <v>372</v>
      </c>
      <c r="H261" s="173">
        <v>19.25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163</v>
      </c>
      <c r="AU261" s="171" t="s">
        <v>82</v>
      </c>
      <c r="AV261" s="13" t="s">
        <v>82</v>
      </c>
      <c r="AW261" s="13" t="s">
        <v>34</v>
      </c>
      <c r="AX261" s="13" t="s">
        <v>80</v>
      </c>
      <c r="AY261" s="171" t="s">
        <v>152</v>
      </c>
    </row>
    <row r="262" spans="1:65" s="1" customFormat="1" ht="24" customHeight="1">
      <c r="A262" s="33"/>
      <c r="B262" s="143"/>
      <c r="C262" s="144" t="s">
        <v>373</v>
      </c>
      <c r="D262" s="144" t="s">
        <v>154</v>
      </c>
      <c r="E262" s="145" t="s">
        <v>374</v>
      </c>
      <c r="F262" s="146" t="s">
        <v>375</v>
      </c>
      <c r="G262" s="147" t="s">
        <v>221</v>
      </c>
      <c r="H262" s="148">
        <v>134.23</v>
      </c>
      <c r="I262" s="149"/>
      <c r="J262" s="150">
        <f>ROUND(I262*H262,2)</f>
        <v>0</v>
      </c>
      <c r="K262" s="146" t="s">
        <v>158</v>
      </c>
      <c r="L262" s="34"/>
      <c r="M262" s="151" t="s">
        <v>3</v>
      </c>
      <c r="N262" s="152" t="s">
        <v>44</v>
      </c>
      <c r="O262" s="54"/>
      <c r="P262" s="153">
        <f>O262*H262</f>
        <v>0</v>
      </c>
      <c r="Q262" s="153">
        <v>0.0014</v>
      </c>
      <c r="R262" s="153">
        <f>Q262*H262</f>
        <v>0.18792199999999998</v>
      </c>
      <c r="S262" s="153">
        <v>0</v>
      </c>
      <c r="T262" s="154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5" t="s">
        <v>159</v>
      </c>
      <c r="AT262" s="155" t="s">
        <v>154</v>
      </c>
      <c r="AU262" s="155" t="s">
        <v>82</v>
      </c>
      <c r="AY262" s="18" t="s">
        <v>152</v>
      </c>
      <c r="BE262" s="156">
        <f>IF(N262="základní",J262,0)</f>
        <v>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8" t="s">
        <v>80</v>
      </c>
      <c r="BK262" s="156">
        <f>ROUND(I262*H262,2)</f>
        <v>0</v>
      </c>
      <c r="BL262" s="18" t="s">
        <v>159</v>
      </c>
      <c r="BM262" s="155" t="s">
        <v>376</v>
      </c>
    </row>
    <row r="263" spans="1:47" s="1" customFormat="1" ht="11.25">
      <c r="A263" s="33"/>
      <c r="B263" s="34"/>
      <c r="C263" s="33"/>
      <c r="D263" s="157" t="s">
        <v>161</v>
      </c>
      <c r="E263" s="33"/>
      <c r="F263" s="158" t="s">
        <v>377</v>
      </c>
      <c r="G263" s="33"/>
      <c r="H263" s="33"/>
      <c r="I263" s="159"/>
      <c r="J263" s="33"/>
      <c r="K263" s="33"/>
      <c r="L263" s="34"/>
      <c r="M263" s="160"/>
      <c r="N263" s="161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161</v>
      </c>
      <c r="AU263" s="18" t="s">
        <v>82</v>
      </c>
    </row>
    <row r="264" spans="2:51" s="12" customFormat="1" ht="11.25">
      <c r="B264" s="162"/>
      <c r="D264" s="163" t="s">
        <v>163</v>
      </c>
      <c r="E264" s="164" t="s">
        <v>3</v>
      </c>
      <c r="F264" s="165" t="s">
        <v>378</v>
      </c>
      <c r="H264" s="164" t="s">
        <v>3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4" t="s">
        <v>163</v>
      </c>
      <c r="AU264" s="164" t="s">
        <v>82</v>
      </c>
      <c r="AV264" s="12" t="s">
        <v>80</v>
      </c>
      <c r="AW264" s="12" t="s">
        <v>34</v>
      </c>
      <c r="AX264" s="12" t="s">
        <v>73</v>
      </c>
      <c r="AY264" s="164" t="s">
        <v>152</v>
      </c>
    </row>
    <row r="265" spans="2:51" s="12" customFormat="1" ht="11.25">
      <c r="B265" s="162"/>
      <c r="D265" s="163" t="s">
        <v>163</v>
      </c>
      <c r="E265" s="164" t="s">
        <v>3</v>
      </c>
      <c r="F265" s="165" t="s">
        <v>379</v>
      </c>
      <c r="H265" s="164" t="s">
        <v>3</v>
      </c>
      <c r="I265" s="166"/>
      <c r="L265" s="162"/>
      <c r="M265" s="167"/>
      <c r="N265" s="168"/>
      <c r="O265" s="168"/>
      <c r="P265" s="168"/>
      <c r="Q265" s="168"/>
      <c r="R265" s="168"/>
      <c r="S265" s="168"/>
      <c r="T265" s="169"/>
      <c r="AT265" s="164" t="s">
        <v>163</v>
      </c>
      <c r="AU265" s="164" t="s">
        <v>82</v>
      </c>
      <c r="AV265" s="12" t="s">
        <v>80</v>
      </c>
      <c r="AW265" s="12" t="s">
        <v>34</v>
      </c>
      <c r="AX265" s="12" t="s">
        <v>73</v>
      </c>
      <c r="AY265" s="164" t="s">
        <v>152</v>
      </c>
    </row>
    <row r="266" spans="2:51" s="12" customFormat="1" ht="11.25">
      <c r="B266" s="162"/>
      <c r="D266" s="163" t="s">
        <v>163</v>
      </c>
      <c r="E266" s="164" t="s">
        <v>3</v>
      </c>
      <c r="F266" s="165" t="s">
        <v>380</v>
      </c>
      <c r="H266" s="164" t="s">
        <v>3</v>
      </c>
      <c r="I266" s="166"/>
      <c r="L266" s="162"/>
      <c r="M266" s="167"/>
      <c r="N266" s="168"/>
      <c r="O266" s="168"/>
      <c r="P266" s="168"/>
      <c r="Q266" s="168"/>
      <c r="R266" s="168"/>
      <c r="S266" s="168"/>
      <c r="T266" s="169"/>
      <c r="AT266" s="164" t="s">
        <v>163</v>
      </c>
      <c r="AU266" s="164" t="s">
        <v>82</v>
      </c>
      <c r="AV266" s="12" t="s">
        <v>80</v>
      </c>
      <c r="AW266" s="12" t="s">
        <v>34</v>
      </c>
      <c r="AX266" s="12" t="s">
        <v>73</v>
      </c>
      <c r="AY266" s="164" t="s">
        <v>152</v>
      </c>
    </row>
    <row r="267" spans="2:51" s="13" customFormat="1" ht="11.25">
      <c r="B267" s="170"/>
      <c r="D267" s="163" t="s">
        <v>163</v>
      </c>
      <c r="E267" s="171" t="s">
        <v>3</v>
      </c>
      <c r="F267" s="172" t="s">
        <v>381</v>
      </c>
      <c r="H267" s="173">
        <v>16.92</v>
      </c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1" t="s">
        <v>163</v>
      </c>
      <c r="AU267" s="171" t="s">
        <v>82</v>
      </c>
      <c r="AV267" s="13" t="s">
        <v>82</v>
      </c>
      <c r="AW267" s="13" t="s">
        <v>34</v>
      </c>
      <c r="AX267" s="13" t="s">
        <v>73</v>
      </c>
      <c r="AY267" s="171" t="s">
        <v>152</v>
      </c>
    </row>
    <row r="268" spans="2:51" s="13" customFormat="1" ht="11.25">
      <c r="B268" s="170"/>
      <c r="D268" s="163" t="s">
        <v>163</v>
      </c>
      <c r="E268" s="171" t="s">
        <v>3</v>
      </c>
      <c r="F268" s="172" t="s">
        <v>382</v>
      </c>
      <c r="H268" s="173">
        <v>105.31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163</v>
      </c>
      <c r="AU268" s="171" t="s">
        <v>82</v>
      </c>
      <c r="AV268" s="13" t="s">
        <v>82</v>
      </c>
      <c r="AW268" s="13" t="s">
        <v>34</v>
      </c>
      <c r="AX268" s="13" t="s">
        <v>73</v>
      </c>
      <c r="AY268" s="171" t="s">
        <v>152</v>
      </c>
    </row>
    <row r="269" spans="2:51" s="12" customFormat="1" ht="11.25">
      <c r="B269" s="162"/>
      <c r="D269" s="163" t="s">
        <v>163</v>
      </c>
      <c r="E269" s="164" t="s">
        <v>3</v>
      </c>
      <c r="F269" s="165" t="s">
        <v>383</v>
      </c>
      <c r="H269" s="164" t="s">
        <v>3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4" t="s">
        <v>163</v>
      </c>
      <c r="AU269" s="164" t="s">
        <v>82</v>
      </c>
      <c r="AV269" s="12" t="s">
        <v>80</v>
      </c>
      <c r="AW269" s="12" t="s">
        <v>34</v>
      </c>
      <c r="AX269" s="12" t="s">
        <v>73</v>
      </c>
      <c r="AY269" s="164" t="s">
        <v>152</v>
      </c>
    </row>
    <row r="270" spans="2:51" s="13" customFormat="1" ht="11.25">
      <c r="B270" s="170"/>
      <c r="D270" s="163" t="s">
        <v>163</v>
      </c>
      <c r="E270" s="171" t="s">
        <v>3</v>
      </c>
      <c r="F270" s="172" t="s">
        <v>384</v>
      </c>
      <c r="H270" s="173">
        <v>12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163</v>
      </c>
      <c r="AU270" s="171" t="s">
        <v>82</v>
      </c>
      <c r="AV270" s="13" t="s">
        <v>82</v>
      </c>
      <c r="AW270" s="13" t="s">
        <v>34</v>
      </c>
      <c r="AX270" s="13" t="s">
        <v>73</v>
      </c>
      <c r="AY270" s="171" t="s">
        <v>152</v>
      </c>
    </row>
    <row r="271" spans="2:51" s="14" customFormat="1" ht="11.25">
      <c r="B271" s="178"/>
      <c r="D271" s="163" t="s">
        <v>163</v>
      </c>
      <c r="E271" s="179" t="s">
        <v>3</v>
      </c>
      <c r="F271" s="180" t="s">
        <v>168</v>
      </c>
      <c r="H271" s="181">
        <v>134.23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163</v>
      </c>
      <c r="AU271" s="179" t="s">
        <v>82</v>
      </c>
      <c r="AV271" s="14" t="s">
        <v>159</v>
      </c>
      <c r="AW271" s="14" t="s">
        <v>34</v>
      </c>
      <c r="AX271" s="14" t="s">
        <v>80</v>
      </c>
      <c r="AY271" s="179" t="s">
        <v>152</v>
      </c>
    </row>
    <row r="272" spans="1:65" s="1" customFormat="1" ht="24" customHeight="1">
      <c r="A272" s="33"/>
      <c r="B272" s="143"/>
      <c r="C272" s="144" t="s">
        <v>385</v>
      </c>
      <c r="D272" s="144" t="s">
        <v>154</v>
      </c>
      <c r="E272" s="145" t="s">
        <v>386</v>
      </c>
      <c r="F272" s="146" t="s">
        <v>387</v>
      </c>
      <c r="G272" s="147" t="s">
        <v>221</v>
      </c>
      <c r="H272" s="148">
        <v>134.23</v>
      </c>
      <c r="I272" s="149"/>
      <c r="J272" s="150">
        <f>ROUND(I272*H272,2)</f>
        <v>0</v>
      </c>
      <c r="K272" s="146" t="s">
        <v>3</v>
      </c>
      <c r="L272" s="34"/>
      <c r="M272" s="151" t="s">
        <v>3</v>
      </c>
      <c r="N272" s="152" t="s">
        <v>44</v>
      </c>
      <c r="O272" s="54"/>
      <c r="P272" s="153">
        <f>O272*H272</f>
        <v>0</v>
      </c>
      <c r="Q272" s="153">
        <v>0.0045</v>
      </c>
      <c r="R272" s="153">
        <f>Q272*H272</f>
        <v>0.6040349999999999</v>
      </c>
      <c r="S272" s="153">
        <v>0</v>
      </c>
      <c r="T272" s="154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5" t="s">
        <v>159</v>
      </c>
      <c r="AT272" s="155" t="s">
        <v>154</v>
      </c>
      <c r="AU272" s="155" t="s">
        <v>82</v>
      </c>
      <c r="AY272" s="18" t="s">
        <v>152</v>
      </c>
      <c r="BE272" s="156">
        <f>IF(N272="základní",J272,0)</f>
        <v>0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8" t="s">
        <v>80</v>
      </c>
      <c r="BK272" s="156">
        <f>ROUND(I272*H272,2)</f>
        <v>0</v>
      </c>
      <c r="BL272" s="18" t="s">
        <v>159</v>
      </c>
      <c r="BM272" s="155" t="s">
        <v>388</v>
      </c>
    </row>
    <row r="273" spans="2:51" s="12" customFormat="1" ht="11.25">
      <c r="B273" s="162"/>
      <c r="D273" s="163" t="s">
        <v>163</v>
      </c>
      <c r="E273" s="164" t="s">
        <v>3</v>
      </c>
      <c r="F273" s="165" t="s">
        <v>380</v>
      </c>
      <c r="H273" s="164" t="s">
        <v>3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4" t="s">
        <v>163</v>
      </c>
      <c r="AU273" s="164" t="s">
        <v>82</v>
      </c>
      <c r="AV273" s="12" t="s">
        <v>80</v>
      </c>
      <c r="AW273" s="12" t="s">
        <v>34</v>
      </c>
      <c r="AX273" s="12" t="s">
        <v>73</v>
      </c>
      <c r="AY273" s="164" t="s">
        <v>152</v>
      </c>
    </row>
    <row r="274" spans="2:51" s="13" customFormat="1" ht="11.25">
      <c r="B274" s="170"/>
      <c r="D274" s="163" t="s">
        <v>163</v>
      </c>
      <c r="E274" s="171" t="s">
        <v>3</v>
      </c>
      <c r="F274" s="172" t="s">
        <v>389</v>
      </c>
      <c r="H274" s="173">
        <v>134.23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163</v>
      </c>
      <c r="AU274" s="171" t="s">
        <v>82</v>
      </c>
      <c r="AV274" s="13" t="s">
        <v>82</v>
      </c>
      <c r="AW274" s="13" t="s">
        <v>34</v>
      </c>
      <c r="AX274" s="13" t="s">
        <v>80</v>
      </c>
      <c r="AY274" s="171" t="s">
        <v>152</v>
      </c>
    </row>
    <row r="275" spans="1:65" s="1" customFormat="1" ht="16.5" customHeight="1">
      <c r="A275" s="33"/>
      <c r="B275" s="143"/>
      <c r="C275" s="144" t="s">
        <v>390</v>
      </c>
      <c r="D275" s="144" t="s">
        <v>154</v>
      </c>
      <c r="E275" s="145" t="s">
        <v>391</v>
      </c>
      <c r="F275" s="146" t="s">
        <v>392</v>
      </c>
      <c r="G275" s="147" t="s">
        <v>221</v>
      </c>
      <c r="H275" s="148">
        <v>134.23</v>
      </c>
      <c r="I275" s="149"/>
      <c r="J275" s="150">
        <f>ROUND(I275*H275,2)</f>
        <v>0</v>
      </c>
      <c r="K275" s="146" t="s">
        <v>158</v>
      </c>
      <c r="L275" s="34"/>
      <c r="M275" s="151" t="s">
        <v>3</v>
      </c>
      <c r="N275" s="152" t="s">
        <v>44</v>
      </c>
      <c r="O275" s="54"/>
      <c r="P275" s="153">
        <f>O275*H275</f>
        <v>0</v>
      </c>
      <c r="Q275" s="153">
        <v>0.00074</v>
      </c>
      <c r="R275" s="153">
        <f>Q275*H275</f>
        <v>0.0993302</v>
      </c>
      <c r="S275" s="153">
        <v>0</v>
      </c>
      <c r="T275" s="15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5" t="s">
        <v>159</v>
      </c>
      <c r="AT275" s="155" t="s">
        <v>154</v>
      </c>
      <c r="AU275" s="155" t="s">
        <v>82</v>
      </c>
      <c r="AY275" s="18" t="s">
        <v>152</v>
      </c>
      <c r="BE275" s="156">
        <f>IF(N275="základní",J275,0)</f>
        <v>0</v>
      </c>
      <c r="BF275" s="156">
        <f>IF(N275="snížená",J275,0)</f>
        <v>0</v>
      </c>
      <c r="BG275" s="156">
        <f>IF(N275="zákl. přenesená",J275,0)</f>
        <v>0</v>
      </c>
      <c r="BH275" s="156">
        <f>IF(N275="sníž. přenesená",J275,0)</f>
        <v>0</v>
      </c>
      <c r="BI275" s="156">
        <f>IF(N275="nulová",J275,0)</f>
        <v>0</v>
      </c>
      <c r="BJ275" s="18" t="s">
        <v>80</v>
      </c>
      <c r="BK275" s="156">
        <f>ROUND(I275*H275,2)</f>
        <v>0</v>
      </c>
      <c r="BL275" s="18" t="s">
        <v>159</v>
      </c>
      <c r="BM275" s="155" t="s">
        <v>393</v>
      </c>
    </row>
    <row r="276" spans="1:47" s="1" customFormat="1" ht="11.25">
      <c r="A276" s="33"/>
      <c r="B276" s="34"/>
      <c r="C276" s="33"/>
      <c r="D276" s="157" t="s">
        <v>161</v>
      </c>
      <c r="E276" s="33"/>
      <c r="F276" s="158" t="s">
        <v>394</v>
      </c>
      <c r="G276" s="33"/>
      <c r="H276" s="33"/>
      <c r="I276" s="159"/>
      <c r="J276" s="33"/>
      <c r="K276" s="33"/>
      <c r="L276" s="34"/>
      <c r="M276" s="160"/>
      <c r="N276" s="161"/>
      <c r="O276" s="54"/>
      <c r="P276" s="54"/>
      <c r="Q276" s="54"/>
      <c r="R276" s="54"/>
      <c r="S276" s="54"/>
      <c r="T276" s="55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161</v>
      </c>
      <c r="AU276" s="18" t="s">
        <v>82</v>
      </c>
    </row>
    <row r="277" spans="1:65" s="1" customFormat="1" ht="21.75" customHeight="1">
      <c r="A277" s="33"/>
      <c r="B277" s="143"/>
      <c r="C277" s="144" t="s">
        <v>395</v>
      </c>
      <c r="D277" s="144" t="s">
        <v>154</v>
      </c>
      <c r="E277" s="145" t="s">
        <v>396</v>
      </c>
      <c r="F277" s="146" t="s">
        <v>397</v>
      </c>
      <c r="G277" s="147" t="s">
        <v>314</v>
      </c>
      <c r="H277" s="148">
        <v>13</v>
      </c>
      <c r="I277" s="149"/>
      <c r="J277" s="150">
        <f>ROUND(I277*H277,2)</f>
        <v>0</v>
      </c>
      <c r="K277" s="146" t="s">
        <v>158</v>
      </c>
      <c r="L277" s="34"/>
      <c r="M277" s="151" t="s">
        <v>3</v>
      </c>
      <c r="N277" s="152" t="s">
        <v>44</v>
      </c>
      <c r="O277" s="54"/>
      <c r="P277" s="153">
        <f>O277*H277</f>
        <v>0</v>
      </c>
      <c r="Q277" s="153">
        <v>0.0406</v>
      </c>
      <c r="R277" s="153">
        <f>Q277*H277</f>
        <v>0.5277999999999999</v>
      </c>
      <c r="S277" s="153">
        <v>0</v>
      </c>
      <c r="T277" s="15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5" t="s">
        <v>159</v>
      </c>
      <c r="AT277" s="155" t="s">
        <v>154</v>
      </c>
      <c r="AU277" s="155" t="s">
        <v>82</v>
      </c>
      <c r="AY277" s="18" t="s">
        <v>152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8" t="s">
        <v>80</v>
      </c>
      <c r="BK277" s="156">
        <f>ROUND(I277*H277,2)</f>
        <v>0</v>
      </c>
      <c r="BL277" s="18" t="s">
        <v>159</v>
      </c>
      <c r="BM277" s="155" t="s">
        <v>398</v>
      </c>
    </row>
    <row r="278" spans="1:47" s="1" customFormat="1" ht="11.25">
      <c r="A278" s="33"/>
      <c r="B278" s="34"/>
      <c r="C278" s="33"/>
      <c r="D278" s="157" t="s">
        <v>161</v>
      </c>
      <c r="E278" s="33"/>
      <c r="F278" s="158" t="s">
        <v>399</v>
      </c>
      <c r="G278" s="33"/>
      <c r="H278" s="33"/>
      <c r="I278" s="159"/>
      <c r="J278" s="33"/>
      <c r="K278" s="33"/>
      <c r="L278" s="34"/>
      <c r="M278" s="160"/>
      <c r="N278" s="161"/>
      <c r="O278" s="54"/>
      <c r="P278" s="54"/>
      <c r="Q278" s="54"/>
      <c r="R278" s="54"/>
      <c r="S278" s="54"/>
      <c r="T278" s="55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161</v>
      </c>
      <c r="AU278" s="18" t="s">
        <v>82</v>
      </c>
    </row>
    <row r="279" spans="2:51" s="12" customFormat="1" ht="11.25">
      <c r="B279" s="162"/>
      <c r="D279" s="163" t="s">
        <v>163</v>
      </c>
      <c r="E279" s="164" t="s">
        <v>3</v>
      </c>
      <c r="F279" s="165" t="s">
        <v>400</v>
      </c>
      <c r="H279" s="164" t="s">
        <v>3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4" t="s">
        <v>163</v>
      </c>
      <c r="AU279" s="164" t="s">
        <v>82</v>
      </c>
      <c r="AV279" s="12" t="s">
        <v>80</v>
      </c>
      <c r="AW279" s="12" t="s">
        <v>34</v>
      </c>
      <c r="AX279" s="12" t="s">
        <v>73</v>
      </c>
      <c r="AY279" s="164" t="s">
        <v>152</v>
      </c>
    </row>
    <row r="280" spans="2:51" s="12" customFormat="1" ht="11.25">
      <c r="B280" s="162"/>
      <c r="D280" s="163" t="s">
        <v>163</v>
      </c>
      <c r="E280" s="164" t="s">
        <v>3</v>
      </c>
      <c r="F280" s="165" t="s">
        <v>401</v>
      </c>
      <c r="H280" s="164" t="s">
        <v>3</v>
      </c>
      <c r="I280" s="166"/>
      <c r="L280" s="162"/>
      <c r="M280" s="167"/>
      <c r="N280" s="168"/>
      <c r="O280" s="168"/>
      <c r="P280" s="168"/>
      <c r="Q280" s="168"/>
      <c r="R280" s="168"/>
      <c r="S280" s="168"/>
      <c r="T280" s="169"/>
      <c r="AT280" s="164" t="s">
        <v>163</v>
      </c>
      <c r="AU280" s="164" t="s">
        <v>82</v>
      </c>
      <c r="AV280" s="12" t="s">
        <v>80</v>
      </c>
      <c r="AW280" s="12" t="s">
        <v>34</v>
      </c>
      <c r="AX280" s="12" t="s">
        <v>73</v>
      </c>
      <c r="AY280" s="164" t="s">
        <v>152</v>
      </c>
    </row>
    <row r="281" spans="2:51" s="13" customFormat="1" ht="11.25">
      <c r="B281" s="170"/>
      <c r="D281" s="163" t="s">
        <v>163</v>
      </c>
      <c r="E281" s="171" t="s">
        <v>3</v>
      </c>
      <c r="F281" s="172" t="s">
        <v>402</v>
      </c>
      <c r="H281" s="173">
        <v>13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163</v>
      </c>
      <c r="AU281" s="171" t="s">
        <v>82</v>
      </c>
      <c r="AV281" s="13" t="s">
        <v>82</v>
      </c>
      <c r="AW281" s="13" t="s">
        <v>34</v>
      </c>
      <c r="AX281" s="13" t="s">
        <v>80</v>
      </c>
      <c r="AY281" s="171" t="s">
        <v>152</v>
      </c>
    </row>
    <row r="282" spans="1:65" s="1" customFormat="1" ht="16.5" customHeight="1">
      <c r="A282" s="33"/>
      <c r="B282" s="143"/>
      <c r="C282" s="144" t="s">
        <v>403</v>
      </c>
      <c r="D282" s="144" t="s">
        <v>154</v>
      </c>
      <c r="E282" s="145" t="s">
        <v>404</v>
      </c>
      <c r="F282" s="146" t="s">
        <v>405</v>
      </c>
      <c r="G282" s="147" t="s">
        <v>221</v>
      </c>
      <c r="H282" s="148">
        <v>13</v>
      </c>
      <c r="I282" s="149"/>
      <c r="J282" s="150">
        <f>ROUND(I282*H282,2)</f>
        <v>0</v>
      </c>
      <c r="K282" s="146" t="s">
        <v>158</v>
      </c>
      <c r="L282" s="34"/>
      <c r="M282" s="151" t="s">
        <v>3</v>
      </c>
      <c r="N282" s="152" t="s">
        <v>44</v>
      </c>
      <c r="O282" s="54"/>
      <c r="P282" s="153">
        <f>O282*H282</f>
        <v>0</v>
      </c>
      <c r="Q282" s="153">
        <v>0.00026</v>
      </c>
      <c r="R282" s="153">
        <f>Q282*H282</f>
        <v>0.0033799999999999998</v>
      </c>
      <c r="S282" s="153">
        <v>0</v>
      </c>
      <c r="T282" s="15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5" t="s">
        <v>159</v>
      </c>
      <c r="AT282" s="155" t="s">
        <v>154</v>
      </c>
      <c r="AU282" s="155" t="s">
        <v>82</v>
      </c>
      <c r="AY282" s="18" t="s">
        <v>152</v>
      </c>
      <c r="BE282" s="156">
        <f>IF(N282="základní",J282,0)</f>
        <v>0</v>
      </c>
      <c r="BF282" s="156">
        <f>IF(N282="snížená",J282,0)</f>
        <v>0</v>
      </c>
      <c r="BG282" s="156">
        <f>IF(N282="zákl. přenesená",J282,0)</f>
        <v>0</v>
      </c>
      <c r="BH282" s="156">
        <f>IF(N282="sníž. přenesená",J282,0)</f>
        <v>0</v>
      </c>
      <c r="BI282" s="156">
        <f>IF(N282="nulová",J282,0)</f>
        <v>0</v>
      </c>
      <c r="BJ282" s="18" t="s">
        <v>80</v>
      </c>
      <c r="BK282" s="156">
        <f>ROUND(I282*H282,2)</f>
        <v>0</v>
      </c>
      <c r="BL282" s="18" t="s">
        <v>159</v>
      </c>
      <c r="BM282" s="155" t="s">
        <v>406</v>
      </c>
    </row>
    <row r="283" spans="1:47" s="1" customFormat="1" ht="11.25">
      <c r="A283" s="33"/>
      <c r="B283" s="34"/>
      <c r="C283" s="33"/>
      <c r="D283" s="157" t="s">
        <v>161</v>
      </c>
      <c r="E283" s="33"/>
      <c r="F283" s="158" t="s">
        <v>407</v>
      </c>
      <c r="G283" s="33"/>
      <c r="H283" s="33"/>
      <c r="I283" s="159"/>
      <c r="J283" s="33"/>
      <c r="K283" s="33"/>
      <c r="L283" s="34"/>
      <c r="M283" s="160"/>
      <c r="N283" s="161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161</v>
      </c>
      <c r="AU283" s="18" t="s">
        <v>82</v>
      </c>
    </row>
    <row r="284" spans="1:65" s="1" customFormat="1" ht="21.75" customHeight="1">
      <c r="A284" s="33"/>
      <c r="B284" s="143"/>
      <c r="C284" s="144" t="s">
        <v>408</v>
      </c>
      <c r="D284" s="144" t="s">
        <v>154</v>
      </c>
      <c r="E284" s="145" t="s">
        <v>409</v>
      </c>
      <c r="F284" s="146" t="s">
        <v>410</v>
      </c>
      <c r="G284" s="147" t="s">
        <v>221</v>
      </c>
      <c r="H284" s="148">
        <v>36.464</v>
      </c>
      <c r="I284" s="149"/>
      <c r="J284" s="150">
        <f>ROUND(I284*H284,2)</f>
        <v>0</v>
      </c>
      <c r="K284" s="146" t="s">
        <v>158</v>
      </c>
      <c r="L284" s="34"/>
      <c r="M284" s="151" t="s">
        <v>3</v>
      </c>
      <c r="N284" s="152" t="s">
        <v>44</v>
      </c>
      <c r="O284" s="54"/>
      <c r="P284" s="153">
        <f>O284*H284</f>
        <v>0</v>
      </c>
      <c r="Q284" s="153">
        <v>0.00735</v>
      </c>
      <c r="R284" s="153">
        <f>Q284*H284</f>
        <v>0.2680104</v>
      </c>
      <c r="S284" s="153">
        <v>0</v>
      </c>
      <c r="T284" s="154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5" t="s">
        <v>159</v>
      </c>
      <c r="AT284" s="155" t="s">
        <v>154</v>
      </c>
      <c r="AU284" s="155" t="s">
        <v>82</v>
      </c>
      <c r="AY284" s="18" t="s">
        <v>152</v>
      </c>
      <c r="BE284" s="156">
        <f>IF(N284="základní",J284,0)</f>
        <v>0</v>
      </c>
      <c r="BF284" s="156">
        <f>IF(N284="snížená",J284,0)</f>
        <v>0</v>
      </c>
      <c r="BG284" s="156">
        <f>IF(N284="zákl. přenesená",J284,0)</f>
        <v>0</v>
      </c>
      <c r="BH284" s="156">
        <f>IF(N284="sníž. přenesená",J284,0)</f>
        <v>0</v>
      </c>
      <c r="BI284" s="156">
        <f>IF(N284="nulová",J284,0)</f>
        <v>0</v>
      </c>
      <c r="BJ284" s="18" t="s">
        <v>80</v>
      </c>
      <c r="BK284" s="156">
        <f>ROUND(I284*H284,2)</f>
        <v>0</v>
      </c>
      <c r="BL284" s="18" t="s">
        <v>159</v>
      </c>
      <c r="BM284" s="155" t="s">
        <v>411</v>
      </c>
    </row>
    <row r="285" spans="1:47" s="1" customFormat="1" ht="11.25">
      <c r="A285" s="33"/>
      <c r="B285" s="34"/>
      <c r="C285" s="33"/>
      <c r="D285" s="157" t="s">
        <v>161</v>
      </c>
      <c r="E285" s="33"/>
      <c r="F285" s="158" t="s">
        <v>412</v>
      </c>
      <c r="G285" s="33"/>
      <c r="H285" s="33"/>
      <c r="I285" s="159"/>
      <c r="J285" s="33"/>
      <c r="K285" s="33"/>
      <c r="L285" s="34"/>
      <c r="M285" s="160"/>
      <c r="N285" s="161"/>
      <c r="O285" s="54"/>
      <c r="P285" s="54"/>
      <c r="Q285" s="54"/>
      <c r="R285" s="54"/>
      <c r="S285" s="54"/>
      <c r="T285" s="55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161</v>
      </c>
      <c r="AU285" s="18" t="s">
        <v>82</v>
      </c>
    </row>
    <row r="286" spans="2:51" s="12" customFormat="1" ht="11.25">
      <c r="B286" s="162"/>
      <c r="D286" s="163" t="s">
        <v>163</v>
      </c>
      <c r="E286" s="164" t="s">
        <v>3</v>
      </c>
      <c r="F286" s="165" t="s">
        <v>413</v>
      </c>
      <c r="H286" s="164" t="s">
        <v>3</v>
      </c>
      <c r="I286" s="166"/>
      <c r="L286" s="162"/>
      <c r="M286" s="167"/>
      <c r="N286" s="168"/>
      <c r="O286" s="168"/>
      <c r="P286" s="168"/>
      <c r="Q286" s="168"/>
      <c r="R286" s="168"/>
      <c r="S286" s="168"/>
      <c r="T286" s="169"/>
      <c r="AT286" s="164" t="s">
        <v>163</v>
      </c>
      <c r="AU286" s="164" t="s">
        <v>82</v>
      </c>
      <c r="AV286" s="12" t="s">
        <v>80</v>
      </c>
      <c r="AW286" s="12" t="s">
        <v>34</v>
      </c>
      <c r="AX286" s="12" t="s">
        <v>73</v>
      </c>
      <c r="AY286" s="164" t="s">
        <v>152</v>
      </c>
    </row>
    <row r="287" spans="2:51" s="12" customFormat="1" ht="11.25">
      <c r="B287" s="162"/>
      <c r="D287" s="163" t="s">
        <v>163</v>
      </c>
      <c r="E287" s="164" t="s">
        <v>3</v>
      </c>
      <c r="F287" s="165" t="s">
        <v>414</v>
      </c>
      <c r="H287" s="164" t="s">
        <v>3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4" t="s">
        <v>163</v>
      </c>
      <c r="AU287" s="164" t="s">
        <v>82</v>
      </c>
      <c r="AV287" s="12" t="s">
        <v>80</v>
      </c>
      <c r="AW287" s="12" t="s">
        <v>34</v>
      </c>
      <c r="AX287" s="12" t="s">
        <v>73</v>
      </c>
      <c r="AY287" s="164" t="s">
        <v>152</v>
      </c>
    </row>
    <row r="288" spans="2:51" s="12" customFormat="1" ht="11.25">
      <c r="B288" s="162"/>
      <c r="D288" s="163" t="s">
        <v>163</v>
      </c>
      <c r="E288" s="164" t="s">
        <v>3</v>
      </c>
      <c r="F288" s="165" t="s">
        <v>286</v>
      </c>
      <c r="H288" s="164" t="s">
        <v>3</v>
      </c>
      <c r="I288" s="166"/>
      <c r="L288" s="162"/>
      <c r="M288" s="167"/>
      <c r="N288" s="168"/>
      <c r="O288" s="168"/>
      <c r="P288" s="168"/>
      <c r="Q288" s="168"/>
      <c r="R288" s="168"/>
      <c r="S288" s="168"/>
      <c r="T288" s="169"/>
      <c r="AT288" s="164" t="s">
        <v>163</v>
      </c>
      <c r="AU288" s="164" t="s">
        <v>82</v>
      </c>
      <c r="AV288" s="12" t="s">
        <v>80</v>
      </c>
      <c r="AW288" s="12" t="s">
        <v>34</v>
      </c>
      <c r="AX288" s="12" t="s">
        <v>73</v>
      </c>
      <c r="AY288" s="164" t="s">
        <v>152</v>
      </c>
    </row>
    <row r="289" spans="2:51" s="13" customFormat="1" ht="11.25">
      <c r="B289" s="170"/>
      <c r="D289" s="163" t="s">
        <v>163</v>
      </c>
      <c r="E289" s="171" t="s">
        <v>3</v>
      </c>
      <c r="F289" s="172" t="s">
        <v>415</v>
      </c>
      <c r="H289" s="173">
        <v>4.774</v>
      </c>
      <c r="I289" s="174"/>
      <c r="L289" s="170"/>
      <c r="M289" s="175"/>
      <c r="N289" s="176"/>
      <c r="O289" s="176"/>
      <c r="P289" s="176"/>
      <c r="Q289" s="176"/>
      <c r="R289" s="176"/>
      <c r="S289" s="176"/>
      <c r="T289" s="177"/>
      <c r="AT289" s="171" t="s">
        <v>163</v>
      </c>
      <c r="AU289" s="171" t="s">
        <v>82</v>
      </c>
      <c r="AV289" s="13" t="s">
        <v>82</v>
      </c>
      <c r="AW289" s="13" t="s">
        <v>34</v>
      </c>
      <c r="AX289" s="13" t="s">
        <v>73</v>
      </c>
      <c r="AY289" s="171" t="s">
        <v>152</v>
      </c>
    </row>
    <row r="290" spans="2:51" s="13" customFormat="1" ht="11.25">
      <c r="B290" s="170"/>
      <c r="D290" s="163" t="s">
        <v>163</v>
      </c>
      <c r="E290" s="171" t="s">
        <v>3</v>
      </c>
      <c r="F290" s="172" t="s">
        <v>416</v>
      </c>
      <c r="H290" s="173">
        <v>2.25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163</v>
      </c>
      <c r="AU290" s="171" t="s">
        <v>82</v>
      </c>
      <c r="AV290" s="13" t="s">
        <v>82</v>
      </c>
      <c r="AW290" s="13" t="s">
        <v>34</v>
      </c>
      <c r="AX290" s="13" t="s">
        <v>73</v>
      </c>
      <c r="AY290" s="171" t="s">
        <v>152</v>
      </c>
    </row>
    <row r="291" spans="2:51" s="12" customFormat="1" ht="11.25">
      <c r="B291" s="162"/>
      <c r="D291" s="163" t="s">
        <v>163</v>
      </c>
      <c r="E291" s="164" t="s">
        <v>3</v>
      </c>
      <c r="F291" s="165" t="s">
        <v>417</v>
      </c>
      <c r="H291" s="164" t="s">
        <v>3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4" t="s">
        <v>163</v>
      </c>
      <c r="AU291" s="164" t="s">
        <v>82</v>
      </c>
      <c r="AV291" s="12" t="s">
        <v>80</v>
      </c>
      <c r="AW291" s="12" t="s">
        <v>34</v>
      </c>
      <c r="AX291" s="12" t="s">
        <v>73</v>
      </c>
      <c r="AY291" s="164" t="s">
        <v>152</v>
      </c>
    </row>
    <row r="292" spans="2:51" s="12" customFormat="1" ht="11.25">
      <c r="B292" s="162"/>
      <c r="D292" s="163" t="s">
        <v>163</v>
      </c>
      <c r="E292" s="164" t="s">
        <v>3</v>
      </c>
      <c r="F292" s="165" t="s">
        <v>418</v>
      </c>
      <c r="H292" s="164" t="s">
        <v>3</v>
      </c>
      <c r="I292" s="166"/>
      <c r="L292" s="162"/>
      <c r="M292" s="167"/>
      <c r="N292" s="168"/>
      <c r="O292" s="168"/>
      <c r="P292" s="168"/>
      <c r="Q292" s="168"/>
      <c r="R292" s="168"/>
      <c r="S292" s="168"/>
      <c r="T292" s="169"/>
      <c r="AT292" s="164" t="s">
        <v>163</v>
      </c>
      <c r="AU292" s="164" t="s">
        <v>82</v>
      </c>
      <c r="AV292" s="12" t="s">
        <v>80</v>
      </c>
      <c r="AW292" s="12" t="s">
        <v>34</v>
      </c>
      <c r="AX292" s="12" t="s">
        <v>73</v>
      </c>
      <c r="AY292" s="164" t="s">
        <v>152</v>
      </c>
    </row>
    <row r="293" spans="2:51" s="13" customFormat="1" ht="11.25">
      <c r="B293" s="170"/>
      <c r="D293" s="163" t="s">
        <v>163</v>
      </c>
      <c r="E293" s="171" t="s">
        <v>3</v>
      </c>
      <c r="F293" s="172" t="s">
        <v>419</v>
      </c>
      <c r="H293" s="173">
        <v>3.845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163</v>
      </c>
      <c r="AU293" s="171" t="s">
        <v>82</v>
      </c>
      <c r="AV293" s="13" t="s">
        <v>82</v>
      </c>
      <c r="AW293" s="13" t="s">
        <v>34</v>
      </c>
      <c r="AX293" s="13" t="s">
        <v>73</v>
      </c>
      <c r="AY293" s="171" t="s">
        <v>152</v>
      </c>
    </row>
    <row r="294" spans="2:51" s="13" customFormat="1" ht="11.25">
      <c r="B294" s="170"/>
      <c r="D294" s="163" t="s">
        <v>163</v>
      </c>
      <c r="E294" s="171" t="s">
        <v>3</v>
      </c>
      <c r="F294" s="172" t="s">
        <v>420</v>
      </c>
      <c r="H294" s="173">
        <v>-1.4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1" t="s">
        <v>163</v>
      </c>
      <c r="AU294" s="171" t="s">
        <v>82</v>
      </c>
      <c r="AV294" s="13" t="s">
        <v>82</v>
      </c>
      <c r="AW294" s="13" t="s">
        <v>34</v>
      </c>
      <c r="AX294" s="13" t="s">
        <v>73</v>
      </c>
      <c r="AY294" s="171" t="s">
        <v>152</v>
      </c>
    </row>
    <row r="295" spans="2:51" s="13" customFormat="1" ht="11.25">
      <c r="B295" s="170"/>
      <c r="D295" s="163" t="s">
        <v>163</v>
      </c>
      <c r="E295" s="171" t="s">
        <v>3</v>
      </c>
      <c r="F295" s="172" t="s">
        <v>421</v>
      </c>
      <c r="H295" s="173">
        <v>2.37</v>
      </c>
      <c r="I295" s="174"/>
      <c r="L295" s="170"/>
      <c r="M295" s="175"/>
      <c r="N295" s="176"/>
      <c r="O295" s="176"/>
      <c r="P295" s="176"/>
      <c r="Q295" s="176"/>
      <c r="R295" s="176"/>
      <c r="S295" s="176"/>
      <c r="T295" s="177"/>
      <c r="AT295" s="171" t="s">
        <v>163</v>
      </c>
      <c r="AU295" s="171" t="s">
        <v>82</v>
      </c>
      <c r="AV295" s="13" t="s">
        <v>82</v>
      </c>
      <c r="AW295" s="13" t="s">
        <v>34</v>
      </c>
      <c r="AX295" s="13" t="s">
        <v>73</v>
      </c>
      <c r="AY295" s="171" t="s">
        <v>152</v>
      </c>
    </row>
    <row r="296" spans="2:51" s="13" customFormat="1" ht="11.25">
      <c r="B296" s="170"/>
      <c r="D296" s="163" t="s">
        <v>163</v>
      </c>
      <c r="E296" s="171" t="s">
        <v>3</v>
      </c>
      <c r="F296" s="172" t="s">
        <v>422</v>
      </c>
      <c r="H296" s="173">
        <v>-1.2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163</v>
      </c>
      <c r="AU296" s="171" t="s">
        <v>82</v>
      </c>
      <c r="AV296" s="13" t="s">
        <v>82</v>
      </c>
      <c r="AW296" s="13" t="s">
        <v>34</v>
      </c>
      <c r="AX296" s="13" t="s">
        <v>73</v>
      </c>
      <c r="AY296" s="171" t="s">
        <v>152</v>
      </c>
    </row>
    <row r="297" spans="2:51" s="13" customFormat="1" ht="11.25">
      <c r="B297" s="170"/>
      <c r="D297" s="163" t="s">
        <v>163</v>
      </c>
      <c r="E297" s="171" t="s">
        <v>3</v>
      </c>
      <c r="F297" s="172" t="s">
        <v>423</v>
      </c>
      <c r="H297" s="173">
        <v>0.875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1" t="s">
        <v>163</v>
      </c>
      <c r="AU297" s="171" t="s">
        <v>82</v>
      </c>
      <c r="AV297" s="13" t="s">
        <v>82</v>
      </c>
      <c r="AW297" s="13" t="s">
        <v>34</v>
      </c>
      <c r="AX297" s="13" t="s">
        <v>73</v>
      </c>
      <c r="AY297" s="171" t="s">
        <v>152</v>
      </c>
    </row>
    <row r="298" spans="2:51" s="12" customFormat="1" ht="11.25">
      <c r="B298" s="162"/>
      <c r="D298" s="163" t="s">
        <v>163</v>
      </c>
      <c r="E298" s="164" t="s">
        <v>3</v>
      </c>
      <c r="F298" s="165" t="s">
        <v>300</v>
      </c>
      <c r="H298" s="164" t="s">
        <v>3</v>
      </c>
      <c r="I298" s="166"/>
      <c r="L298" s="162"/>
      <c r="M298" s="167"/>
      <c r="N298" s="168"/>
      <c r="O298" s="168"/>
      <c r="P298" s="168"/>
      <c r="Q298" s="168"/>
      <c r="R298" s="168"/>
      <c r="S298" s="168"/>
      <c r="T298" s="169"/>
      <c r="AT298" s="164" t="s">
        <v>163</v>
      </c>
      <c r="AU298" s="164" t="s">
        <v>82</v>
      </c>
      <c r="AV298" s="12" t="s">
        <v>80</v>
      </c>
      <c r="AW298" s="12" t="s">
        <v>34</v>
      </c>
      <c r="AX298" s="12" t="s">
        <v>73</v>
      </c>
      <c r="AY298" s="164" t="s">
        <v>152</v>
      </c>
    </row>
    <row r="299" spans="2:51" s="13" customFormat="1" ht="11.25">
      <c r="B299" s="170"/>
      <c r="D299" s="163" t="s">
        <v>163</v>
      </c>
      <c r="E299" s="171" t="s">
        <v>3</v>
      </c>
      <c r="F299" s="172" t="s">
        <v>424</v>
      </c>
      <c r="H299" s="173">
        <v>1.6</v>
      </c>
      <c r="I299" s="174"/>
      <c r="L299" s="170"/>
      <c r="M299" s="175"/>
      <c r="N299" s="176"/>
      <c r="O299" s="176"/>
      <c r="P299" s="176"/>
      <c r="Q299" s="176"/>
      <c r="R299" s="176"/>
      <c r="S299" s="176"/>
      <c r="T299" s="177"/>
      <c r="AT299" s="171" t="s">
        <v>163</v>
      </c>
      <c r="AU299" s="171" t="s">
        <v>82</v>
      </c>
      <c r="AV299" s="13" t="s">
        <v>82</v>
      </c>
      <c r="AW299" s="13" t="s">
        <v>34</v>
      </c>
      <c r="AX299" s="13" t="s">
        <v>73</v>
      </c>
      <c r="AY299" s="171" t="s">
        <v>152</v>
      </c>
    </row>
    <row r="300" spans="2:51" s="15" customFormat="1" ht="11.25">
      <c r="B300" s="196"/>
      <c r="D300" s="163" t="s">
        <v>163</v>
      </c>
      <c r="E300" s="197" t="s">
        <v>3</v>
      </c>
      <c r="F300" s="198" t="s">
        <v>425</v>
      </c>
      <c r="H300" s="199">
        <v>13.114</v>
      </c>
      <c r="I300" s="200"/>
      <c r="L300" s="196"/>
      <c r="M300" s="201"/>
      <c r="N300" s="202"/>
      <c r="O300" s="202"/>
      <c r="P300" s="202"/>
      <c r="Q300" s="202"/>
      <c r="R300" s="202"/>
      <c r="S300" s="202"/>
      <c r="T300" s="203"/>
      <c r="AT300" s="197" t="s">
        <v>163</v>
      </c>
      <c r="AU300" s="197" t="s">
        <v>82</v>
      </c>
      <c r="AV300" s="15" t="s">
        <v>175</v>
      </c>
      <c r="AW300" s="15" t="s">
        <v>34</v>
      </c>
      <c r="AX300" s="15" t="s">
        <v>73</v>
      </c>
      <c r="AY300" s="197" t="s">
        <v>152</v>
      </c>
    </row>
    <row r="301" spans="2:51" s="12" customFormat="1" ht="11.25">
      <c r="B301" s="162"/>
      <c r="D301" s="163" t="s">
        <v>163</v>
      </c>
      <c r="E301" s="164" t="s">
        <v>3</v>
      </c>
      <c r="F301" s="165" t="s">
        <v>426</v>
      </c>
      <c r="H301" s="164" t="s">
        <v>3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4" t="s">
        <v>163</v>
      </c>
      <c r="AU301" s="164" t="s">
        <v>82</v>
      </c>
      <c r="AV301" s="12" t="s">
        <v>80</v>
      </c>
      <c r="AW301" s="12" t="s">
        <v>34</v>
      </c>
      <c r="AX301" s="12" t="s">
        <v>73</v>
      </c>
      <c r="AY301" s="164" t="s">
        <v>152</v>
      </c>
    </row>
    <row r="302" spans="2:51" s="12" customFormat="1" ht="11.25">
      <c r="B302" s="162"/>
      <c r="D302" s="163" t="s">
        <v>163</v>
      </c>
      <c r="E302" s="164" t="s">
        <v>3</v>
      </c>
      <c r="F302" s="165" t="s">
        <v>427</v>
      </c>
      <c r="H302" s="164" t="s">
        <v>3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4" t="s">
        <v>163</v>
      </c>
      <c r="AU302" s="164" t="s">
        <v>82</v>
      </c>
      <c r="AV302" s="12" t="s">
        <v>80</v>
      </c>
      <c r="AW302" s="12" t="s">
        <v>34</v>
      </c>
      <c r="AX302" s="12" t="s">
        <v>73</v>
      </c>
      <c r="AY302" s="164" t="s">
        <v>152</v>
      </c>
    </row>
    <row r="303" spans="2:51" s="12" customFormat="1" ht="11.25">
      <c r="B303" s="162"/>
      <c r="D303" s="163" t="s">
        <v>163</v>
      </c>
      <c r="E303" s="164" t="s">
        <v>3</v>
      </c>
      <c r="F303" s="165" t="s">
        <v>428</v>
      </c>
      <c r="H303" s="164" t="s">
        <v>3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4" t="s">
        <v>163</v>
      </c>
      <c r="AU303" s="164" t="s">
        <v>82</v>
      </c>
      <c r="AV303" s="12" t="s">
        <v>80</v>
      </c>
      <c r="AW303" s="12" t="s">
        <v>34</v>
      </c>
      <c r="AX303" s="12" t="s">
        <v>73</v>
      </c>
      <c r="AY303" s="164" t="s">
        <v>152</v>
      </c>
    </row>
    <row r="304" spans="2:51" s="13" customFormat="1" ht="11.25">
      <c r="B304" s="170"/>
      <c r="D304" s="163" t="s">
        <v>163</v>
      </c>
      <c r="E304" s="171" t="s">
        <v>3</v>
      </c>
      <c r="F304" s="172" t="s">
        <v>429</v>
      </c>
      <c r="H304" s="173">
        <v>4.05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163</v>
      </c>
      <c r="AU304" s="171" t="s">
        <v>82</v>
      </c>
      <c r="AV304" s="13" t="s">
        <v>82</v>
      </c>
      <c r="AW304" s="13" t="s">
        <v>34</v>
      </c>
      <c r="AX304" s="13" t="s">
        <v>73</v>
      </c>
      <c r="AY304" s="171" t="s">
        <v>152</v>
      </c>
    </row>
    <row r="305" spans="2:51" s="13" customFormat="1" ht="11.25">
      <c r="B305" s="170"/>
      <c r="D305" s="163" t="s">
        <v>163</v>
      </c>
      <c r="E305" s="171" t="s">
        <v>3</v>
      </c>
      <c r="F305" s="172" t="s">
        <v>430</v>
      </c>
      <c r="H305" s="173">
        <v>7.9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163</v>
      </c>
      <c r="AU305" s="171" t="s">
        <v>82</v>
      </c>
      <c r="AV305" s="13" t="s">
        <v>82</v>
      </c>
      <c r="AW305" s="13" t="s">
        <v>34</v>
      </c>
      <c r="AX305" s="13" t="s">
        <v>73</v>
      </c>
      <c r="AY305" s="171" t="s">
        <v>152</v>
      </c>
    </row>
    <row r="306" spans="2:51" s="13" customFormat="1" ht="11.25">
      <c r="B306" s="170"/>
      <c r="D306" s="163" t="s">
        <v>163</v>
      </c>
      <c r="E306" s="171" t="s">
        <v>3</v>
      </c>
      <c r="F306" s="172" t="s">
        <v>431</v>
      </c>
      <c r="H306" s="173">
        <v>8.1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1" t="s">
        <v>163</v>
      </c>
      <c r="AU306" s="171" t="s">
        <v>82</v>
      </c>
      <c r="AV306" s="13" t="s">
        <v>82</v>
      </c>
      <c r="AW306" s="13" t="s">
        <v>34</v>
      </c>
      <c r="AX306" s="13" t="s">
        <v>73</v>
      </c>
      <c r="AY306" s="171" t="s">
        <v>152</v>
      </c>
    </row>
    <row r="307" spans="2:51" s="13" customFormat="1" ht="11.25">
      <c r="B307" s="170"/>
      <c r="D307" s="163" t="s">
        <v>163</v>
      </c>
      <c r="E307" s="171" t="s">
        <v>3</v>
      </c>
      <c r="F307" s="172" t="s">
        <v>432</v>
      </c>
      <c r="H307" s="173">
        <v>3.3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163</v>
      </c>
      <c r="AU307" s="171" t="s">
        <v>82</v>
      </c>
      <c r="AV307" s="13" t="s">
        <v>82</v>
      </c>
      <c r="AW307" s="13" t="s">
        <v>34</v>
      </c>
      <c r="AX307" s="13" t="s">
        <v>73</v>
      </c>
      <c r="AY307" s="171" t="s">
        <v>152</v>
      </c>
    </row>
    <row r="308" spans="2:51" s="15" customFormat="1" ht="11.25">
      <c r="B308" s="196"/>
      <c r="D308" s="163" t="s">
        <v>163</v>
      </c>
      <c r="E308" s="197" t="s">
        <v>3</v>
      </c>
      <c r="F308" s="198" t="s">
        <v>425</v>
      </c>
      <c r="H308" s="199">
        <v>23.35</v>
      </c>
      <c r="I308" s="200"/>
      <c r="L308" s="196"/>
      <c r="M308" s="201"/>
      <c r="N308" s="202"/>
      <c r="O308" s="202"/>
      <c r="P308" s="202"/>
      <c r="Q308" s="202"/>
      <c r="R308" s="202"/>
      <c r="S308" s="202"/>
      <c r="T308" s="203"/>
      <c r="AT308" s="197" t="s">
        <v>163</v>
      </c>
      <c r="AU308" s="197" t="s">
        <v>82</v>
      </c>
      <c r="AV308" s="15" t="s">
        <v>175</v>
      </c>
      <c r="AW308" s="15" t="s">
        <v>34</v>
      </c>
      <c r="AX308" s="15" t="s">
        <v>73</v>
      </c>
      <c r="AY308" s="197" t="s">
        <v>152</v>
      </c>
    </row>
    <row r="309" spans="2:51" s="14" customFormat="1" ht="11.25">
      <c r="B309" s="178"/>
      <c r="D309" s="163" t="s">
        <v>163</v>
      </c>
      <c r="E309" s="179" t="s">
        <v>3</v>
      </c>
      <c r="F309" s="180" t="s">
        <v>168</v>
      </c>
      <c r="H309" s="181">
        <v>36.464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163</v>
      </c>
      <c r="AU309" s="179" t="s">
        <v>82</v>
      </c>
      <c r="AV309" s="14" t="s">
        <v>159</v>
      </c>
      <c r="AW309" s="14" t="s">
        <v>34</v>
      </c>
      <c r="AX309" s="14" t="s">
        <v>80</v>
      </c>
      <c r="AY309" s="179" t="s">
        <v>152</v>
      </c>
    </row>
    <row r="310" spans="1:65" s="1" customFormat="1" ht="24" customHeight="1">
      <c r="A310" s="33"/>
      <c r="B310" s="143"/>
      <c r="C310" s="144" t="s">
        <v>433</v>
      </c>
      <c r="D310" s="144" t="s">
        <v>154</v>
      </c>
      <c r="E310" s="145" t="s">
        <v>434</v>
      </c>
      <c r="F310" s="146" t="s">
        <v>435</v>
      </c>
      <c r="G310" s="147" t="s">
        <v>221</v>
      </c>
      <c r="H310" s="148">
        <v>36.464</v>
      </c>
      <c r="I310" s="149"/>
      <c r="J310" s="150">
        <f>ROUND(I310*H310,2)</f>
        <v>0</v>
      </c>
      <c r="K310" s="146" t="s">
        <v>158</v>
      </c>
      <c r="L310" s="34"/>
      <c r="M310" s="151" t="s">
        <v>3</v>
      </c>
      <c r="N310" s="152" t="s">
        <v>44</v>
      </c>
      <c r="O310" s="54"/>
      <c r="P310" s="153">
        <f>O310*H310</f>
        <v>0</v>
      </c>
      <c r="Q310" s="153">
        <v>0.0014</v>
      </c>
      <c r="R310" s="153">
        <f>Q310*H310</f>
        <v>0.0510496</v>
      </c>
      <c r="S310" s="153">
        <v>0</v>
      </c>
      <c r="T310" s="154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5" t="s">
        <v>159</v>
      </c>
      <c r="AT310" s="155" t="s">
        <v>154</v>
      </c>
      <c r="AU310" s="155" t="s">
        <v>82</v>
      </c>
      <c r="AY310" s="18" t="s">
        <v>152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8" t="s">
        <v>80</v>
      </c>
      <c r="BK310" s="156">
        <f>ROUND(I310*H310,2)</f>
        <v>0</v>
      </c>
      <c r="BL310" s="18" t="s">
        <v>159</v>
      </c>
      <c r="BM310" s="155" t="s">
        <v>436</v>
      </c>
    </row>
    <row r="311" spans="1:47" s="1" customFormat="1" ht="11.25">
      <c r="A311" s="33"/>
      <c r="B311" s="34"/>
      <c r="C311" s="33"/>
      <c r="D311" s="157" t="s">
        <v>161</v>
      </c>
      <c r="E311" s="33"/>
      <c r="F311" s="158" t="s">
        <v>437</v>
      </c>
      <c r="G311" s="33"/>
      <c r="H311" s="33"/>
      <c r="I311" s="159"/>
      <c r="J311" s="33"/>
      <c r="K311" s="33"/>
      <c r="L311" s="34"/>
      <c r="M311" s="160"/>
      <c r="N311" s="161"/>
      <c r="O311" s="54"/>
      <c r="P311" s="54"/>
      <c r="Q311" s="54"/>
      <c r="R311" s="54"/>
      <c r="S311" s="54"/>
      <c r="T311" s="55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161</v>
      </c>
      <c r="AU311" s="18" t="s">
        <v>82</v>
      </c>
    </row>
    <row r="312" spans="1:65" s="1" customFormat="1" ht="24" customHeight="1">
      <c r="A312" s="33"/>
      <c r="B312" s="143"/>
      <c r="C312" s="144" t="s">
        <v>438</v>
      </c>
      <c r="D312" s="144" t="s">
        <v>154</v>
      </c>
      <c r="E312" s="145" t="s">
        <v>439</v>
      </c>
      <c r="F312" s="146" t="s">
        <v>440</v>
      </c>
      <c r="G312" s="147" t="s">
        <v>221</v>
      </c>
      <c r="H312" s="148">
        <v>13.114</v>
      </c>
      <c r="I312" s="149"/>
      <c r="J312" s="150">
        <f>ROUND(I312*H312,2)</f>
        <v>0</v>
      </c>
      <c r="K312" s="146" t="s">
        <v>158</v>
      </c>
      <c r="L312" s="34"/>
      <c r="M312" s="151" t="s">
        <v>3</v>
      </c>
      <c r="N312" s="152" t="s">
        <v>44</v>
      </c>
      <c r="O312" s="54"/>
      <c r="P312" s="153">
        <f>O312*H312</f>
        <v>0</v>
      </c>
      <c r="Q312" s="153">
        <v>0.01733</v>
      </c>
      <c r="R312" s="153">
        <f>Q312*H312</f>
        <v>0.22726562000000003</v>
      </c>
      <c r="S312" s="153">
        <v>0</v>
      </c>
      <c r="T312" s="154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5" t="s">
        <v>159</v>
      </c>
      <c r="AT312" s="155" t="s">
        <v>154</v>
      </c>
      <c r="AU312" s="155" t="s">
        <v>82</v>
      </c>
      <c r="AY312" s="18" t="s">
        <v>152</v>
      </c>
      <c r="BE312" s="156">
        <f>IF(N312="základní",J312,0)</f>
        <v>0</v>
      </c>
      <c r="BF312" s="156">
        <f>IF(N312="snížená",J312,0)</f>
        <v>0</v>
      </c>
      <c r="BG312" s="156">
        <f>IF(N312="zákl. přenesená",J312,0)</f>
        <v>0</v>
      </c>
      <c r="BH312" s="156">
        <f>IF(N312="sníž. přenesená",J312,0)</f>
        <v>0</v>
      </c>
      <c r="BI312" s="156">
        <f>IF(N312="nulová",J312,0)</f>
        <v>0</v>
      </c>
      <c r="BJ312" s="18" t="s">
        <v>80</v>
      </c>
      <c r="BK312" s="156">
        <f>ROUND(I312*H312,2)</f>
        <v>0</v>
      </c>
      <c r="BL312" s="18" t="s">
        <v>159</v>
      </c>
      <c r="BM312" s="155" t="s">
        <v>441</v>
      </c>
    </row>
    <row r="313" spans="1:47" s="1" customFormat="1" ht="11.25">
      <c r="A313" s="33"/>
      <c r="B313" s="34"/>
      <c r="C313" s="33"/>
      <c r="D313" s="157" t="s">
        <v>161</v>
      </c>
      <c r="E313" s="33"/>
      <c r="F313" s="158" t="s">
        <v>442</v>
      </c>
      <c r="G313" s="33"/>
      <c r="H313" s="33"/>
      <c r="I313" s="159"/>
      <c r="J313" s="33"/>
      <c r="K313" s="33"/>
      <c r="L313" s="34"/>
      <c r="M313" s="160"/>
      <c r="N313" s="161"/>
      <c r="O313" s="54"/>
      <c r="P313" s="54"/>
      <c r="Q313" s="54"/>
      <c r="R313" s="54"/>
      <c r="S313" s="54"/>
      <c r="T313" s="55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161</v>
      </c>
      <c r="AU313" s="18" t="s">
        <v>82</v>
      </c>
    </row>
    <row r="314" spans="2:51" s="12" customFormat="1" ht="11.25">
      <c r="B314" s="162"/>
      <c r="D314" s="163" t="s">
        <v>163</v>
      </c>
      <c r="E314" s="164" t="s">
        <v>3</v>
      </c>
      <c r="F314" s="165" t="s">
        <v>417</v>
      </c>
      <c r="H314" s="164" t="s">
        <v>3</v>
      </c>
      <c r="I314" s="166"/>
      <c r="L314" s="162"/>
      <c r="M314" s="167"/>
      <c r="N314" s="168"/>
      <c r="O314" s="168"/>
      <c r="P314" s="168"/>
      <c r="Q314" s="168"/>
      <c r="R314" s="168"/>
      <c r="S314" s="168"/>
      <c r="T314" s="169"/>
      <c r="AT314" s="164" t="s">
        <v>163</v>
      </c>
      <c r="AU314" s="164" t="s">
        <v>82</v>
      </c>
      <c r="AV314" s="12" t="s">
        <v>80</v>
      </c>
      <c r="AW314" s="12" t="s">
        <v>34</v>
      </c>
      <c r="AX314" s="12" t="s">
        <v>73</v>
      </c>
      <c r="AY314" s="164" t="s">
        <v>152</v>
      </c>
    </row>
    <row r="315" spans="2:51" s="13" customFormat="1" ht="11.25">
      <c r="B315" s="170"/>
      <c r="D315" s="163" t="s">
        <v>163</v>
      </c>
      <c r="E315" s="171" t="s">
        <v>3</v>
      </c>
      <c r="F315" s="172" t="s">
        <v>443</v>
      </c>
      <c r="H315" s="173">
        <v>13.114</v>
      </c>
      <c r="I315" s="174"/>
      <c r="L315" s="170"/>
      <c r="M315" s="175"/>
      <c r="N315" s="176"/>
      <c r="O315" s="176"/>
      <c r="P315" s="176"/>
      <c r="Q315" s="176"/>
      <c r="R315" s="176"/>
      <c r="S315" s="176"/>
      <c r="T315" s="177"/>
      <c r="AT315" s="171" t="s">
        <v>163</v>
      </c>
      <c r="AU315" s="171" t="s">
        <v>82</v>
      </c>
      <c r="AV315" s="13" t="s">
        <v>82</v>
      </c>
      <c r="AW315" s="13" t="s">
        <v>34</v>
      </c>
      <c r="AX315" s="13" t="s">
        <v>73</v>
      </c>
      <c r="AY315" s="171" t="s">
        <v>152</v>
      </c>
    </row>
    <row r="316" spans="2:51" s="14" customFormat="1" ht="11.25">
      <c r="B316" s="178"/>
      <c r="D316" s="163" t="s">
        <v>163</v>
      </c>
      <c r="E316" s="179" t="s">
        <v>3</v>
      </c>
      <c r="F316" s="180" t="s">
        <v>168</v>
      </c>
      <c r="H316" s="181">
        <v>13.114</v>
      </c>
      <c r="I316" s="182"/>
      <c r="L316" s="178"/>
      <c r="M316" s="183"/>
      <c r="N316" s="184"/>
      <c r="O316" s="184"/>
      <c r="P316" s="184"/>
      <c r="Q316" s="184"/>
      <c r="R316" s="184"/>
      <c r="S316" s="184"/>
      <c r="T316" s="185"/>
      <c r="AT316" s="179" t="s">
        <v>163</v>
      </c>
      <c r="AU316" s="179" t="s">
        <v>82</v>
      </c>
      <c r="AV316" s="14" t="s">
        <v>159</v>
      </c>
      <c r="AW316" s="14" t="s">
        <v>34</v>
      </c>
      <c r="AX316" s="14" t="s">
        <v>80</v>
      </c>
      <c r="AY316" s="179" t="s">
        <v>152</v>
      </c>
    </row>
    <row r="317" spans="1:65" s="1" customFormat="1" ht="16.5" customHeight="1">
      <c r="A317" s="33"/>
      <c r="B317" s="143"/>
      <c r="C317" s="144" t="s">
        <v>444</v>
      </c>
      <c r="D317" s="144" t="s">
        <v>154</v>
      </c>
      <c r="E317" s="145" t="s">
        <v>445</v>
      </c>
      <c r="F317" s="146" t="s">
        <v>446</v>
      </c>
      <c r="G317" s="147" t="s">
        <v>221</v>
      </c>
      <c r="H317" s="148">
        <v>23.35</v>
      </c>
      <c r="I317" s="149"/>
      <c r="J317" s="150">
        <f>ROUND(I317*H317,2)</f>
        <v>0</v>
      </c>
      <c r="K317" s="146" t="s">
        <v>158</v>
      </c>
      <c r="L317" s="34"/>
      <c r="M317" s="151" t="s">
        <v>3</v>
      </c>
      <c r="N317" s="152" t="s">
        <v>44</v>
      </c>
      <c r="O317" s="54"/>
      <c r="P317" s="153">
        <f>O317*H317</f>
        <v>0</v>
      </c>
      <c r="Q317" s="153">
        <v>0.03273</v>
      </c>
      <c r="R317" s="153">
        <f>Q317*H317</f>
        <v>0.7642455000000001</v>
      </c>
      <c r="S317" s="153">
        <v>0</v>
      </c>
      <c r="T317" s="15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5" t="s">
        <v>159</v>
      </c>
      <c r="AT317" s="155" t="s">
        <v>154</v>
      </c>
      <c r="AU317" s="155" t="s">
        <v>82</v>
      </c>
      <c r="AY317" s="18" t="s">
        <v>152</v>
      </c>
      <c r="BE317" s="156">
        <f>IF(N317="základní",J317,0)</f>
        <v>0</v>
      </c>
      <c r="BF317" s="156">
        <f>IF(N317="snížená",J317,0)</f>
        <v>0</v>
      </c>
      <c r="BG317" s="156">
        <f>IF(N317="zákl. přenesená",J317,0)</f>
        <v>0</v>
      </c>
      <c r="BH317" s="156">
        <f>IF(N317="sníž. přenesená",J317,0)</f>
        <v>0</v>
      </c>
      <c r="BI317" s="156">
        <f>IF(N317="nulová",J317,0)</f>
        <v>0</v>
      </c>
      <c r="BJ317" s="18" t="s">
        <v>80</v>
      </c>
      <c r="BK317" s="156">
        <f>ROUND(I317*H317,2)</f>
        <v>0</v>
      </c>
      <c r="BL317" s="18" t="s">
        <v>159</v>
      </c>
      <c r="BM317" s="155" t="s">
        <v>447</v>
      </c>
    </row>
    <row r="318" spans="1:47" s="1" customFormat="1" ht="11.25">
      <c r="A318" s="33"/>
      <c r="B318" s="34"/>
      <c r="C318" s="33"/>
      <c r="D318" s="157" t="s">
        <v>161</v>
      </c>
      <c r="E318" s="33"/>
      <c r="F318" s="158" t="s">
        <v>448</v>
      </c>
      <c r="G318" s="33"/>
      <c r="H318" s="33"/>
      <c r="I318" s="159"/>
      <c r="J318" s="33"/>
      <c r="K318" s="33"/>
      <c r="L318" s="34"/>
      <c r="M318" s="160"/>
      <c r="N318" s="161"/>
      <c r="O318" s="54"/>
      <c r="P318" s="54"/>
      <c r="Q318" s="54"/>
      <c r="R318" s="54"/>
      <c r="S318" s="54"/>
      <c r="T318" s="55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161</v>
      </c>
      <c r="AU318" s="18" t="s">
        <v>82</v>
      </c>
    </row>
    <row r="319" spans="2:51" s="12" customFormat="1" ht="11.25">
      <c r="B319" s="162"/>
      <c r="D319" s="163" t="s">
        <v>163</v>
      </c>
      <c r="E319" s="164" t="s">
        <v>3</v>
      </c>
      <c r="F319" s="165" t="s">
        <v>427</v>
      </c>
      <c r="H319" s="164" t="s">
        <v>3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4" t="s">
        <v>163</v>
      </c>
      <c r="AU319" s="164" t="s">
        <v>82</v>
      </c>
      <c r="AV319" s="12" t="s">
        <v>80</v>
      </c>
      <c r="AW319" s="12" t="s">
        <v>34</v>
      </c>
      <c r="AX319" s="12" t="s">
        <v>73</v>
      </c>
      <c r="AY319" s="164" t="s">
        <v>152</v>
      </c>
    </row>
    <row r="320" spans="2:51" s="13" customFormat="1" ht="11.25">
      <c r="B320" s="170"/>
      <c r="D320" s="163" t="s">
        <v>163</v>
      </c>
      <c r="E320" s="171" t="s">
        <v>3</v>
      </c>
      <c r="F320" s="172" t="s">
        <v>449</v>
      </c>
      <c r="H320" s="173">
        <v>23.35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163</v>
      </c>
      <c r="AU320" s="171" t="s">
        <v>82</v>
      </c>
      <c r="AV320" s="13" t="s">
        <v>82</v>
      </c>
      <c r="AW320" s="13" t="s">
        <v>34</v>
      </c>
      <c r="AX320" s="13" t="s">
        <v>73</v>
      </c>
      <c r="AY320" s="171" t="s">
        <v>152</v>
      </c>
    </row>
    <row r="321" spans="2:51" s="14" customFormat="1" ht="11.25">
      <c r="B321" s="178"/>
      <c r="D321" s="163" t="s">
        <v>163</v>
      </c>
      <c r="E321" s="179" t="s">
        <v>3</v>
      </c>
      <c r="F321" s="180" t="s">
        <v>168</v>
      </c>
      <c r="H321" s="181">
        <v>23.35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163</v>
      </c>
      <c r="AU321" s="179" t="s">
        <v>82</v>
      </c>
      <c r="AV321" s="14" t="s">
        <v>159</v>
      </c>
      <c r="AW321" s="14" t="s">
        <v>34</v>
      </c>
      <c r="AX321" s="14" t="s">
        <v>80</v>
      </c>
      <c r="AY321" s="179" t="s">
        <v>152</v>
      </c>
    </row>
    <row r="322" spans="1:65" s="1" customFormat="1" ht="21.75" customHeight="1">
      <c r="A322" s="33"/>
      <c r="B322" s="143"/>
      <c r="C322" s="144" t="s">
        <v>450</v>
      </c>
      <c r="D322" s="144" t="s">
        <v>154</v>
      </c>
      <c r="E322" s="145" t="s">
        <v>451</v>
      </c>
      <c r="F322" s="146" t="s">
        <v>452</v>
      </c>
      <c r="G322" s="147" t="s">
        <v>314</v>
      </c>
      <c r="H322" s="148">
        <v>18</v>
      </c>
      <c r="I322" s="149"/>
      <c r="J322" s="150">
        <f>ROUND(I322*H322,2)</f>
        <v>0</v>
      </c>
      <c r="K322" s="146" t="s">
        <v>158</v>
      </c>
      <c r="L322" s="34"/>
      <c r="M322" s="151" t="s">
        <v>3</v>
      </c>
      <c r="N322" s="152" t="s">
        <v>44</v>
      </c>
      <c r="O322" s="54"/>
      <c r="P322" s="153">
        <f>O322*H322</f>
        <v>0</v>
      </c>
      <c r="Q322" s="153">
        <v>0.0406</v>
      </c>
      <c r="R322" s="153">
        <f>Q322*H322</f>
        <v>0.7307999999999999</v>
      </c>
      <c r="S322" s="153">
        <v>0</v>
      </c>
      <c r="T322" s="154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5" t="s">
        <v>159</v>
      </c>
      <c r="AT322" s="155" t="s">
        <v>154</v>
      </c>
      <c r="AU322" s="155" t="s">
        <v>82</v>
      </c>
      <c r="AY322" s="18" t="s">
        <v>152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8" t="s">
        <v>80</v>
      </c>
      <c r="BK322" s="156">
        <f>ROUND(I322*H322,2)</f>
        <v>0</v>
      </c>
      <c r="BL322" s="18" t="s">
        <v>159</v>
      </c>
      <c r="BM322" s="155" t="s">
        <v>453</v>
      </c>
    </row>
    <row r="323" spans="1:47" s="1" customFormat="1" ht="11.25">
      <c r="A323" s="33"/>
      <c r="B323" s="34"/>
      <c r="C323" s="33"/>
      <c r="D323" s="157" t="s">
        <v>161</v>
      </c>
      <c r="E323" s="33"/>
      <c r="F323" s="158" t="s">
        <v>454</v>
      </c>
      <c r="G323" s="33"/>
      <c r="H323" s="33"/>
      <c r="I323" s="159"/>
      <c r="J323" s="33"/>
      <c r="K323" s="33"/>
      <c r="L323" s="34"/>
      <c r="M323" s="160"/>
      <c r="N323" s="161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161</v>
      </c>
      <c r="AU323" s="18" t="s">
        <v>82</v>
      </c>
    </row>
    <row r="324" spans="2:51" s="12" customFormat="1" ht="11.25">
      <c r="B324" s="162"/>
      <c r="D324" s="163" t="s">
        <v>163</v>
      </c>
      <c r="E324" s="164" t="s">
        <v>3</v>
      </c>
      <c r="F324" s="165" t="s">
        <v>400</v>
      </c>
      <c r="H324" s="164" t="s">
        <v>3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4" t="s">
        <v>163</v>
      </c>
      <c r="AU324" s="164" t="s">
        <v>82</v>
      </c>
      <c r="AV324" s="12" t="s">
        <v>80</v>
      </c>
      <c r="AW324" s="12" t="s">
        <v>34</v>
      </c>
      <c r="AX324" s="12" t="s">
        <v>73</v>
      </c>
      <c r="AY324" s="164" t="s">
        <v>152</v>
      </c>
    </row>
    <row r="325" spans="2:51" s="12" customFormat="1" ht="11.25">
      <c r="B325" s="162"/>
      <c r="D325" s="163" t="s">
        <v>163</v>
      </c>
      <c r="E325" s="164" t="s">
        <v>3</v>
      </c>
      <c r="F325" s="165" t="s">
        <v>455</v>
      </c>
      <c r="H325" s="164" t="s">
        <v>3</v>
      </c>
      <c r="I325" s="166"/>
      <c r="L325" s="162"/>
      <c r="M325" s="167"/>
      <c r="N325" s="168"/>
      <c r="O325" s="168"/>
      <c r="P325" s="168"/>
      <c r="Q325" s="168"/>
      <c r="R325" s="168"/>
      <c r="S325" s="168"/>
      <c r="T325" s="169"/>
      <c r="AT325" s="164" t="s">
        <v>163</v>
      </c>
      <c r="AU325" s="164" t="s">
        <v>82</v>
      </c>
      <c r="AV325" s="12" t="s">
        <v>80</v>
      </c>
      <c r="AW325" s="12" t="s">
        <v>34</v>
      </c>
      <c r="AX325" s="12" t="s">
        <v>73</v>
      </c>
      <c r="AY325" s="164" t="s">
        <v>152</v>
      </c>
    </row>
    <row r="326" spans="2:51" s="13" customFormat="1" ht="11.25">
      <c r="B326" s="170"/>
      <c r="D326" s="163" t="s">
        <v>163</v>
      </c>
      <c r="E326" s="171" t="s">
        <v>3</v>
      </c>
      <c r="F326" s="172" t="s">
        <v>456</v>
      </c>
      <c r="H326" s="173">
        <v>18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1" t="s">
        <v>163</v>
      </c>
      <c r="AU326" s="171" t="s">
        <v>82</v>
      </c>
      <c r="AV326" s="13" t="s">
        <v>82</v>
      </c>
      <c r="AW326" s="13" t="s">
        <v>34</v>
      </c>
      <c r="AX326" s="13" t="s">
        <v>80</v>
      </c>
      <c r="AY326" s="171" t="s">
        <v>152</v>
      </c>
    </row>
    <row r="327" spans="1:65" s="1" customFormat="1" ht="16.5" customHeight="1">
      <c r="A327" s="33"/>
      <c r="B327" s="143"/>
      <c r="C327" s="144" t="s">
        <v>457</v>
      </c>
      <c r="D327" s="144" t="s">
        <v>154</v>
      </c>
      <c r="E327" s="145" t="s">
        <v>458</v>
      </c>
      <c r="F327" s="146" t="s">
        <v>459</v>
      </c>
      <c r="G327" s="147" t="s">
        <v>221</v>
      </c>
      <c r="H327" s="148">
        <v>54.464</v>
      </c>
      <c r="I327" s="149"/>
      <c r="J327" s="150">
        <f>ROUND(I327*H327,2)</f>
        <v>0</v>
      </c>
      <c r="K327" s="146" t="s">
        <v>158</v>
      </c>
      <c r="L327" s="34"/>
      <c r="M327" s="151" t="s">
        <v>3</v>
      </c>
      <c r="N327" s="152" t="s">
        <v>44</v>
      </c>
      <c r="O327" s="54"/>
      <c r="P327" s="153">
        <f>O327*H327</f>
        <v>0</v>
      </c>
      <c r="Q327" s="153">
        <v>0.00026</v>
      </c>
      <c r="R327" s="153">
        <f>Q327*H327</f>
        <v>0.014160639999999999</v>
      </c>
      <c r="S327" s="153">
        <v>0</v>
      </c>
      <c r="T327" s="154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5" t="s">
        <v>159</v>
      </c>
      <c r="AT327" s="155" t="s">
        <v>154</v>
      </c>
      <c r="AU327" s="155" t="s">
        <v>82</v>
      </c>
      <c r="AY327" s="18" t="s">
        <v>152</v>
      </c>
      <c r="BE327" s="156">
        <f>IF(N327="základní",J327,0)</f>
        <v>0</v>
      </c>
      <c r="BF327" s="156">
        <f>IF(N327="snížená",J327,0)</f>
        <v>0</v>
      </c>
      <c r="BG327" s="156">
        <f>IF(N327="zákl. přenesená",J327,0)</f>
        <v>0</v>
      </c>
      <c r="BH327" s="156">
        <f>IF(N327="sníž. přenesená",J327,0)</f>
        <v>0</v>
      </c>
      <c r="BI327" s="156">
        <f>IF(N327="nulová",J327,0)</f>
        <v>0</v>
      </c>
      <c r="BJ327" s="18" t="s">
        <v>80</v>
      </c>
      <c r="BK327" s="156">
        <f>ROUND(I327*H327,2)</f>
        <v>0</v>
      </c>
      <c r="BL327" s="18" t="s">
        <v>159</v>
      </c>
      <c r="BM327" s="155" t="s">
        <v>460</v>
      </c>
    </row>
    <row r="328" spans="1:47" s="1" customFormat="1" ht="11.25">
      <c r="A328" s="33"/>
      <c r="B328" s="34"/>
      <c r="C328" s="33"/>
      <c r="D328" s="157" t="s">
        <v>161</v>
      </c>
      <c r="E328" s="33"/>
      <c r="F328" s="158" t="s">
        <v>461</v>
      </c>
      <c r="G328" s="33"/>
      <c r="H328" s="33"/>
      <c r="I328" s="159"/>
      <c r="J328" s="33"/>
      <c r="K328" s="33"/>
      <c r="L328" s="34"/>
      <c r="M328" s="160"/>
      <c r="N328" s="161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161</v>
      </c>
      <c r="AU328" s="18" t="s">
        <v>82</v>
      </c>
    </row>
    <row r="329" spans="2:51" s="13" customFormat="1" ht="11.25">
      <c r="B329" s="170"/>
      <c r="D329" s="163" t="s">
        <v>163</v>
      </c>
      <c r="E329" s="171" t="s">
        <v>3</v>
      </c>
      <c r="F329" s="172" t="s">
        <v>462</v>
      </c>
      <c r="H329" s="173">
        <v>54.464</v>
      </c>
      <c r="I329" s="174"/>
      <c r="L329" s="170"/>
      <c r="M329" s="175"/>
      <c r="N329" s="176"/>
      <c r="O329" s="176"/>
      <c r="P329" s="176"/>
      <c r="Q329" s="176"/>
      <c r="R329" s="176"/>
      <c r="S329" s="176"/>
      <c r="T329" s="177"/>
      <c r="AT329" s="171" t="s">
        <v>163</v>
      </c>
      <c r="AU329" s="171" t="s">
        <v>82</v>
      </c>
      <c r="AV329" s="13" t="s">
        <v>82</v>
      </c>
      <c r="AW329" s="13" t="s">
        <v>34</v>
      </c>
      <c r="AX329" s="13" t="s">
        <v>80</v>
      </c>
      <c r="AY329" s="171" t="s">
        <v>152</v>
      </c>
    </row>
    <row r="330" spans="1:65" s="1" customFormat="1" ht="16.5" customHeight="1">
      <c r="A330" s="33"/>
      <c r="B330" s="143"/>
      <c r="C330" s="144" t="s">
        <v>463</v>
      </c>
      <c r="D330" s="144" t="s">
        <v>154</v>
      </c>
      <c r="E330" s="145" t="s">
        <v>464</v>
      </c>
      <c r="F330" s="146" t="s">
        <v>465</v>
      </c>
      <c r="G330" s="147" t="s">
        <v>221</v>
      </c>
      <c r="H330" s="148">
        <v>102.961</v>
      </c>
      <c r="I330" s="149"/>
      <c r="J330" s="150">
        <f>ROUND(I330*H330,2)</f>
        <v>0</v>
      </c>
      <c r="K330" s="146" t="s">
        <v>158</v>
      </c>
      <c r="L330" s="34"/>
      <c r="M330" s="151" t="s">
        <v>3</v>
      </c>
      <c r="N330" s="152" t="s">
        <v>44</v>
      </c>
      <c r="O330" s="54"/>
      <c r="P330" s="153">
        <f>O330*H330</f>
        <v>0</v>
      </c>
      <c r="Q330" s="153">
        <v>0.004</v>
      </c>
      <c r="R330" s="153">
        <f>Q330*H330</f>
        <v>0.411844</v>
      </c>
      <c r="S330" s="153">
        <v>0</v>
      </c>
      <c r="T330" s="154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5" t="s">
        <v>159</v>
      </c>
      <c r="AT330" s="155" t="s">
        <v>154</v>
      </c>
      <c r="AU330" s="155" t="s">
        <v>82</v>
      </c>
      <c r="AY330" s="18" t="s">
        <v>152</v>
      </c>
      <c r="BE330" s="156">
        <f>IF(N330="základní",J330,0)</f>
        <v>0</v>
      </c>
      <c r="BF330" s="156">
        <f>IF(N330="snížená",J330,0)</f>
        <v>0</v>
      </c>
      <c r="BG330" s="156">
        <f>IF(N330="zákl. přenesená",J330,0)</f>
        <v>0</v>
      </c>
      <c r="BH330" s="156">
        <f>IF(N330="sníž. přenesená",J330,0)</f>
        <v>0</v>
      </c>
      <c r="BI330" s="156">
        <f>IF(N330="nulová",J330,0)</f>
        <v>0</v>
      </c>
      <c r="BJ330" s="18" t="s">
        <v>80</v>
      </c>
      <c r="BK330" s="156">
        <f>ROUND(I330*H330,2)</f>
        <v>0</v>
      </c>
      <c r="BL330" s="18" t="s">
        <v>159</v>
      </c>
      <c r="BM330" s="155" t="s">
        <v>466</v>
      </c>
    </row>
    <row r="331" spans="1:47" s="1" customFormat="1" ht="11.25">
      <c r="A331" s="33"/>
      <c r="B331" s="34"/>
      <c r="C331" s="33"/>
      <c r="D331" s="157" t="s">
        <v>161</v>
      </c>
      <c r="E331" s="33"/>
      <c r="F331" s="158" t="s">
        <v>467</v>
      </c>
      <c r="G331" s="33"/>
      <c r="H331" s="33"/>
      <c r="I331" s="159"/>
      <c r="J331" s="33"/>
      <c r="K331" s="33"/>
      <c r="L331" s="34"/>
      <c r="M331" s="160"/>
      <c r="N331" s="161"/>
      <c r="O331" s="54"/>
      <c r="P331" s="54"/>
      <c r="Q331" s="54"/>
      <c r="R331" s="54"/>
      <c r="S331" s="54"/>
      <c r="T331" s="55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161</v>
      </c>
      <c r="AU331" s="18" t="s">
        <v>82</v>
      </c>
    </row>
    <row r="332" spans="2:51" s="12" customFormat="1" ht="11.25">
      <c r="B332" s="162"/>
      <c r="D332" s="163" t="s">
        <v>163</v>
      </c>
      <c r="E332" s="164" t="s">
        <v>3</v>
      </c>
      <c r="F332" s="165" t="s">
        <v>468</v>
      </c>
      <c r="H332" s="164" t="s">
        <v>3</v>
      </c>
      <c r="I332" s="166"/>
      <c r="L332" s="162"/>
      <c r="M332" s="167"/>
      <c r="N332" s="168"/>
      <c r="O332" s="168"/>
      <c r="P332" s="168"/>
      <c r="Q332" s="168"/>
      <c r="R332" s="168"/>
      <c r="S332" s="168"/>
      <c r="T332" s="169"/>
      <c r="AT332" s="164" t="s">
        <v>163</v>
      </c>
      <c r="AU332" s="164" t="s">
        <v>82</v>
      </c>
      <c r="AV332" s="12" t="s">
        <v>80</v>
      </c>
      <c r="AW332" s="12" t="s">
        <v>34</v>
      </c>
      <c r="AX332" s="12" t="s">
        <v>73</v>
      </c>
      <c r="AY332" s="164" t="s">
        <v>152</v>
      </c>
    </row>
    <row r="333" spans="2:51" s="12" customFormat="1" ht="11.25">
      <c r="B333" s="162"/>
      <c r="D333" s="163" t="s">
        <v>163</v>
      </c>
      <c r="E333" s="164" t="s">
        <v>3</v>
      </c>
      <c r="F333" s="165" t="s">
        <v>469</v>
      </c>
      <c r="H333" s="164" t="s">
        <v>3</v>
      </c>
      <c r="I333" s="166"/>
      <c r="L333" s="162"/>
      <c r="M333" s="167"/>
      <c r="N333" s="168"/>
      <c r="O333" s="168"/>
      <c r="P333" s="168"/>
      <c r="Q333" s="168"/>
      <c r="R333" s="168"/>
      <c r="S333" s="168"/>
      <c r="T333" s="169"/>
      <c r="AT333" s="164" t="s">
        <v>163</v>
      </c>
      <c r="AU333" s="164" t="s">
        <v>82</v>
      </c>
      <c r="AV333" s="12" t="s">
        <v>80</v>
      </c>
      <c r="AW333" s="12" t="s">
        <v>34</v>
      </c>
      <c r="AX333" s="12" t="s">
        <v>73</v>
      </c>
      <c r="AY333" s="164" t="s">
        <v>152</v>
      </c>
    </row>
    <row r="334" spans="2:51" s="12" customFormat="1" ht="11.25">
      <c r="B334" s="162"/>
      <c r="D334" s="163" t="s">
        <v>163</v>
      </c>
      <c r="E334" s="164" t="s">
        <v>3</v>
      </c>
      <c r="F334" s="165" t="s">
        <v>470</v>
      </c>
      <c r="H334" s="164" t="s">
        <v>3</v>
      </c>
      <c r="I334" s="166"/>
      <c r="L334" s="162"/>
      <c r="M334" s="167"/>
      <c r="N334" s="168"/>
      <c r="O334" s="168"/>
      <c r="P334" s="168"/>
      <c r="Q334" s="168"/>
      <c r="R334" s="168"/>
      <c r="S334" s="168"/>
      <c r="T334" s="169"/>
      <c r="AT334" s="164" t="s">
        <v>163</v>
      </c>
      <c r="AU334" s="164" t="s">
        <v>82</v>
      </c>
      <c r="AV334" s="12" t="s">
        <v>80</v>
      </c>
      <c r="AW334" s="12" t="s">
        <v>34</v>
      </c>
      <c r="AX334" s="12" t="s">
        <v>73</v>
      </c>
      <c r="AY334" s="164" t="s">
        <v>152</v>
      </c>
    </row>
    <row r="335" spans="2:51" s="13" customFormat="1" ht="11.25">
      <c r="B335" s="170"/>
      <c r="D335" s="163" t="s">
        <v>163</v>
      </c>
      <c r="E335" s="171" t="s">
        <v>3</v>
      </c>
      <c r="F335" s="172" t="s">
        <v>471</v>
      </c>
      <c r="H335" s="173">
        <v>49.214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1" t="s">
        <v>163</v>
      </c>
      <c r="AU335" s="171" t="s">
        <v>82</v>
      </c>
      <c r="AV335" s="13" t="s">
        <v>82</v>
      </c>
      <c r="AW335" s="13" t="s">
        <v>34</v>
      </c>
      <c r="AX335" s="13" t="s">
        <v>73</v>
      </c>
      <c r="AY335" s="171" t="s">
        <v>152</v>
      </c>
    </row>
    <row r="336" spans="2:51" s="13" customFormat="1" ht="11.25">
      <c r="B336" s="170"/>
      <c r="D336" s="163" t="s">
        <v>163</v>
      </c>
      <c r="E336" s="171" t="s">
        <v>3</v>
      </c>
      <c r="F336" s="172" t="s">
        <v>472</v>
      </c>
      <c r="H336" s="173">
        <v>39.341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163</v>
      </c>
      <c r="AU336" s="171" t="s">
        <v>82</v>
      </c>
      <c r="AV336" s="13" t="s">
        <v>82</v>
      </c>
      <c r="AW336" s="13" t="s">
        <v>34</v>
      </c>
      <c r="AX336" s="13" t="s">
        <v>73</v>
      </c>
      <c r="AY336" s="171" t="s">
        <v>152</v>
      </c>
    </row>
    <row r="337" spans="2:51" s="13" customFormat="1" ht="11.25">
      <c r="B337" s="170"/>
      <c r="D337" s="163" t="s">
        <v>163</v>
      </c>
      <c r="E337" s="171" t="s">
        <v>3</v>
      </c>
      <c r="F337" s="172" t="s">
        <v>473</v>
      </c>
      <c r="H337" s="173">
        <v>3.747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163</v>
      </c>
      <c r="AU337" s="171" t="s">
        <v>82</v>
      </c>
      <c r="AV337" s="13" t="s">
        <v>82</v>
      </c>
      <c r="AW337" s="13" t="s">
        <v>34</v>
      </c>
      <c r="AX337" s="13" t="s">
        <v>73</v>
      </c>
      <c r="AY337" s="171" t="s">
        <v>152</v>
      </c>
    </row>
    <row r="338" spans="2:51" s="13" customFormat="1" ht="11.25">
      <c r="B338" s="170"/>
      <c r="D338" s="163" t="s">
        <v>163</v>
      </c>
      <c r="E338" s="171" t="s">
        <v>3</v>
      </c>
      <c r="F338" s="172" t="s">
        <v>474</v>
      </c>
      <c r="H338" s="173">
        <v>26.292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163</v>
      </c>
      <c r="AU338" s="171" t="s">
        <v>82</v>
      </c>
      <c r="AV338" s="13" t="s">
        <v>82</v>
      </c>
      <c r="AW338" s="13" t="s">
        <v>34</v>
      </c>
      <c r="AX338" s="13" t="s">
        <v>73</v>
      </c>
      <c r="AY338" s="171" t="s">
        <v>152</v>
      </c>
    </row>
    <row r="339" spans="2:51" s="13" customFormat="1" ht="11.25">
      <c r="B339" s="170"/>
      <c r="D339" s="163" t="s">
        <v>163</v>
      </c>
      <c r="E339" s="171" t="s">
        <v>3</v>
      </c>
      <c r="F339" s="172" t="s">
        <v>475</v>
      </c>
      <c r="H339" s="173">
        <v>7.176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163</v>
      </c>
      <c r="AU339" s="171" t="s">
        <v>82</v>
      </c>
      <c r="AV339" s="13" t="s">
        <v>82</v>
      </c>
      <c r="AW339" s="13" t="s">
        <v>34</v>
      </c>
      <c r="AX339" s="13" t="s">
        <v>73</v>
      </c>
      <c r="AY339" s="171" t="s">
        <v>152</v>
      </c>
    </row>
    <row r="340" spans="2:51" s="13" customFormat="1" ht="11.25">
      <c r="B340" s="170"/>
      <c r="D340" s="163" t="s">
        <v>163</v>
      </c>
      <c r="E340" s="171" t="s">
        <v>3</v>
      </c>
      <c r="F340" s="172" t="s">
        <v>476</v>
      </c>
      <c r="H340" s="173">
        <v>6</v>
      </c>
      <c r="I340" s="174"/>
      <c r="L340" s="170"/>
      <c r="M340" s="175"/>
      <c r="N340" s="176"/>
      <c r="O340" s="176"/>
      <c r="P340" s="176"/>
      <c r="Q340" s="176"/>
      <c r="R340" s="176"/>
      <c r="S340" s="176"/>
      <c r="T340" s="177"/>
      <c r="AT340" s="171" t="s">
        <v>163</v>
      </c>
      <c r="AU340" s="171" t="s">
        <v>82</v>
      </c>
      <c r="AV340" s="13" t="s">
        <v>82</v>
      </c>
      <c r="AW340" s="13" t="s">
        <v>34</v>
      </c>
      <c r="AX340" s="13" t="s">
        <v>73</v>
      </c>
      <c r="AY340" s="171" t="s">
        <v>152</v>
      </c>
    </row>
    <row r="341" spans="2:51" s="12" customFormat="1" ht="11.25">
      <c r="B341" s="162"/>
      <c r="D341" s="163" t="s">
        <v>163</v>
      </c>
      <c r="E341" s="164" t="s">
        <v>3</v>
      </c>
      <c r="F341" s="165" t="s">
        <v>477</v>
      </c>
      <c r="H341" s="164" t="s">
        <v>3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4" t="s">
        <v>163</v>
      </c>
      <c r="AU341" s="164" t="s">
        <v>82</v>
      </c>
      <c r="AV341" s="12" t="s">
        <v>80</v>
      </c>
      <c r="AW341" s="12" t="s">
        <v>34</v>
      </c>
      <c r="AX341" s="12" t="s">
        <v>73</v>
      </c>
      <c r="AY341" s="164" t="s">
        <v>152</v>
      </c>
    </row>
    <row r="342" spans="2:51" s="13" customFormat="1" ht="11.25">
      <c r="B342" s="170"/>
      <c r="D342" s="163" t="s">
        <v>163</v>
      </c>
      <c r="E342" s="171" t="s">
        <v>3</v>
      </c>
      <c r="F342" s="172" t="s">
        <v>478</v>
      </c>
      <c r="H342" s="173">
        <v>-3.995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163</v>
      </c>
      <c r="AU342" s="171" t="s">
        <v>82</v>
      </c>
      <c r="AV342" s="13" t="s">
        <v>82</v>
      </c>
      <c r="AW342" s="13" t="s">
        <v>34</v>
      </c>
      <c r="AX342" s="13" t="s">
        <v>73</v>
      </c>
      <c r="AY342" s="171" t="s">
        <v>152</v>
      </c>
    </row>
    <row r="343" spans="2:51" s="13" customFormat="1" ht="11.25">
      <c r="B343" s="170"/>
      <c r="D343" s="163" t="s">
        <v>163</v>
      </c>
      <c r="E343" s="171" t="s">
        <v>3</v>
      </c>
      <c r="F343" s="172" t="s">
        <v>479</v>
      </c>
      <c r="H343" s="173">
        <v>-7.65</v>
      </c>
      <c r="I343" s="174"/>
      <c r="L343" s="170"/>
      <c r="M343" s="175"/>
      <c r="N343" s="176"/>
      <c r="O343" s="176"/>
      <c r="P343" s="176"/>
      <c r="Q343" s="176"/>
      <c r="R343" s="176"/>
      <c r="S343" s="176"/>
      <c r="T343" s="177"/>
      <c r="AT343" s="171" t="s">
        <v>163</v>
      </c>
      <c r="AU343" s="171" t="s">
        <v>82</v>
      </c>
      <c r="AV343" s="13" t="s">
        <v>82</v>
      </c>
      <c r="AW343" s="13" t="s">
        <v>34</v>
      </c>
      <c r="AX343" s="13" t="s">
        <v>73</v>
      </c>
      <c r="AY343" s="171" t="s">
        <v>152</v>
      </c>
    </row>
    <row r="344" spans="2:51" s="13" customFormat="1" ht="11.25">
      <c r="B344" s="170"/>
      <c r="D344" s="163" t="s">
        <v>163</v>
      </c>
      <c r="E344" s="171" t="s">
        <v>3</v>
      </c>
      <c r="F344" s="172" t="s">
        <v>480</v>
      </c>
      <c r="H344" s="173">
        <v>-3.853</v>
      </c>
      <c r="I344" s="174"/>
      <c r="L344" s="170"/>
      <c r="M344" s="175"/>
      <c r="N344" s="176"/>
      <c r="O344" s="176"/>
      <c r="P344" s="176"/>
      <c r="Q344" s="176"/>
      <c r="R344" s="176"/>
      <c r="S344" s="176"/>
      <c r="T344" s="177"/>
      <c r="AT344" s="171" t="s">
        <v>163</v>
      </c>
      <c r="AU344" s="171" t="s">
        <v>82</v>
      </c>
      <c r="AV344" s="13" t="s">
        <v>82</v>
      </c>
      <c r="AW344" s="13" t="s">
        <v>34</v>
      </c>
      <c r="AX344" s="13" t="s">
        <v>73</v>
      </c>
      <c r="AY344" s="171" t="s">
        <v>152</v>
      </c>
    </row>
    <row r="345" spans="2:51" s="13" customFormat="1" ht="11.25">
      <c r="B345" s="170"/>
      <c r="D345" s="163" t="s">
        <v>163</v>
      </c>
      <c r="E345" s="171" t="s">
        <v>3</v>
      </c>
      <c r="F345" s="172" t="s">
        <v>481</v>
      </c>
      <c r="H345" s="173">
        <v>-8.05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163</v>
      </c>
      <c r="AU345" s="171" t="s">
        <v>82</v>
      </c>
      <c r="AV345" s="13" t="s">
        <v>82</v>
      </c>
      <c r="AW345" s="13" t="s">
        <v>34</v>
      </c>
      <c r="AX345" s="13" t="s">
        <v>73</v>
      </c>
      <c r="AY345" s="171" t="s">
        <v>152</v>
      </c>
    </row>
    <row r="346" spans="2:51" s="13" customFormat="1" ht="11.25">
      <c r="B346" s="170"/>
      <c r="D346" s="163" t="s">
        <v>163</v>
      </c>
      <c r="E346" s="171" t="s">
        <v>3</v>
      </c>
      <c r="F346" s="172" t="s">
        <v>482</v>
      </c>
      <c r="H346" s="173">
        <v>-3.24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163</v>
      </c>
      <c r="AU346" s="171" t="s">
        <v>82</v>
      </c>
      <c r="AV346" s="13" t="s">
        <v>82</v>
      </c>
      <c r="AW346" s="13" t="s">
        <v>34</v>
      </c>
      <c r="AX346" s="13" t="s">
        <v>73</v>
      </c>
      <c r="AY346" s="171" t="s">
        <v>152</v>
      </c>
    </row>
    <row r="347" spans="2:51" s="12" customFormat="1" ht="11.25">
      <c r="B347" s="162"/>
      <c r="D347" s="163" t="s">
        <v>163</v>
      </c>
      <c r="E347" s="164" t="s">
        <v>3</v>
      </c>
      <c r="F347" s="165" t="s">
        <v>483</v>
      </c>
      <c r="H347" s="164" t="s">
        <v>3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4" t="s">
        <v>163</v>
      </c>
      <c r="AU347" s="164" t="s">
        <v>82</v>
      </c>
      <c r="AV347" s="12" t="s">
        <v>80</v>
      </c>
      <c r="AW347" s="12" t="s">
        <v>34</v>
      </c>
      <c r="AX347" s="12" t="s">
        <v>73</v>
      </c>
      <c r="AY347" s="164" t="s">
        <v>152</v>
      </c>
    </row>
    <row r="348" spans="2:51" s="13" customFormat="1" ht="11.25">
      <c r="B348" s="170"/>
      <c r="D348" s="163" t="s">
        <v>163</v>
      </c>
      <c r="E348" s="171" t="s">
        <v>3</v>
      </c>
      <c r="F348" s="172" t="s">
        <v>484</v>
      </c>
      <c r="H348" s="173">
        <v>4.544</v>
      </c>
      <c r="I348" s="174"/>
      <c r="L348" s="170"/>
      <c r="M348" s="175"/>
      <c r="N348" s="176"/>
      <c r="O348" s="176"/>
      <c r="P348" s="176"/>
      <c r="Q348" s="176"/>
      <c r="R348" s="176"/>
      <c r="S348" s="176"/>
      <c r="T348" s="177"/>
      <c r="AT348" s="171" t="s">
        <v>163</v>
      </c>
      <c r="AU348" s="171" t="s">
        <v>82</v>
      </c>
      <c r="AV348" s="13" t="s">
        <v>82</v>
      </c>
      <c r="AW348" s="13" t="s">
        <v>34</v>
      </c>
      <c r="AX348" s="13" t="s">
        <v>73</v>
      </c>
      <c r="AY348" s="171" t="s">
        <v>152</v>
      </c>
    </row>
    <row r="349" spans="2:51" s="12" customFormat="1" ht="11.25">
      <c r="B349" s="162"/>
      <c r="D349" s="163" t="s">
        <v>163</v>
      </c>
      <c r="E349" s="164" t="s">
        <v>3</v>
      </c>
      <c r="F349" s="165" t="s">
        <v>485</v>
      </c>
      <c r="H349" s="164" t="s">
        <v>3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4" t="s">
        <v>163</v>
      </c>
      <c r="AU349" s="164" t="s">
        <v>82</v>
      </c>
      <c r="AV349" s="12" t="s">
        <v>80</v>
      </c>
      <c r="AW349" s="12" t="s">
        <v>34</v>
      </c>
      <c r="AX349" s="12" t="s">
        <v>73</v>
      </c>
      <c r="AY349" s="164" t="s">
        <v>152</v>
      </c>
    </row>
    <row r="350" spans="2:51" s="13" customFormat="1" ht="11.25">
      <c r="B350" s="170"/>
      <c r="D350" s="163" t="s">
        <v>163</v>
      </c>
      <c r="E350" s="171" t="s">
        <v>3</v>
      </c>
      <c r="F350" s="172" t="s">
        <v>486</v>
      </c>
      <c r="H350" s="173">
        <v>-4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1" t="s">
        <v>163</v>
      </c>
      <c r="AU350" s="171" t="s">
        <v>82</v>
      </c>
      <c r="AV350" s="13" t="s">
        <v>82</v>
      </c>
      <c r="AW350" s="13" t="s">
        <v>34</v>
      </c>
      <c r="AX350" s="13" t="s">
        <v>73</v>
      </c>
      <c r="AY350" s="171" t="s">
        <v>152</v>
      </c>
    </row>
    <row r="351" spans="2:51" s="13" customFormat="1" ht="11.25">
      <c r="B351" s="170"/>
      <c r="D351" s="163" t="s">
        <v>163</v>
      </c>
      <c r="E351" s="171" t="s">
        <v>3</v>
      </c>
      <c r="F351" s="172" t="s">
        <v>487</v>
      </c>
      <c r="H351" s="173">
        <v>-0.9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163</v>
      </c>
      <c r="AU351" s="171" t="s">
        <v>82</v>
      </c>
      <c r="AV351" s="13" t="s">
        <v>82</v>
      </c>
      <c r="AW351" s="13" t="s">
        <v>34</v>
      </c>
      <c r="AX351" s="13" t="s">
        <v>73</v>
      </c>
      <c r="AY351" s="171" t="s">
        <v>152</v>
      </c>
    </row>
    <row r="352" spans="2:51" s="13" customFormat="1" ht="11.25">
      <c r="B352" s="170"/>
      <c r="D352" s="163" t="s">
        <v>163</v>
      </c>
      <c r="E352" s="171" t="s">
        <v>3</v>
      </c>
      <c r="F352" s="172" t="s">
        <v>488</v>
      </c>
      <c r="H352" s="173">
        <v>-0.765</v>
      </c>
      <c r="I352" s="174"/>
      <c r="L352" s="170"/>
      <c r="M352" s="175"/>
      <c r="N352" s="176"/>
      <c r="O352" s="176"/>
      <c r="P352" s="176"/>
      <c r="Q352" s="176"/>
      <c r="R352" s="176"/>
      <c r="S352" s="176"/>
      <c r="T352" s="177"/>
      <c r="AT352" s="171" t="s">
        <v>163</v>
      </c>
      <c r="AU352" s="171" t="s">
        <v>82</v>
      </c>
      <c r="AV352" s="13" t="s">
        <v>82</v>
      </c>
      <c r="AW352" s="13" t="s">
        <v>34</v>
      </c>
      <c r="AX352" s="13" t="s">
        <v>73</v>
      </c>
      <c r="AY352" s="171" t="s">
        <v>152</v>
      </c>
    </row>
    <row r="353" spans="2:51" s="13" customFormat="1" ht="11.25">
      <c r="B353" s="170"/>
      <c r="D353" s="163" t="s">
        <v>163</v>
      </c>
      <c r="E353" s="171" t="s">
        <v>3</v>
      </c>
      <c r="F353" s="172" t="s">
        <v>487</v>
      </c>
      <c r="H353" s="173">
        <v>-0.9</v>
      </c>
      <c r="I353" s="174"/>
      <c r="L353" s="170"/>
      <c r="M353" s="175"/>
      <c r="N353" s="176"/>
      <c r="O353" s="176"/>
      <c r="P353" s="176"/>
      <c r="Q353" s="176"/>
      <c r="R353" s="176"/>
      <c r="S353" s="176"/>
      <c r="T353" s="177"/>
      <c r="AT353" s="171" t="s">
        <v>163</v>
      </c>
      <c r="AU353" s="171" t="s">
        <v>82</v>
      </c>
      <c r="AV353" s="13" t="s">
        <v>82</v>
      </c>
      <c r="AW353" s="13" t="s">
        <v>34</v>
      </c>
      <c r="AX353" s="13" t="s">
        <v>73</v>
      </c>
      <c r="AY353" s="171" t="s">
        <v>152</v>
      </c>
    </row>
    <row r="354" spans="2:51" s="14" customFormat="1" ht="11.25">
      <c r="B354" s="178"/>
      <c r="D354" s="163" t="s">
        <v>163</v>
      </c>
      <c r="E354" s="179" t="s">
        <v>3</v>
      </c>
      <c r="F354" s="180" t="s">
        <v>168</v>
      </c>
      <c r="H354" s="181">
        <v>102.961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163</v>
      </c>
      <c r="AU354" s="179" t="s">
        <v>82</v>
      </c>
      <c r="AV354" s="14" t="s">
        <v>159</v>
      </c>
      <c r="AW354" s="14" t="s">
        <v>34</v>
      </c>
      <c r="AX354" s="14" t="s">
        <v>80</v>
      </c>
      <c r="AY354" s="179" t="s">
        <v>152</v>
      </c>
    </row>
    <row r="355" spans="1:65" s="1" customFormat="1" ht="24" customHeight="1">
      <c r="A355" s="33"/>
      <c r="B355" s="143"/>
      <c r="C355" s="144" t="s">
        <v>489</v>
      </c>
      <c r="D355" s="144" t="s">
        <v>154</v>
      </c>
      <c r="E355" s="145" t="s">
        <v>434</v>
      </c>
      <c r="F355" s="146" t="s">
        <v>435</v>
      </c>
      <c r="G355" s="147" t="s">
        <v>221</v>
      </c>
      <c r="H355" s="148">
        <v>102.961</v>
      </c>
      <c r="I355" s="149"/>
      <c r="J355" s="150">
        <f>ROUND(I355*H355,2)</f>
        <v>0</v>
      </c>
      <c r="K355" s="146" t="s">
        <v>158</v>
      </c>
      <c r="L355" s="34"/>
      <c r="M355" s="151" t="s">
        <v>3</v>
      </c>
      <c r="N355" s="152" t="s">
        <v>44</v>
      </c>
      <c r="O355" s="54"/>
      <c r="P355" s="153">
        <f>O355*H355</f>
        <v>0</v>
      </c>
      <c r="Q355" s="153">
        <v>0.0014</v>
      </c>
      <c r="R355" s="153">
        <f>Q355*H355</f>
        <v>0.1441454</v>
      </c>
      <c r="S355" s="153">
        <v>0</v>
      </c>
      <c r="T355" s="154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5" t="s">
        <v>159</v>
      </c>
      <c r="AT355" s="155" t="s">
        <v>154</v>
      </c>
      <c r="AU355" s="155" t="s">
        <v>82</v>
      </c>
      <c r="AY355" s="18" t="s">
        <v>152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8" t="s">
        <v>80</v>
      </c>
      <c r="BK355" s="156">
        <f>ROUND(I355*H355,2)</f>
        <v>0</v>
      </c>
      <c r="BL355" s="18" t="s">
        <v>159</v>
      </c>
      <c r="BM355" s="155" t="s">
        <v>490</v>
      </c>
    </row>
    <row r="356" spans="1:47" s="1" customFormat="1" ht="11.25">
      <c r="A356" s="33"/>
      <c r="B356" s="34"/>
      <c r="C356" s="33"/>
      <c r="D356" s="157" t="s">
        <v>161</v>
      </c>
      <c r="E356" s="33"/>
      <c r="F356" s="158" t="s">
        <v>437</v>
      </c>
      <c r="G356" s="33"/>
      <c r="H356" s="33"/>
      <c r="I356" s="159"/>
      <c r="J356" s="33"/>
      <c r="K356" s="33"/>
      <c r="L356" s="34"/>
      <c r="M356" s="160"/>
      <c r="N356" s="161"/>
      <c r="O356" s="54"/>
      <c r="P356" s="54"/>
      <c r="Q356" s="54"/>
      <c r="R356" s="54"/>
      <c r="S356" s="54"/>
      <c r="T356" s="55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161</v>
      </c>
      <c r="AU356" s="18" t="s">
        <v>82</v>
      </c>
    </row>
    <row r="357" spans="2:63" s="11" customFormat="1" ht="22.5" customHeight="1">
      <c r="B357" s="130"/>
      <c r="D357" s="131" t="s">
        <v>72</v>
      </c>
      <c r="E357" s="141" t="s">
        <v>491</v>
      </c>
      <c r="F357" s="141" t="s">
        <v>492</v>
      </c>
      <c r="I357" s="133"/>
      <c r="J357" s="142">
        <f>BK357</f>
        <v>0</v>
      </c>
      <c r="L357" s="130"/>
      <c r="M357" s="135"/>
      <c r="N357" s="136"/>
      <c r="O357" s="136"/>
      <c r="P357" s="137">
        <f>SUM(P358:P406)</f>
        <v>0</v>
      </c>
      <c r="Q357" s="136"/>
      <c r="R357" s="137">
        <f>SUM(R358:R406)</f>
        <v>0.3990422</v>
      </c>
      <c r="S357" s="136"/>
      <c r="T357" s="138">
        <f>SUM(T358:T406)</f>
        <v>0</v>
      </c>
      <c r="AR357" s="131" t="s">
        <v>80</v>
      </c>
      <c r="AT357" s="139" t="s">
        <v>72</v>
      </c>
      <c r="AU357" s="139" t="s">
        <v>80</v>
      </c>
      <c r="AY357" s="131" t="s">
        <v>152</v>
      </c>
      <c r="BK357" s="140">
        <f>SUM(BK358:BK406)</f>
        <v>0</v>
      </c>
    </row>
    <row r="358" spans="1:65" s="1" customFormat="1" ht="16.5" customHeight="1">
      <c r="A358" s="33"/>
      <c r="B358" s="143"/>
      <c r="C358" s="144" t="s">
        <v>493</v>
      </c>
      <c r="D358" s="144" t="s">
        <v>154</v>
      </c>
      <c r="E358" s="145" t="s">
        <v>494</v>
      </c>
      <c r="F358" s="146" t="s">
        <v>495</v>
      </c>
      <c r="G358" s="147" t="s">
        <v>305</v>
      </c>
      <c r="H358" s="148">
        <v>11.45</v>
      </c>
      <c r="I358" s="149"/>
      <c r="J358" s="150">
        <f>ROUND(I358*H358,2)</f>
        <v>0</v>
      </c>
      <c r="K358" s="146" t="s">
        <v>158</v>
      </c>
      <c r="L358" s="34"/>
      <c r="M358" s="151" t="s">
        <v>3</v>
      </c>
      <c r="N358" s="152" t="s">
        <v>44</v>
      </c>
      <c r="O358" s="54"/>
      <c r="P358" s="153">
        <f>O358*H358</f>
        <v>0</v>
      </c>
      <c r="Q358" s="153">
        <v>0.01032</v>
      </c>
      <c r="R358" s="153">
        <f>Q358*H358</f>
        <v>0.11816399999999999</v>
      </c>
      <c r="S358" s="153">
        <v>0</v>
      </c>
      <c r="T358" s="154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5" t="s">
        <v>159</v>
      </c>
      <c r="AT358" s="155" t="s">
        <v>154</v>
      </c>
      <c r="AU358" s="155" t="s">
        <v>82</v>
      </c>
      <c r="AY358" s="18" t="s">
        <v>152</v>
      </c>
      <c r="BE358" s="156">
        <f>IF(N358="základní",J358,0)</f>
        <v>0</v>
      </c>
      <c r="BF358" s="156">
        <f>IF(N358="snížená",J358,0)</f>
        <v>0</v>
      </c>
      <c r="BG358" s="156">
        <f>IF(N358="zákl. přenesená",J358,0)</f>
        <v>0</v>
      </c>
      <c r="BH358" s="156">
        <f>IF(N358="sníž. přenesená",J358,0)</f>
        <v>0</v>
      </c>
      <c r="BI358" s="156">
        <f>IF(N358="nulová",J358,0)</f>
        <v>0</v>
      </c>
      <c r="BJ358" s="18" t="s">
        <v>80</v>
      </c>
      <c r="BK358" s="156">
        <f>ROUND(I358*H358,2)</f>
        <v>0</v>
      </c>
      <c r="BL358" s="18" t="s">
        <v>159</v>
      </c>
      <c r="BM358" s="155" t="s">
        <v>496</v>
      </c>
    </row>
    <row r="359" spans="1:47" s="1" customFormat="1" ht="11.25">
      <c r="A359" s="33"/>
      <c r="B359" s="34"/>
      <c r="C359" s="33"/>
      <c r="D359" s="157" t="s">
        <v>161</v>
      </c>
      <c r="E359" s="33"/>
      <c r="F359" s="158" t="s">
        <v>497</v>
      </c>
      <c r="G359" s="33"/>
      <c r="H359" s="33"/>
      <c r="I359" s="159"/>
      <c r="J359" s="33"/>
      <c r="K359" s="33"/>
      <c r="L359" s="34"/>
      <c r="M359" s="160"/>
      <c r="N359" s="161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161</v>
      </c>
      <c r="AU359" s="18" t="s">
        <v>82</v>
      </c>
    </row>
    <row r="360" spans="2:51" s="12" customFormat="1" ht="11.25">
      <c r="B360" s="162"/>
      <c r="D360" s="163" t="s">
        <v>163</v>
      </c>
      <c r="E360" s="164" t="s">
        <v>3</v>
      </c>
      <c r="F360" s="165" t="s">
        <v>498</v>
      </c>
      <c r="H360" s="164" t="s">
        <v>3</v>
      </c>
      <c r="I360" s="166"/>
      <c r="L360" s="162"/>
      <c r="M360" s="167"/>
      <c r="N360" s="168"/>
      <c r="O360" s="168"/>
      <c r="P360" s="168"/>
      <c r="Q360" s="168"/>
      <c r="R360" s="168"/>
      <c r="S360" s="168"/>
      <c r="T360" s="169"/>
      <c r="AT360" s="164" t="s">
        <v>163</v>
      </c>
      <c r="AU360" s="164" t="s">
        <v>82</v>
      </c>
      <c r="AV360" s="12" t="s">
        <v>80</v>
      </c>
      <c r="AW360" s="12" t="s">
        <v>34</v>
      </c>
      <c r="AX360" s="12" t="s">
        <v>73</v>
      </c>
      <c r="AY360" s="164" t="s">
        <v>152</v>
      </c>
    </row>
    <row r="361" spans="2:51" s="12" customFormat="1" ht="11.25">
      <c r="B361" s="162"/>
      <c r="D361" s="163" t="s">
        <v>163</v>
      </c>
      <c r="E361" s="164" t="s">
        <v>3</v>
      </c>
      <c r="F361" s="165" t="s">
        <v>354</v>
      </c>
      <c r="H361" s="164" t="s">
        <v>3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4" t="s">
        <v>163</v>
      </c>
      <c r="AU361" s="164" t="s">
        <v>82</v>
      </c>
      <c r="AV361" s="12" t="s">
        <v>80</v>
      </c>
      <c r="AW361" s="12" t="s">
        <v>34</v>
      </c>
      <c r="AX361" s="12" t="s">
        <v>73</v>
      </c>
      <c r="AY361" s="164" t="s">
        <v>152</v>
      </c>
    </row>
    <row r="362" spans="2:51" s="13" customFormat="1" ht="11.25">
      <c r="B362" s="170"/>
      <c r="D362" s="163" t="s">
        <v>163</v>
      </c>
      <c r="E362" s="171" t="s">
        <v>3</v>
      </c>
      <c r="F362" s="172" t="s">
        <v>499</v>
      </c>
      <c r="H362" s="173">
        <v>11.45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163</v>
      </c>
      <c r="AU362" s="171" t="s">
        <v>82</v>
      </c>
      <c r="AV362" s="13" t="s">
        <v>82</v>
      </c>
      <c r="AW362" s="13" t="s">
        <v>34</v>
      </c>
      <c r="AX362" s="13" t="s">
        <v>80</v>
      </c>
      <c r="AY362" s="171" t="s">
        <v>152</v>
      </c>
    </row>
    <row r="363" spans="1:65" s="1" customFormat="1" ht="24" customHeight="1">
      <c r="A363" s="33"/>
      <c r="B363" s="143"/>
      <c r="C363" s="144" t="s">
        <v>500</v>
      </c>
      <c r="D363" s="144" t="s">
        <v>154</v>
      </c>
      <c r="E363" s="145" t="s">
        <v>501</v>
      </c>
      <c r="F363" s="146" t="s">
        <v>502</v>
      </c>
      <c r="G363" s="147" t="s">
        <v>314</v>
      </c>
      <c r="H363" s="148">
        <v>6</v>
      </c>
      <c r="I363" s="149"/>
      <c r="J363" s="150">
        <f>ROUND(I363*H363,2)</f>
        <v>0</v>
      </c>
      <c r="K363" s="146" t="s">
        <v>158</v>
      </c>
      <c r="L363" s="34"/>
      <c r="M363" s="151" t="s">
        <v>3</v>
      </c>
      <c r="N363" s="152" t="s">
        <v>44</v>
      </c>
      <c r="O363" s="54"/>
      <c r="P363" s="153">
        <f>O363*H363</f>
        <v>0</v>
      </c>
      <c r="Q363" s="153">
        <v>0.00636</v>
      </c>
      <c r="R363" s="153">
        <f>Q363*H363</f>
        <v>0.03816</v>
      </c>
      <c r="S363" s="153">
        <v>0</v>
      </c>
      <c r="T363" s="154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5" t="s">
        <v>159</v>
      </c>
      <c r="AT363" s="155" t="s">
        <v>154</v>
      </c>
      <c r="AU363" s="155" t="s">
        <v>82</v>
      </c>
      <c r="AY363" s="18" t="s">
        <v>152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8" t="s">
        <v>80</v>
      </c>
      <c r="BK363" s="156">
        <f>ROUND(I363*H363,2)</f>
        <v>0</v>
      </c>
      <c r="BL363" s="18" t="s">
        <v>159</v>
      </c>
      <c r="BM363" s="155" t="s">
        <v>503</v>
      </c>
    </row>
    <row r="364" spans="1:47" s="1" customFormat="1" ht="11.25">
      <c r="A364" s="33"/>
      <c r="B364" s="34"/>
      <c r="C364" s="33"/>
      <c r="D364" s="157" t="s">
        <v>161</v>
      </c>
      <c r="E364" s="33"/>
      <c r="F364" s="158" t="s">
        <v>504</v>
      </c>
      <c r="G364" s="33"/>
      <c r="H364" s="33"/>
      <c r="I364" s="159"/>
      <c r="J364" s="33"/>
      <c r="K364" s="33"/>
      <c r="L364" s="34"/>
      <c r="M364" s="160"/>
      <c r="N364" s="161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161</v>
      </c>
      <c r="AU364" s="18" t="s">
        <v>82</v>
      </c>
    </row>
    <row r="365" spans="2:51" s="12" customFormat="1" ht="11.25">
      <c r="B365" s="162"/>
      <c r="D365" s="163" t="s">
        <v>163</v>
      </c>
      <c r="E365" s="164" t="s">
        <v>3</v>
      </c>
      <c r="F365" s="165" t="s">
        <v>505</v>
      </c>
      <c r="H365" s="164" t="s">
        <v>3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4" t="s">
        <v>163</v>
      </c>
      <c r="AU365" s="164" t="s">
        <v>82</v>
      </c>
      <c r="AV365" s="12" t="s">
        <v>80</v>
      </c>
      <c r="AW365" s="12" t="s">
        <v>34</v>
      </c>
      <c r="AX365" s="12" t="s">
        <v>73</v>
      </c>
      <c r="AY365" s="164" t="s">
        <v>152</v>
      </c>
    </row>
    <row r="366" spans="2:51" s="12" customFormat="1" ht="11.25">
      <c r="B366" s="162"/>
      <c r="D366" s="163" t="s">
        <v>163</v>
      </c>
      <c r="E366" s="164" t="s">
        <v>3</v>
      </c>
      <c r="F366" s="165" t="s">
        <v>506</v>
      </c>
      <c r="H366" s="164" t="s">
        <v>3</v>
      </c>
      <c r="I366" s="166"/>
      <c r="L366" s="162"/>
      <c r="M366" s="167"/>
      <c r="N366" s="168"/>
      <c r="O366" s="168"/>
      <c r="P366" s="168"/>
      <c r="Q366" s="168"/>
      <c r="R366" s="168"/>
      <c r="S366" s="168"/>
      <c r="T366" s="169"/>
      <c r="AT366" s="164" t="s">
        <v>163</v>
      </c>
      <c r="AU366" s="164" t="s">
        <v>82</v>
      </c>
      <c r="AV366" s="12" t="s">
        <v>80</v>
      </c>
      <c r="AW366" s="12" t="s">
        <v>34</v>
      </c>
      <c r="AX366" s="12" t="s">
        <v>73</v>
      </c>
      <c r="AY366" s="164" t="s">
        <v>152</v>
      </c>
    </row>
    <row r="367" spans="2:51" s="12" customFormat="1" ht="11.25">
      <c r="B367" s="162"/>
      <c r="D367" s="163" t="s">
        <v>163</v>
      </c>
      <c r="E367" s="164" t="s">
        <v>3</v>
      </c>
      <c r="F367" s="165" t="s">
        <v>507</v>
      </c>
      <c r="H367" s="164" t="s">
        <v>3</v>
      </c>
      <c r="I367" s="166"/>
      <c r="L367" s="162"/>
      <c r="M367" s="167"/>
      <c r="N367" s="168"/>
      <c r="O367" s="168"/>
      <c r="P367" s="168"/>
      <c r="Q367" s="168"/>
      <c r="R367" s="168"/>
      <c r="S367" s="168"/>
      <c r="T367" s="169"/>
      <c r="AT367" s="164" t="s">
        <v>163</v>
      </c>
      <c r="AU367" s="164" t="s">
        <v>82</v>
      </c>
      <c r="AV367" s="12" t="s">
        <v>80</v>
      </c>
      <c r="AW367" s="12" t="s">
        <v>34</v>
      </c>
      <c r="AX367" s="12" t="s">
        <v>73</v>
      </c>
      <c r="AY367" s="164" t="s">
        <v>152</v>
      </c>
    </row>
    <row r="368" spans="2:51" s="12" customFormat="1" ht="11.25">
      <c r="B368" s="162"/>
      <c r="D368" s="163" t="s">
        <v>163</v>
      </c>
      <c r="E368" s="164" t="s">
        <v>3</v>
      </c>
      <c r="F368" s="165" t="s">
        <v>418</v>
      </c>
      <c r="H368" s="164" t="s">
        <v>3</v>
      </c>
      <c r="I368" s="166"/>
      <c r="L368" s="162"/>
      <c r="M368" s="167"/>
      <c r="N368" s="168"/>
      <c r="O368" s="168"/>
      <c r="P368" s="168"/>
      <c r="Q368" s="168"/>
      <c r="R368" s="168"/>
      <c r="S368" s="168"/>
      <c r="T368" s="169"/>
      <c r="AT368" s="164" t="s">
        <v>163</v>
      </c>
      <c r="AU368" s="164" t="s">
        <v>82</v>
      </c>
      <c r="AV368" s="12" t="s">
        <v>80</v>
      </c>
      <c r="AW368" s="12" t="s">
        <v>34</v>
      </c>
      <c r="AX368" s="12" t="s">
        <v>73</v>
      </c>
      <c r="AY368" s="164" t="s">
        <v>152</v>
      </c>
    </row>
    <row r="369" spans="2:51" s="13" customFormat="1" ht="11.25">
      <c r="B369" s="170"/>
      <c r="D369" s="163" t="s">
        <v>163</v>
      </c>
      <c r="E369" s="171" t="s">
        <v>3</v>
      </c>
      <c r="F369" s="172" t="s">
        <v>508</v>
      </c>
      <c r="H369" s="173">
        <v>6</v>
      </c>
      <c r="I369" s="174"/>
      <c r="L369" s="170"/>
      <c r="M369" s="175"/>
      <c r="N369" s="176"/>
      <c r="O369" s="176"/>
      <c r="P369" s="176"/>
      <c r="Q369" s="176"/>
      <c r="R369" s="176"/>
      <c r="S369" s="176"/>
      <c r="T369" s="177"/>
      <c r="AT369" s="171" t="s">
        <v>163</v>
      </c>
      <c r="AU369" s="171" t="s">
        <v>82</v>
      </c>
      <c r="AV369" s="13" t="s">
        <v>82</v>
      </c>
      <c r="AW369" s="13" t="s">
        <v>34</v>
      </c>
      <c r="AX369" s="13" t="s">
        <v>80</v>
      </c>
      <c r="AY369" s="171" t="s">
        <v>152</v>
      </c>
    </row>
    <row r="370" spans="1:65" s="1" customFormat="1" ht="24" customHeight="1">
      <c r="A370" s="33"/>
      <c r="B370" s="143"/>
      <c r="C370" s="144" t="s">
        <v>509</v>
      </c>
      <c r="D370" s="144" t="s">
        <v>154</v>
      </c>
      <c r="E370" s="145" t="s">
        <v>510</v>
      </c>
      <c r="F370" s="146" t="s">
        <v>511</v>
      </c>
      <c r="G370" s="147" t="s">
        <v>314</v>
      </c>
      <c r="H370" s="148">
        <v>3</v>
      </c>
      <c r="I370" s="149"/>
      <c r="J370" s="150">
        <f>ROUND(I370*H370,2)</f>
        <v>0</v>
      </c>
      <c r="K370" s="146" t="s">
        <v>158</v>
      </c>
      <c r="L370" s="34"/>
      <c r="M370" s="151" t="s">
        <v>3</v>
      </c>
      <c r="N370" s="152" t="s">
        <v>44</v>
      </c>
      <c r="O370" s="54"/>
      <c r="P370" s="153">
        <f>O370*H370</f>
        <v>0</v>
      </c>
      <c r="Q370" s="153">
        <v>0.01211</v>
      </c>
      <c r="R370" s="153">
        <f>Q370*H370</f>
        <v>0.03633</v>
      </c>
      <c r="S370" s="153">
        <v>0</v>
      </c>
      <c r="T370" s="154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5" t="s">
        <v>159</v>
      </c>
      <c r="AT370" s="155" t="s">
        <v>154</v>
      </c>
      <c r="AU370" s="155" t="s">
        <v>82</v>
      </c>
      <c r="AY370" s="18" t="s">
        <v>152</v>
      </c>
      <c r="BE370" s="156">
        <f>IF(N370="základní",J370,0)</f>
        <v>0</v>
      </c>
      <c r="BF370" s="156">
        <f>IF(N370="snížená",J370,0)</f>
        <v>0</v>
      </c>
      <c r="BG370" s="156">
        <f>IF(N370="zákl. přenesená",J370,0)</f>
        <v>0</v>
      </c>
      <c r="BH370" s="156">
        <f>IF(N370="sníž. přenesená",J370,0)</f>
        <v>0</v>
      </c>
      <c r="BI370" s="156">
        <f>IF(N370="nulová",J370,0)</f>
        <v>0</v>
      </c>
      <c r="BJ370" s="18" t="s">
        <v>80</v>
      </c>
      <c r="BK370" s="156">
        <f>ROUND(I370*H370,2)</f>
        <v>0</v>
      </c>
      <c r="BL370" s="18" t="s">
        <v>159</v>
      </c>
      <c r="BM370" s="155" t="s">
        <v>512</v>
      </c>
    </row>
    <row r="371" spans="1:47" s="1" customFormat="1" ht="11.25">
      <c r="A371" s="33"/>
      <c r="B371" s="34"/>
      <c r="C371" s="33"/>
      <c r="D371" s="157" t="s">
        <v>161</v>
      </c>
      <c r="E371" s="33"/>
      <c r="F371" s="158" t="s">
        <v>513</v>
      </c>
      <c r="G371" s="33"/>
      <c r="H371" s="33"/>
      <c r="I371" s="159"/>
      <c r="J371" s="33"/>
      <c r="K371" s="33"/>
      <c r="L371" s="34"/>
      <c r="M371" s="160"/>
      <c r="N371" s="161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161</v>
      </c>
      <c r="AU371" s="18" t="s">
        <v>82</v>
      </c>
    </row>
    <row r="372" spans="2:51" s="12" customFormat="1" ht="11.25">
      <c r="B372" s="162"/>
      <c r="D372" s="163" t="s">
        <v>163</v>
      </c>
      <c r="E372" s="164" t="s">
        <v>3</v>
      </c>
      <c r="F372" s="165" t="s">
        <v>514</v>
      </c>
      <c r="H372" s="164" t="s">
        <v>3</v>
      </c>
      <c r="I372" s="166"/>
      <c r="L372" s="162"/>
      <c r="M372" s="167"/>
      <c r="N372" s="168"/>
      <c r="O372" s="168"/>
      <c r="P372" s="168"/>
      <c r="Q372" s="168"/>
      <c r="R372" s="168"/>
      <c r="S372" s="168"/>
      <c r="T372" s="169"/>
      <c r="AT372" s="164" t="s">
        <v>163</v>
      </c>
      <c r="AU372" s="164" t="s">
        <v>82</v>
      </c>
      <c r="AV372" s="12" t="s">
        <v>80</v>
      </c>
      <c r="AW372" s="12" t="s">
        <v>34</v>
      </c>
      <c r="AX372" s="12" t="s">
        <v>73</v>
      </c>
      <c r="AY372" s="164" t="s">
        <v>152</v>
      </c>
    </row>
    <row r="373" spans="2:51" s="13" customFormat="1" ht="11.25">
      <c r="B373" s="170"/>
      <c r="D373" s="163" t="s">
        <v>163</v>
      </c>
      <c r="E373" s="171" t="s">
        <v>3</v>
      </c>
      <c r="F373" s="172" t="s">
        <v>175</v>
      </c>
      <c r="H373" s="173">
        <v>3</v>
      </c>
      <c r="I373" s="174"/>
      <c r="L373" s="170"/>
      <c r="M373" s="175"/>
      <c r="N373" s="176"/>
      <c r="O373" s="176"/>
      <c r="P373" s="176"/>
      <c r="Q373" s="176"/>
      <c r="R373" s="176"/>
      <c r="S373" s="176"/>
      <c r="T373" s="177"/>
      <c r="AT373" s="171" t="s">
        <v>163</v>
      </c>
      <c r="AU373" s="171" t="s">
        <v>82</v>
      </c>
      <c r="AV373" s="13" t="s">
        <v>82</v>
      </c>
      <c r="AW373" s="13" t="s">
        <v>34</v>
      </c>
      <c r="AX373" s="13" t="s">
        <v>80</v>
      </c>
      <c r="AY373" s="171" t="s">
        <v>152</v>
      </c>
    </row>
    <row r="374" spans="1:65" s="1" customFormat="1" ht="24" customHeight="1">
      <c r="A374" s="33"/>
      <c r="B374" s="143"/>
      <c r="C374" s="144" t="s">
        <v>515</v>
      </c>
      <c r="D374" s="144" t="s">
        <v>154</v>
      </c>
      <c r="E374" s="145" t="s">
        <v>516</v>
      </c>
      <c r="F374" s="146" t="s">
        <v>517</v>
      </c>
      <c r="G374" s="147" t="s">
        <v>305</v>
      </c>
      <c r="H374" s="148">
        <v>46.7</v>
      </c>
      <c r="I374" s="149"/>
      <c r="J374" s="150">
        <f>ROUND(I374*H374,2)</f>
        <v>0</v>
      </c>
      <c r="K374" s="146" t="s">
        <v>158</v>
      </c>
      <c r="L374" s="34"/>
      <c r="M374" s="151" t="s">
        <v>3</v>
      </c>
      <c r="N374" s="152" t="s">
        <v>44</v>
      </c>
      <c r="O374" s="54"/>
      <c r="P374" s="153">
        <f>O374*H374</f>
        <v>0</v>
      </c>
      <c r="Q374" s="153">
        <v>0.00176</v>
      </c>
      <c r="R374" s="153">
        <f>Q374*H374</f>
        <v>0.082192</v>
      </c>
      <c r="S374" s="153">
        <v>0</v>
      </c>
      <c r="T374" s="154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5" t="s">
        <v>159</v>
      </c>
      <c r="AT374" s="155" t="s">
        <v>154</v>
      </c>
      <c r="AU374" s="155" t="s">
        <v>82</v>
      </c>
      <c r="AY374" s="18" t="s">
        <v>152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8" t="s">
        <v>80</v>
      </c>
      <c r="BK374" s="156">
        <f>ROUND(I374*H374,2)</f>
        <v>0</v>
      </c>
      <c r="BL374" s="18" t="s">
        <v>159</v>
      </c>
      <c r="BM374" s="155" t="s">
        <v>518</v>
      </c>
    </row>
    <row r="375" spans="1:47" s="1" customFormat="1" ht="11.25">
      <c r="A375" s="33"/>
      <c r="B375" s="34"/>
      <c r="C375" s="33"/>
      <c r="D375" s="157" t="s">
        <v>161</v>
      </c>
      <c r="E375" s="33"/>
      <c r="F375" s="158" t="s">
        <v>519</v>
      </c>
      <c r="G375" s="33"/>
      <c r="H375" s="33"/>
      <c r="I375" s="159"/>
      <c r="J375" s="33"/>
      <c r="K375" s="33"/>
      <c r="L375" s="34"/>
      <c r="M375" s="160"/>
      <c r="N375" s="161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161</v>
      </c>
      <c r="AU375" s="18" t="s">
        <v>82</v>
      </c>
    </row>
    <row r="376" spans="2:51" s="12" customFormat="1" ht="11.25">
      <c r="B376" s="162"/>
      <c r="D376" s="163" t="s">
        <v>163</v>
      </c>
      <c r="E376" s="164" t="s">
        <v>3</v>
      </c>
      <c r="F376" s="165" t="s">
        <v>520</v>
      </c>
      <c r="H376" s="164" t="s">
        <v>3</v>
      </c>
      <c r="I376" s="166"/>
      <c r="L376" s="162"/>
      <c r="M376" s="167"/>
      <c r="N376" s="168"/>
      <c r="O376" s="168"/>
      <c r="P376" s="168"/>
      <c r="Q376" s="168"/>
      <c r="R376" s="168"/>
      <c r="S376" s="168"/>
      <c r="T376" s="169"/>
      <c r="AT376" s="164" t="s">
        <v>163</v>
      </c>
      <c r="AU376" s="164" t="s">
        <v>82</v>
      </c>
      <c r="AV376" s="12" t="s">
        <v>80</v>
      </c>
      <c r="AW376" s="12" t="s">
        <v>34</v>
      </c>
      <c r="AX376" s="12" t="s">
        <v>73</v>
      </c>
      <c r="AY376" s="164" t="s">
        <v>152</v>
      </c>
    </row>
    <row r="377" spans="2:51" s="13" customFormat="1" ht="11.25">
      <c r="B377" s="170"/>
      <c r="D377" s="163" t="s">
        <v>163</v>
      </c>
      <c r="E377" s="171" t="s">
        <v>3</v>
      </c>
      <c r="F377" s="172" t="s">
        <v>521</v>
      </c>
      <c r="H377" s="173">
        <v>8.1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163</v>
      </c>
      <c r="AU377" s="171" t="s">
        <v>82</v>
      </c>
      <c r="AV377" s="13" t="s">
        <v>82</v>
      </c>
      <c r="AW377" s="13" t="s">
        <v>34</v>
      </c>
      <c r="AX377" s="13" t="s">
        <v>73</v>
      </c>
      <c r="AY377" s="171" t="s">
        <v>152</v>
      </c>
    </row>
    <row r="378" spans="2:51" s="13" customFormat="1" ht="11.25">
      <c r="B378" s="170"/>
      <c r="D378" s="163" t="s">
        <v>163</v>
      </c>
      <c r="E378" s="171" t="s">
        <v>3</v>
      </c>
      <c r="F378" s="172" t="s">
        <v>522</v>
      </c>
      <c r="H378" s="173">
        <v>15.8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163</v>
      </c>
      <c r="AU378" s="171" t="s">
        <v>82</v>
      </c>
      <c r="AV378" s="13" t="s">
        <v>82</v>
      </c>
      <c r="AW378" s="13" t="s">
        <v>34</v>
      </c>
      <c r="AX378" s="13" t="s">
        <v>73</v>
      </c>
      <c r="AY378" s="171" t="s">
        <v>152</v>
      </c>
    </row>
    <row r="379" spans="2:51" s="13" customFormat="1" ht="11.25">
      <c r="B379" s="170"/>
      <c r="D379" s="163" t="s">
        <v>163</v>
      </c>
      <c r="E379" s="171" t="s">
        <v>3</v>
      </c>
      <c r="F379" s="172" t="s">
        <v>523</v>
      </c>
      <c r="H379" s="173">
        <v>16.2</v>
      </c>
      <c r="I379" s="174"/>
      <c r="L379" s="170"/>
      <c r="M379" s="175"/>
      <c r="N379" s="176"/>
      <c r="O379" s="176"/>
      <c r="P379" s="176"/>
      <c r="Q379" s="176"/>
      <c r="R379" s="176"/>
      <c r="S379" s="176"/>
      <c r="T379" s="177"/>
      <c r="AT379" s="171" t="s">
        <v>163</v>
      </c>
      <c r="AU379" s="171" t="s">
        <v>82</v>
      </c>
      <c r="AV379" s="13" t="s">
        <v>82</v>
      </c>
      <c r="AW379" s="13" t="s">
        <v>34</v>
      </c>
      <c r="AX379" s="13" t="s">
        <v>73</v>
      </c>
      <c r="AY379" s="171" t="s">
        <v>152</v>
      </c>
    </row>
    <row r="380" spans="2:51" s="13" customFormat="1" ht="11.25">
      <c r="B380" s="170"/>
      <c r="D380" s="163" t="s">
        <v>163</v>
      </c>
      <c r="E380" s="171" t="s">
        <v>3</v>
      </c>
      <c r="F380" s="172" t="s">
        <v>524</v>
      </c>
      <c r="H380" s="173">
        <v>6.6</v>
      </c>
      <c r="I380" s="174"/>
      <c r="L380" s="170"/>
      <c r="M380" s="175"/>
      <c r="N380" s="176"/>
      <c r="O380" s="176"/>
      <c r="P380" s="176"/>
      <c r="Q380" s="176"/>
      <c r="R380" s="176"/>
      <c r="S380" s="176"/>
      <c r="T380" s="177"/>
      <c r="AT380" s="171" t="s">
        <v>163</v>
      </c>
      <c r="AU380" s="171" t="s">
        <v>82</v>
      </c>
      <c r="AV380" s="13" t="s">
        <v>82</v>
      </c>
      <c r="AW380" s="13" t="s">
        <v>34</v>
      </c>
      <c r="AX380" s="13" t="s">
        <v>73</v>
      </c>
      <c r="AY380" s="171" t="s">
        <v>152</v>
      </c>
    </row>
    <row r="381" spans="2:51" s="14" customFormat="1" ht="11.25">
      <c r="B381" s="178"/>
      <c r="D381" s="163" t="s">
        <v>163</v>
      </c>
      <c r="E381" s="179" t="s">
        <v>3</v>
      </c>
      <c r="F381" s="180" t="s">
        <v>168</v>
      </c>
      <c r="H381" s="181">
        <v>46.7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163</v>
      </c>
      <c r="AU381" s="179" t="s">
        <v>82</v>
      </c>
      <c r="AV381" s="14" t="s">
        <v>159</v>
      </c>
      <c r="AW381" s="14" t="s">
        <v>34</v>
      </c>
      <c r="AX381" s="14" t="s">
        <v>80</v>
      </c>
      <c r="AY381" s="179" t="s">
        <v>152</v>
      </c>
    </row>
    <row r="382" spans="1:65" s="1" customFormat="1" ht="16.5" customHeight="1">
      <c r="A382" s="33"/>
      <c r="B382" s="143"/>
      <c r="C382" s="186" t="s">
        <v>525</v>
      </c>
      <c r="D382" s="186" t="s">
        <v>176</v>
      </c>
      <c r="E382" s="187" t="s">
        <v>526</v>
      </c>
      <c r="F382" s="188" t="s">
        <v>527</v>
      </c>
      <c r="G382" s="189" t="s">
        <v>221</v>
      </c>
      <c r="H382" s="190">
        <v>10.274</v>
      </c>
      <c r="I382" s="191"/>
      <c r="J382" s="192">
        <f>ROUND(I382*H382,2)</f>
        <v>0</v>
      </c>
      <c r="K382" s="188" t="s">
        <v>158</v>
      </c>
      <c r="L382" s="193"/>
      <c r="M382" s="194" t="s">
        <v>3</v>
      </c>
      <c r="N382" s="195" t="s">
        <v>44</v>
      </c>
      <c r="O382" s="54"/>
      <c r="P382" s="153">
        <f>O382*H382</f>
        <v>0</v>
      </c>
      <c r="Q382" s="153">
        <v>0.0006</v>
      </c>
      <c r="R382" s="153">
        <f>Q382*H382</f>
        <v>0.006164399999999999</v>
      </c>
      <c r="S382" s="153">
        <v>0</v>
      </c>
      <c r="T382" s="154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5" t="s">
        <v>180</v>
      </c>
      <c r="AT382" s="155" t="s">
        <v>176</v>
      </c>
      <c r="AU382" s="155" t="s">
        <v>82</v>
      </c>
      <c r="AY382" s="18" t="s">
        <v>152</v>
      </c>
      <c r="BE382" s="156">
        <f>IF(N382="základní",J382,0)</f>
        <v>0</v>
      </c>
      <c r="BF382" s="156">
        <f>IF(N382="snížená",J382,0)</f>
        <v>0</v>
      </c>
      <c r="BG382" s="156">
        <f>IF(N382="zákl. přenesená",J382,0)</f>
        <v>0</v>
      </c>
      <c r="BH382" s="156">
        <f>IF(N382="sníž. přenesená",J382,0)</f>
        <v>0</v>
      </c>
      <c r="BI382" s="156">
        <f>IF(N382="nulová",J382,0)</f>
        <v>0</v>
      </c>
      <c r="BJ382" s="18" t="s">
        <v>80</v>
      </c>
      <c r="BK382" s="156">
        <f>ROUND(I382*H382,2)</f>
        <v>0</v>
      </c>
      <c r="BL382" s="18" t="s">
        <v>159</v>
      </c>
      <c r="BM382" s="155" t="s">
        <v>528</v>
      </c>
    </row>
    <row r="383" spans="2:51" s="13" customFormat="1" ht="11.25">
      <c r="B383" s="170"/>
      <c r="D383" s="163" t="s">
        <v>163</v>
      </c>
      <c r="E383" s="171" t="s">
        <v>3</v>
      </c>
      <c r="F383" s="172" t="s">
        <v>529</v>
      </c>
      <c r="H383" s="173">
        <v>9.34</v>
      </c>
      <c r="I383" s="174"/>
      <c r="L383" s="170"/>
      <c r="M383" s="175"/>
      <c r="N383" s="176"/>
      <c r="O383" s="176"/>
      <c r="P383" s="176"/>
      <c r="Q383" s="176"/>
      <c r="R383" s="176"/>
      <c r="S383" s="176"/>
      <c r="T383" s="177"/>
      <c r="AT383" s="171" t="s">
        <v>163</v>
      </c>
      <c r="AU383" s="171" t="s">
        <v>82</v>
      </c>
      <c r="AV383" s="13" t="s">
        <v>82</v>
      </c>
      <c r="AW383" s="13" t="s">
        <v>34</v>
      </c>
      <c r="AX383" s="13" t="s">
        <v>80</v>
      </c>
      <c r="AY383" s="171" t="s">
        <v>152</v>
      </c>
    </row>
    <row r="384" spans="2:51" s="13" customFormat="1" ht="11.25">
      <c r="B384" s="170"/>
      <c r="D384" s="163" t="s">
        <v>163</v>
      </c>
      <c r="F384" s="172" t="s">
        <v>530</v>
      </c>
      <c r="H384" s="173">
        <v>10.274</v>
      </c>
      <c r="I384" s="174"/>
      <c r="L384" s="170"/>
      <c r="M384" s="175"/>
      <c r="N384" s="176"/>
      <c r="O384" s="176"/>
      <c r="P384" s="176"/>
      <c r="Q384" s="176"/>
      <c r="R384" s="176"/>
      <c r="S384" s="176"/>
      <c r="T384" s="177"/>
      <c r="AT384" s="171" t="s">
        <v>163</v>
      </c>
      <c r="AU384" s="171" t="s">
        <v>82</v>
      </c>
      <c r="AV384" s="13" t="s">
        <v>82</v>
      </c>
      <c r="AW384" s="13" t="s">
        <v>4</v>
      </c>
      <c r="AX384" s="13" t="s">
        <v>80</v>
      </c>
      <c r="AY384" s="171" t="s">
        <v>152</v>
      </c>
    </row>
    <row r="385" spans="1:65" s="1" customFormat="1" ht="24" customHeight="1">
      <c r="A385" s="33"/>
      <c r="B385" s="143"/>
      <c r="C385" s="144" t="s">
        <v>531</v>
      </c>
      <c r="D385" s="144" t="s">
        <v>154</v>
      </c>
      <c r="E385" s="145" t="s">
        <v>532</v>
      </c>
      <c r="F385" s="146" t="s">
        <v>533</v>
      </c>
      <c r="G385" s="147" t="s">
        <v>221</v>
      </c>
      <c r="H385" s="148">
        <v>22.34</v>
      </c>
      <c r="I385" s="149"/>
      <c r="J385" s="150">
        <f>ROUND(I385*H385,2)</f>
        <v>0</v>
      </c>
      <c r="K385" s="146" t="s">
        <v>158</v>
      </c>
      <c r="L385" s="34"/>
      <c r="M385" s="151" t="s">
        <v>3</v>
      </c>
      <c r="N385" s="152" t="s">
        <v>44</v>
      </c>
      <c r="O385" s="54"/>
      <c r="P385" s="153">
        <f>O385*H385</f>
        <v>0</v>
      </c>
      <c r="Q385" s="153">
        <v>0.0018</v>
      </c>
      <c r="R385" s="153">
        <f>Q385*H385</f>
        <v>0.040212</v>
      </c>
      <c r="S385" s="153">
        <v>0</v>
      </c>
      <c r="T385" s="154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5" t="s">
        <v>159</v>
      </c>
      <c r="AT385" s="155" t="s">
        <v>154</v>
      </c>
      <c r="AU385" s="155" t="s">
        <v>82</v>
      </c>
      <c r="AY385" s="18" t="s">
        <v>152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8" t="s">
        <v>80</v>
      </c>
      <c r="BK385" s="156">
        <f>ROUND(I385*H385,2)</f>
        <v>0</v>
      </c>
      <c r="BL385" s="18" t="s">
        <v>159</v>
      </c>
      <c r="BM385" s="155" t="s">
        <v>534</v>
      </c>
    </row>
    <row r="386" spans="1:47" s="1" customFormat="1" ht="11.25">
      <c r="A386" s="33"/>
      <c r="B386" s="34"/>
      <c r="C386" s="33"/>
      <c r="D386" s="157" t="s">
        <v>161</v>
      </c>
      <c r="E386" s="33"/>
      <c r="F386" s="158" t="s">
        <v>535</v>
      </c>
      <c r="G386" s="33"/>
      <c r="H386" s="33"/>
      <c r="I386" s="159"/>
      <c r="J386" s="33"/>
      <c r="K386" s="33"/>
      <c r="L386" s="34"/>
      <c r="M386" s="160"/>
      <c r="N386" s="161"/>
      <c r="O386" s="54"/>
      <c r="P386" s="54"/>
      <c r="Q386" s="54"/>
      <c r="R386" s="54"/>
      <c r="S386" s="54"/>
      <c r="T386" s="55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161</v>
      </c>
      <c r="AU386" s="18" t="s">
        <v>82</v>
      </c>
    </row>
    <row r="387" spans="2:51" s="12" customFormat="1" ht="11.25">
      <c r="B387" s="162"/>
      <c r="D387" s="163" t="s">
        <v>163</v>
      </c>
      <c r="E387" s="164" t="s">
        <v>3</v>
      </c>
      <c r="F387" s="165" t="s">
        <v>536</v>
      </c>
      <c r="H387" s="164" t="s">
        <v>3</v>
      </c>
      <c r="I387" s="166"/>
      <c r="L387" s="162"/>
      <c r="M387" s="167"/>
      <c r="N387" s="168"/>
      <c r="O387" s="168"/>
      <c r="P387" s="168"/>
      <c r="Q387" s="168"/>
      <c r="R387" s="168"/>
      <c r="S387" s="168"/>
      <c r="T387" s="169"/>
      <c r="AT387" s="164" t="s">
        <v>163</v>
      </c>
      <c r="AU387" s="164" t="s">
        <v>82</v>
      </c>
      <c r="AV387" s="12" t="s">
        <v>80</v>
      </c>
      <c r="AW387" s="12" t="s">
        <v>34</v>
      </c>
      <c r="AX387" s="12" t="s">
        <v>73</v>
      </c>
      <c r="AY387" s="164" t="s">
        <v>152</v>
      </c>
    </row>
    <row r="388" spans="2:51" s="12" customFormat="1" ht="11.25">
      <c r="B388" s="162"/>
      <c r="D388" s="163" t="s">
        <v>163</v>
      </c>
      <c r="E388" s="164" t="s">
        <v>3</v>
      </c>
      <c r="F388" s="165" t="s">
        <v>537</v>
      </c>
      <c r="H388" s="164" t="s">
        <v>3</v>
      </c>
      <c r="I388" s="166"/>
      <c r="L388" s="162"/>
      <c r="M388" s="167"/>
      <c r="N388" s="168"/>
      <c r="O388" s="168"/>
      <c r="P388" s="168"/>
      <c r="Q388" s="168"/>
      <c r="R388" s="168"/>
      <c r="S388" s="168"/>
      <c r="T388" s="169"/>
      <c r="AT388" s="164" t="s">
        <v>163</v>
      </c>
      <c r="AU388" s="164" t="s">
        <v>82</v>
      </c>
      <c r="AV388" s="12" t="s">
        <v>80</v>
      </c>
      <c r="AW388" s="12" t="s">
        <v>34</v>
      </c>
      <c r="AX388" s="12" t="s">
        <v>73</v>
      </c>
      <c r="AY388" s="164" t="s">
        <v>152</v>
      </c>
    </row>
    <row r="389" spans="2:51" s="13" customFormat="1" ht="11.25">
      <c r="B389" s="170"/>
      <c r="D389" s="163" t="s">
        <v>163</v>
      </c>
      <c r="E389" s="171" t="s">
        <v>3</v>
      </c>
      <c r="F389" s="172" t="s">
        <v>538</v>
      </c>
      <c r="H389" s="173">
        <v>8</v>
      </c>
      <c r="I389" s="174"/>
      <c r="L389" s="170"/>
      <c r="M389" s="175"/>
      <c r="N389" s="176"/>
      <c r="O389" s="176"/>
      <c r="P389" s="176"/>
      <c r="Q389" s="176"/>
      <c r="R389" s="176"/>
      <c r="S389" s="176"/>
      <c r="T389" s="177"/>
      <c r="AT389" s="171" t="s">
        <v>163</v>
      </c>
      <c r="AU389" s="171" t="s">
        <v>82</v>
      </c>
      <c r="AV389" s="13" t="s">
        <v>82</v>
      </c>
      <c r="AW389" s="13" t="s">
        <v>34</v>
      </c>
      <c r="AX389" s="13" t="s">
        <v>73</v>
      </c>
      <c r="AY389" s="171" t="s">
        <v>152</v>
      </c>
    </row>
    <row r="390" spans="2:51" s="13" customFormat="1" ht="11.25">
      <c r="B390" s="170"/>
      <c r="D390" s="163" t="s">
        <v>163</v>
      </c>
      <c r="E390" s="171" t="s">
        <v>3</v>
      </c>
      <c r="F390" s="172" t="s">
        <v>539</v>
      </c>
      <c r="H390" s="173">
        <v>9.34</v>
      </c>
      <c r="I390" s="174"/>
      <c r="L390" s="170"/>
      <c r="M390" s="175"/>
      <c r="N390" s="176"/>
      <c r="O390" s="176"/>
      <c r="P390" s="176"/>
      <c r="Q390" s="176"/>
      <c r="R390" s="176"/>
      <c r="S390" s="176"/>
      <c r="T390" s="177"/>
      <c r="AT390" s="171" t="s">
        <v>163</v>
      </c>
      <c r="AU390" s="171" t="s">
        <v>82</v>
      </c>
      <c r="AV390" s="13" t="s">
        <v>82</v>
      </c>
      <c r="AW390" s="13" t="s">
        <v>34</v>
      </c>
      <c r="AX390" s="13" t="s">
        <v>73</v>
      </c>
      <c r="AY390" s="171" t="s">
        <v>152</v>
      </c>
    </row>
    <row r="391" spans="2:51" s="12" customFormat="1" ht="11.25">
      <c r="B391" s="162"/>
      <c r="D391" s="163" t="s">
        <v>163</v>
      </c>
      <c r="E391" s="164" t="s">
        <v>3</v>
      </c>
      <c r="F391" s="165" t="s">
        <v>540</v>
      </c>
      <c r="H391" s="164" t="s">
        <v>3</v>
      </c>
      <c r="I391" s="166"/>
      <c r="L391" s="162"/>
      <c r="M391" s="167"/>
      <c r="N391" s="168"/>
      <c r="O391" s="168"/>
      <c r="P391" s="168"/>
      <c r="Q391" s="168"/>
      <c r="R391" s="168"/>
      <c r="S391" s="168"/>
      <c r="T391" s="169"/>
      <c r="AT391" s="164" t="s">
        <v>163</v>
      </c>
      <c r="AU391" s="164" t="s">
        <v>82</v>
      </c>
      <c r="AV391" s="12" t="s">
        <v>80</v>
      </c>
      <c r="AW391" s="12" t="s">
        <v>34</v>
      </c>
      <c r="AX391" s="12" t="s">
        <v>73</v>
      </c>
      <c r="AY391" s="164" t="s">
        <v>152</v>
      </c>
    </row>
    <row r="392" spans="2:51" s="13" customFormat="1" ht="11.25">
      <c r="B392" s="170"/>
      <c r="D392" s="163" t="s">
        <v>163</v>
      </c>
      <c r="E392" s="171" t="s">
        <v>3</v>
      </c>
      <c r="F392" s="172" t="s">
        <v>541</v>
      </c>
      <c r="H392" s="173">
        <v>5</v>
      </c>
      <c r="I392" s="174"/>
      <c r="L392" s="170"/>
      <c r="M392" s="175"/>
      <c r="N392" s="176"/>
      <c r="O392" s="176"/>
      <c r="P392" s="176"/>
      <c r="Q392" s="176"/>
      <c r="R392" s="176"/>
      <c r="S392" s="176"/>
      <c r="T392" s="177"/>
      <c r="AT392" s="171" t="s">
        <v>163</v>
      </c>
      <c r="AU392" s="171" t="s">
        <v>82</v>
      </c>
      <c r="AV392" s="13" t="s">
        <v>82</v>
      </c>
      <c r="AW392" s="13" t="s">
        <v>34</v>
      </c>
      <c r="AX392" s="13" t="s">
        <v>73</v>
      </c>
      <c r="AY392" s="171" t="s">
        <v>152</v>
      </c>
    </row>
    <row r="393" spans="2:51" s="14" customFormat="1" ht="11.25">
      <c r="B393" s="178"/>
      <c r="D393" s="163" t="s">
        <v>163</v>
      </c>
      <c r="E393" s="179" t="s">
        <v>3</v>
      </c>
      <c r="F393" s="180" t="s">
        <v>168</v>
      </c>
      <c r="H393" s="181">
        <v>22.34</v>
      </c>
      <c r="I393" s="182"/>
      <c r="L393" s="178"/>
      <c r="M393" s="183"/>
      <c r="N393" s="184"/>
      <c r="O393" s="184"/>
      <c r="P393" s="184"/>
      <c r="Q393" s="184"/>
      <c r="R393" s="184"/>
      <c r="S393" s="184"/>
      <c r="T393" s="185"/>
      <c r="AT393" s="179" t="s">
        <v>163</v>
      </c>
      <c r="AU393" s="179" t="s">
        <v>82</v>
      </c>
      <c r="AV393" s="14" t="s">
        <v>159</v>
      </c>
      <c r="AW393" s="14" t="s">
        <v>34</v>
      </c>
      <c r="AX393" s="14" t="s">
        <v>80</v>
      </c>
      <c r="AY393" s="179" t="s">
        <v>152</v>
      </c>
    </row>
    <row r="394" spans="1:65" s="1" customFormat="1" ht="16.5" customHeight="1">
      <c r="A394" s="33"/>
      <c r="B394" s="143"/>
      <c r="C394" s="144" t="s">
        <v>542</v>
      </c>
      <c r="D394" s="144" t="s">
        <v>154</v>
      </c>
      <c r="E394" s="145" t="s">
        <v>543</v>
      </c>
      <c r="F394" s="146" t="s">
        <v>544</v>
      </c>
      <c r="G394" s="147" t="s">
        <v>221</v>
      </c>
      <c r="H394" s="148">
        <v>22.34</v>
      </c>
      <c r="I394" s="149"/>
      <c r="J394" s="150">
        <f>ROUND(I394*H394,2)</f>
        <v>0</v>
      </c>
      <c r="K394" s="146" t="s">
        <v>158</v>
      </c>
      <c r="L394" s="34"/>
      <c r="M394" s="151" t="s">
        <v>3</v>
      </c>
      <c r="N394" s="152" t="s">
        <v>44</v>
      </c>
      <c r="O394" s="54"/>
      <c r="P394" s="153">
        <f>O394*H394</f>
        <v>0</v>
      </c>
      <c r="Q394" s="153">
        <v>0.00026</v>
      </c>
      <c r="R394" s="153">
        <f>Q394*H394</f>
        <v>0.005808399999999999</v>
      </c>
      <c r="S394" s="153">
        <v>0</v>
      </c>
      <c r="T394" s="154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55" t="s">
        <v>159</v>
      </c>
      <c r="AT394" s="155" t="s">
        <v>154</v>
      </c>
      <c r="AU394" s="155" t="s">
        <v>82</v>
      </c>
      <c r="AY394" s="18" t="s">
        <v>152</v>
      </c>
      <c r="BE394" s="156">
        <f>IF(N394="základní",J394,0)</f>
        <v>0</v>
      </c>
      <c r="BF394" s="156">
        <f>IF(N394="snížená",J394,0)</f>
        <v>0</v>
      </c>
      <c r="BG394" s="156">
        <f>IF(N394="zákl. přenesená",J394,0)</f>
        <v>0</v>
      </c>
      <c r="BH394" s="156">
        <f>IF(N394="sníž. přenesená",J394,0)</f>
        <v>0</v>
      </c>
      <c r="BI394" s="156">
        <f>IF(N394="nulová",J394,0)</f>
        <v>0</v>
      </c>
      <c r="BJ394" s="18" t="s">
        <v>80</v>
      </c>
      <c r="BK394" s="156">
        <f>ROUND(I394*H394,2)</f>
        <v>0</v>
      </c>
      <c r="BL394" s="18" t="s">
        <v>159</v>
      </c>
      <c r="BM394" s="155" t="s">
        <v>545</v>
      </c>
    </row>
    <row r="395" spans="1:47" s="1" customFormat="1" ht="11.25">
      <c r="A395" s="33"/>
      <c r="B395" s="34"/>
      <c r="C395" s="33"/>
      <c r="D395" s="157" t="s">
        <v>161</v>
      </c>
      <c r="E395" s="33"/>
      <c r="F395" s="158" t="s">
        <v>546</v>
      </c>
      <c r="G395" s="33"/>
      <c r="H395" s="33"/>
      <c r="I395" s="159"/>
      <c r="J395" s="33"/>
      <c r="K395" s="33"/>
      <c r="L395" s="34"/>
      <c r="M395" s="160"/>
      <c r="N395" s="161"/>
      <c r="O395" s="54"/>
      <c r="P395" s="54"/>
      <c r="Q395" s="54"/>
      <c r="R395" s="54"/>
      <c r="S395" s="54"/>
      <c r="T395" s="55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8" t="s">
        <v>161</v>
      </c>
      <c r="AU395" s="18" t="s">
        <v>82</v>
      </c>
    </row>
    <row r="396" spans="1:65" s="1" customFormat="1" ht="16.5" customHeight="1">
      <c r="A396" s="33"/>
      <c r="B396" s="143"/>
      <c r="C396" s="144" t="s">
        <v>547</v>
      </c>
      <c r="D396" s="144" t="s">
        <v>154</v>
      </c>
      <c r="E396" s="145" t="s">
        <v>548</v>
      </c>
      <c r="F396" s="146" t="s">
        <v>549</v>
      </c>
      <c r="G396" s="147" t="s">
        <v>221</v>
      </c>
      <c r="H396" s="148">
        <v>22.34</v>
      </c>
      <c r="I396" s="149"/>
      <c r="J396" s="150">
        <f>ROUND(I396*H396,2)</f>
        <v>0</v>
      </c>
      <c r="K396" s="146" t="s">
        <v>3</v>
      </c>
      <c r="L396" s="34"/>
      <c r="M396" s="151" t="s">
        <v>3</v>
      </c>
      <c r="N396" s="152" t="s">
        <v>44</v>
      </c>
      <c r="O396" s="54"/>
      <c r="P396" s="153">
        <f>O396*H396</f>
        <v>0</v>
      </c>
      <c r="Q396" s="153">
        <v>0</v>
      </c>
      <c r="R396" s="153">
        <f>Q396*H396</f>
        <v>0</v>
      </c>
      <c r="S396" s="153">
        <v>0</v>
      </c>
      <c r="T396" s="154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5" t="s">
        <v>159</v>
      </c>
      <c r="AT396" s="155" t="s">
        <v>154</v>
      </c>
      <c r="AU396" s="155" t="s">
        <v>82</v>
      </c>
      <c r="AY396" s="18" t="s">
        <v>152</v>
      </c>
      <c r="BE396" s="156">
        <f>IF(N396="základní",J396,0)</f>
        <v>0</v>
      </c>
      <c r="BF396" s="156">
        <f>IF(N396="snížená",J396,0)</f>
        <v>0</v>
      </c>
      <c r="BG396" s="156">
        <f>IF(N396="zákl. přenesená",J396,0)</f>
        <v>0</v>
      </c>
      <c r="BH396" s="156">
        <f>IF(N396="sníž. přenesená",J396,0)</f>
        <v>0</v>
      </c>
      <c r="BI396" s="156">
        <f>IF(N396="nulová",J396,0)</f>
        <v>0</v>
      </c>
      <c r="BJ396" s="18" t="s">
        <v>80</v>
      </c>
      <c r="BK396" s="156">
        <f>ROUND(I396*H396,2)</f>
        <v>0</v>
      </c>
      <c r="BL396" s="18" t="s">
        <v>159</v>
      </c>
      <c r="BM396" s="155" t="s">
        <v>550</v>
      </c>
    </row>
    <row r="397" spans="2:51" s="12" customFormat="1" ht="11.25">
      <c r="B397" s="162"/>
      <c r="D397" s="163" t="s">
        <v>163</v>
      </c>
      <c r="E397" s="164" t="s">
        <v>3</v>
      </c>
      <c r="F397" s="165" t="s">
        <v>551</v>
      </c>
      <c r="H397" s="164" t="s">
        <v>3</v>
      </c>
      <c r="I397" s="166"/>
      <c r="L397" s="162"/>
      <c r="M397" s="167"/>
      <c r="N397" s="168"/>
      <c r="O397" s="168"/>
      <c r="P397" s="168"/>
      <c r="Q397" s="168"/>
      <c r="R397" s="168"/>
      <c r="S397" s="168"/>
      <c r="T397" s="169"/>
      <c r="AT397" s="164" t="s">
        <v>163</v>
      </c>
      <c r="AU397" s="164" t="s">
        <v>82</v>
      </c>
      <c r="AV397" s="12" t="s">
        <v>80</v>
      </c>
      <c r="AW397" s="12" t="s">
        <v>34</v>
      </c>
      <c r="AX397" s="12" t="s">
        <v>73</v>
      </c>
      <c r="AY397" s="164" t="s">
        <v>152</v>
      </c>
    </row>
    <row r="398" spans="2:51" s="13" customFormat="1" ht="11.25">
      <c r="B398" s="170"/>
      <c r="D398" s="163" t="s">
        <v>163</v>
      </c>
      <c r="E398" s="171" t="s">
        <v>3</v>
      </c>
      <c r="F398" s="172" t="s">
        <v>552</v>
      </c>
      <c r="H398" s="173">
        <v>22.34</v>
      </c>
      <c r="I398" s="174"/>
      <c r="L398" s="170"/>
      <c r="M398" s="175"/>
      <c r="N398" s="176"/>
      <c r="O398" s="176"/>
      <c r="P398" s="176"/>
      <c r="Q398" s="176"/>
      <c r="R398" s="176"/>
      <c r="S398" s="176"/>
      <c r="T398" s="177"/>
      <c r="AT398" s="171" t="s">
        <v>163</v>
      </c>
      <c r="AU398" s="171" t="s">
        <v>82</v>
      </c>
      <c r="AV398" s="13" t="s">
        <v>82</v>
      </c>
      <c r="AW398" s="13" t="s">
        <v>34</v>
      </c>
      <c r="AX398" s="13" t="s">
        <v>80</v>
      </c>
      <c r="AY398" s="171" t="s">
        <v>152</v>
      </c>
    </row>
    <row r="399" spans="1:65" s="1" customFormat="1" ht="16.5" customHeight="1">
      <c r="A399" s="33"/>
      <c r="B399" s="143"/>
      <c r="C399" s="144" t="s">
        <v>553</v>
      </c>
      <c r="D399" s="144" t="s">
        <v>154</v>
      </c>
      <c r="E399" s="145" t="s">
        <v>554</v>
      </c>
      <c r="F399" s="146" t="s">
        <v>555</v>
      </c>
      <c r="G399" s="147" t="s">
        <v>305</v>
      </c>
      <c r="H399" s="148">
        <v>46.7</v>
      </c>
      <c r="I399" s="149"/>
      <c r="J399" s="150">
        <f>ROUND(I399*H399,2)</f>
        <v>0</v>
      </c>
      <c r="K399" s="146" t="s">
        <v>158</v>
      </c>
      <c r="L399" s="34"/>
      <c r="M399" s="151" t="s">
        <v>3</v>
      </c>
      <c r="N399" s="152" t="s">
        <v>44</v>
      </c>
      <c r="O399" s="54"/>
      <c r="P399" s="153">
        <f>O399*H399</f>
        <v>0</v>
      </c>
      <c r="Q399" s="153">
        <v>0</v>
      </c>
      <c r="R399" s="153">
        <f>Q399*H399</f>
        <v>0</v>
      </c>
      <c r="S399" s="153">
        <v>0</v>
      </c>
      <c r="T399" s="154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5" t="s">
        <v>159</v>
      </c>
      <c r="AT399" s="155" t="s">
        <v>154</v>
      </c>
      <c r="AU399" s="155" t="s">
        <v>82</v>
      </c>
      <c r="AY399" s="18" t="s">
        <v>152</v>
      </c>
      <c r="BE399" s="156">
        <f>IF(N399="základní",J399,0)</f>
        <v>0</v>
      </c>
      <c r="BF399" s="156">
        <f>IF(N399="snížená",J399,0)</f>
        <v>0</v>
      </c>
      <c r="BG399" s="156">
        <f>IF(N399="zákl. přenesená",J399,0)</f>
        <v>0</v>
      </c>
      <c r="BH399" s="156">
        <f>IF(N399="sníž. přenesená",J399,0)</f>
        <v>0</v>
      </c>
      <c r="BI399" s="156">
        <f>IF(N399="nulová",J399,0)</f>
        <v>0</v>
      </c>
      <c r="BJ399" s="18" t="s">
        <v>80</v>
      </c>
      <c r="BK399" s="156">
        <f>ROUND(I399*H399,2)</f>
        <v>0</v>
      </c>
      <c r="BL399" s="18" t="s">
        <v>159</v>
      </c>
      <c r="BM399" s="155" t="s">
        <v>556</v>
      </c>
    </row>
    <row r="400" spans="1:47" s="1" customFormat="1" ht="11.25">
      <c r="A400" s="33"/>
      <c r="B400" s="34"/>
      <c r="C400" s="33"/>
      <c r="D400" s="157" t="s">
        <v>161</v>
      </c>
      <c r="E400" s="33"/>
      <c r="F400" s="158" t="s">
        <v>557</v>
      </c>
      <c r="G400" s="33"/>
      <c r="H400" s="33"/>
      <c r="I400" s="159"/>
      <c r="J400" s="33"/>
      <c r="K400" s="33"/>
      <c r="L400" s="34"/>
      <c r="M400" s="160"/>
      <c r="N400" s="161"/>
      <c r="O400" s="54"/>
      <c r="P400" s="54"/>
      <c r="Q400" s="54"/>
      <c r="R400" s="54"/>
      <c r="S400" s="54"/>
      <c r="T400" s="55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161</v>
      </c>
      <c r="AU400" s="18" t="s">
        <v>82</v>
      </c>
    </row>
    <row r="401" spans="1:65" s="1" customFormat="1" ht="16.5" customHeight="1">
      <c r="A401" s="33"/>
      <c r="B401" s="143"/>
      <c r="C401" s="186" t="s">
        <v>558</v>
      </c>
      <c r="D401" s="186" t="s">
        <v>176</v>
      </c>
      <c r="E401" s="187" t="s">
        <v>559</v>
      </c>
      <c r="F401" s="188" t="s">
        <v>560</v>
      </c>
      <c r="G401" s="189" t="s">
        <v>305</v>
      </c>
      <c r="H401" s="190">
        <v>49.035</v>
      </c>
      <c r="I401" s="191"/>
      <c r="J401" s="192">
        <f>ROUND(I401*H401,2)</f>
        <v>0</v>
      </c>
      <c r="K401" s="188" t="s">
        <v>158</v>
      </c>
      <c r="L401" s="193"/>
      <c r="M401" s="194" t="s">
        <v>3</v>
      </c>
      <c r="N401" s="195" t="s">
        <v>44</v>
      </c>
      <c r="O401" s="54"/>
      <c r="P401" s="153">
        <f>O401*H401</f>
        <v>0</v>
      </c>
      <c r="Q401" s="153">
        <v>4E-05</v>
      </c>
      <c r="R401" s="153">
        <f>Q401*H401</f>
        <v>0.0019614</v>
      </c>
      <c r="S401" s="153">
        <v>0</v>
      </c>
      <c r="T401" s="154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5" t="s">
        <v>180</v>
      </c>
      <c r="AT401" s="155" t="s">
        <v>176</v>
      </c>
      <c r="AU401" s="155" t="s">
        <v>82</v>
      </c>
      <c r="AY401" s="18" t="s">
        <v>152</v>
      </c>
      <c r="BE401" s="156">
        <f>IF(N401="základní",J401,0)</f>
        <v>0</v>
      </c>
      <c r="BF401" s="156">
        <f>IF(N401="snížená",J401,0)</f>
        <v>0</v>
      </c>
      <c r="BG401" s="156">
        <f>IF(N401="zákl. přenesená",J401,0)</f>
        <v>0</v>
      </c>
      <c r="BH401" s="156">
        <f>IF(N401="sníž. přenesená",J401,0)</f>
        <v>0</v>
      </c>
      <c r="BI401" s="156">
        <f>IF(N401="nulová",J401,0)</f>
        <v>0</v>
      </c>
      <c r="BJ401" s="18" t="s">
        <v>80</v>
      </c>
      <c r="BK401" s="156">
        <f>ROUND(I401*H401,2)</f>
        <v>0</v>
      </c>
      <c r="BL401" s="18" t="s">
        <v>159</v>
      </c>
      <c r="BM401" s="155" t="s">
        <v>561</v>
      </c>
    </row>
    <row r="402" spans="2:51" s="13" customFormat="1" ht="11.25">
      <c r="B402" s="170"/>
      <c r="D402" s="163" t="s">
        <v>163</v>
      </c>
      <c r="F402" s="172" t="s">
        <v>562</v>
      </c>
      <c r="H402" s="173">
        <v>49.035</v>
      </c>
      <c r="I402" s="174"/>
      <c r="L402" s="170"/>
      <c r="M402" s="175"/>
      <c r="N402" s="176"/>
      <c r="O402" s="176"/>
      <c r="P402" s="176"/>
      <c r="Q402" s="176"/>
      <c r="R402" s="176"/>
      <c r="S402" s="176"/>
      <c r="T402" s="177"/>
      <c r="AT402" s="171" t="s">
        <v>163</v>
      </c>
      <c r="AU402" s="171" t="s">
        <v>82</v>
      </c>
      <c r="AV402" s="13" t="s">
        <v>82</v>
      </c>
      <c r="AW402" s="13" t="s">
        <v>4</v>
      </c>
      <c r="AX402" s="13" t="s">
        <v>80</v>
      </c>
      <c r="AY402" s="171" t="s">
        <v>152</v>
      </c>
    </row>
    <row r="403" spans="1:65" s="1" customFormat="1" ht="16.5" customHeight="1">
      <c r="A403" s="33"/>
      <c r="B403" s="143"/>
      <c r="C403" s="144" t="s">
        <v>563</v>
      </c>
      <c r="D403" s="144" t="s">
        <v>154</v>
      </c>
      <c r="E403" s="145" t="s">
        <v>564</v>
      </c>
      <c r="F403" s="146" t="s">
        <v>565</v>
      </c>
      <c r="G403" s="147" t="s">
        <v>305</v>
      </c>
      <c r="H403" s="148">
        <v>46.7</v>
      </c>
      <c r="I403" s="149"/>
      <c r="J403" s="150">
        <f>ROUND(I403*H403,2)</f>
        <v>0</v>
      </c>
      <c r="K403" s="146" t="s">
        <v>158</v>
      </c>
      <c r="L403" s="34"/>
      <c r="M403" s="151" t="s">
        <v>3</v>
      </c>
      <c r="N403" s="152" t="s">
        <v>44</v>
      </c>
      <c r="O403" s="54"/>
      <c r="P403" s="153">
        <f>O403*H403</f>
        <v>0</v>
      </c>
      <c r="Q403" s="153">
        <v>0.0015</v>
      </c>
      <c r="R403" s="153">
        <f>Q403*H403</f>
        <v>0.07005</v>
      </c>
      <c r="S403" s="153">
        <v>0</v>
      </c>
      <c r="T403" s="154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5" t="s">
        <v>159</v>
      </c>
      <c r="AT403" s="155" t="s">
        <v>154</v>
      </c>
      <c r="AU403" s="155" t="s">
        <v>82</v>
      </c>
      <c r="AY403" s="18" t="s">
        <v>152</v>
      </c>
      <c r="BE403" s="156">
        <f>IF(N403="základní",J403,0)</f>
        <v>0</v>
      </c>
      <c r="BF403" s="156">
        <f>IF(N403="snížená",J403,0)</f>
        <v>0</v>
      </c>
      <c r="BG403" s="156">
        <f>IF(N403="zákl. přenesená",J403,0)</f>
        <v>0</v>
      </c>
      <c r="BH403" s="156">
        <f>IF(N403="sníž. přenesená",J403,0)</f>
        <v>0</v>
      </c>
      <c r="BI403" s="156">
        <f>IF(N403="nulová",J403,0)</f>
        <v>0</v>
      </c>
      <c r="BJ403" s="18" t="s">
        <v>80</v>
      </c>
      <c r="BK403" s="156">
        <f>ROUND(I403*H403,2)</f>
        <v>0</v>
      </c>
      <c r="BL403" s="18" t="s">
        <v>159</v>
      </c>
      <c r="BM403" s="155" t="s">
        <v>566</v>
      </c>
    </row>
    <row r="404" spans="1:47" s="1" customFormat="1" ht="11.25">
      <c r="A404" s="33"/>
      <c r="B404" s="34"/>
      <c r="C404" s="33"/>
      <c r="D404" s="157" t="s">
        <v>161</v>
      </c>
      <c r="E404" s="33"/>
      <c r="F404" s="158" t="s">
        <v>567</v>
      </c>
      <c r="G404" s="33"/>
      <c r="H404" s="33"/>
      <c r="I404" s="159"/>
      <c r="J404" s="33"/>
      <c r="K404" s="33"/>
      <c r="L404" s="34"/>
      <c r="M404" s="160"/>
      <c r="N404" s="161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161</v>
      </c>
      <c r="AU404" s="18" t="s">
        <v>82</v>
      </c>
    </row>
    <row r="405" spans="2:51" s="12" customFormat="1" ht="11.25">
      <c r="B405" s="162"/>
      <c r="D405" s="163" t="s">
        <v>163</v>
      </c>
      <c r="E405" s="164" t="s">
        <v>3</v>
      </c>
      <c r="F405" s="165" t="s">
        <v>568</v>
      </c>
      <c r="H405" s="164" t="s">
        <v>3</v>
      </c>
      <c r="I405" s="166"/>
      <c r="L405" s="162"/>
      <c r="M405" s="167"/>
      <c r="N405" s="168"/>
      <c r="O405" s="168"/>
      <c r="P405" s="168"/>
      <c r="Q405" s="168"/>
      <c r="R405" s="168"/>
      <c r="S405" s="168"/>
      <c r="T405" s="169"/>
      <c r="AT405" s="164" t="s">
        <v>163</v>
      </c>
      <c r="AU405" s="164" t="s">
        <v>82</v>
      </c>
      <c r="AV405" s="12" t="s">
        <v>80</v>
      </c>
      <c r="AW405" s="12" t="s">
        <v>34</v>
      </c>
      <c r="AX405" s="12" t="s">
        <v>73</v>
      </c>
      <c r="AY405" s="164" t="s">
        <v>152</v>
      </c>
    </row>
    <row r="406" spans="2:51" s="13" customFormat="1" ht="11.25">
      <c r="B406" s="170"/>
      <c r="D406" s="163" t="s">
        <v>163</v>
      </c>
      <c r="E406" s="171" t="s">
        <v>3</v>
      </c>
      <c r="F406" s="172" t="s">
        <v>569</v>
      </c>
      <c r="H406" s="173">
        <v>46.7</v>
      </c>
      <c r="I406" s="174"/>
      <c r="L406" s="170"/>
      <c r="M406" s="175"/>
      <c r="N406" s="176"/>
      <c r="O406" s="176"/>
      <c r="P406" s="176"/>
      <c r="Q406" s="176"/>
      <c r="R406" s="176"/>
      <c r="S406" s="176"/>
      <c r="T406" s="177"/>
      <c r="AT406" s="171" t="s">
        <v>163</v>
      </c>
      <c r="AU406" s="171" t="s">
        <v>82</v>
      </c>
      <c r="AV406" s="13" t="s">
        <v>82</v>
      </c>
      <c r="AW406" s="13" t="s">
        <v>34</v>
      </c>
      <c r="AX406" s="13" t="s">
        <v>80</v>
      </c>
      <c r="AY406" s="171" t="s">
        <v>152</v>
      </c>
    </row>
    <row r="407" spans="2:63" s="11" customFormat="1" ht="22.5" customHeight="1">
      <c r="B407" s="130"/>
      <c r="D407" s="131" t="s">
        <v>72</v>
      </c>
      <c r="E407" s="141" t="s">
        <v>570</v>
      </c>
      <c r="F407" s="141" t="s">
        <v>571</v>
      </c>
      <c r="I407" s="133"/>
      <c r="J407" s="142">
        <f>BK407</f>
        <v>0</v>
      </c>
      <c r="L407" s="130"/>
      <c r="M407" s="135"/>
      <c r="N407" s="136"/>
      <c r="O407" s="136"/>
      <c r="P407" s="137">
        <f>SUM(P408:P452)</f>
        <v>0</v>
      </c>
      <c r="Q407" s="136"/>
      <c r="R407" s="137">
        <f>SUM(R408:R452)</f>
        <v>18.067690669999998</v>
      </c>
      <c r="S407" s="136"/>
      <c r="T407" s="138">
        <f>SUM(T408:T452)</f>
        <v>0</v>
      </c>
      <c r="AR407" s="131" t="s">
        <v>80</v>
      </c>
      <c r="AT407" s="139" t="s">
        <v>72</v>
      </c>
      <c r="AU407" s="139" t="s">
        <v>80</v>
      </c>
      <c r="AY407" s="131" t="s">
        <v>152</v>
      </c>
      <c r="BK407" s="140">
        <f>SUM(BK408:BK452)</f>
        <v>0</v>
      </c>
    </row>
    <row r="408" spans="1:65" s="1" customFormat="1" ht="16.5" customHeight="1">
      <c r="A408" s="33"/>
      <c r="B408" s="143"/>
      <c r="C408" s="144" t="s">
        <v>572</v>
      </c>
      <c r="D408" s="144" t="s">
        <v>154</v>
      </c>
      <c r="E408" s="145" t="s">
        <v>573</v>
      </c>
      <c r="F408" s="146" t="s">
        <v>574</v>
      </c>
      <c r="G408" s="147" t="s">
        <v>221</v>
      </c>
      <c r="H408" s="148">
        <v>125.864</v>
      </c>
      <c r="I408" s="149"/>
      <c r="J408" s="150">
        <f>ROUND(I408*H408,2)</f>
        <v>0</v>
      </c>
      <c r="K408" s="146" t="s">
        <v>158</v>
      </c>
      <c r="L408" s="34"/>
      <c r="M408" s="151" t="s">
        <v>3</v>
      </c>
      <c r="N408" s="152" t="s">
        <v>44</v>
      </c>
      <c r="O408" s="54"/>
      <c r="P408" s="153">
        <f>O408*H408</f>
        <v>0</v>
      </c>
      <c r="Q408" s="153">
        <v>0</v>
      </c>
      <c r="R408" s="153">
        <f>Q408*H408</f>
        <v>0</v>
      </c>
      <c r="S408" s="153">
        <v>0</v>
      </c>
      <c r="T408" s="154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5" t="s">
        <v>159</v>
      </c>
      <c r="AT408" s="155" t="s">
        <v>154</v>
      </c>
      <c r="AU408" s="155" t="s">
        <v>82</v>
      </c>
      <c r="AY408" s="18" t="s">
        <v>152</v>
      </c>
      <c r="BE408" s="156">
        <f>IF(N408="základní",J408,0)</f>
        <v>0</v>
      </c>
      <c r="BF408" s="156">
        <f>IF(N408="snížená",J408,0)</f>
        <v>0</v>
      </c>
      <c r="BG408" s="156">
        <f>IF(N408="zákl. přenesená",J408,0)</f>
        <v>0</v>
      </c>
      <c r="BH408" s="156">
        <f>IF(N408="sníž. přenesená",J408,0)</f>
        <v>0</v>
      </c>
      <c r="BI408" s="156">
        <f>IF(N408="nulová",J408,0)</f>
        <v>0</v>
      </c>
      <c r="BJ408" s="18" t="s">
        <v>80</v>
      </c>
      <c r="BK408" s="156">
        <f>ROUND(I408*H408,2)</f>
        <v>0</v>
      </c>
      <c r="BL408" s="18" t="s">
        <v>159</v>
      </c>
      <c r="BM408" s="155" t="s">
        <v>575</v>
      </c>
    </row>
    <row r="409" spans="1:47" s="1" customFormat="1" ht="11.25">
      <c r="A409" s="33"/>
      <c r="B409" s="34"/>
      <c r="C409" s="33"/>
      <c r="D409" s="157" t="s">
        <v>161</v>
      </c>
      <c r="E409" s="33"/>
      <c r="F409" s="158" t="s">
        <v>576</v>
      </c>
      <c r="G409" s="33"/>
      <c r="H409" s="33"/>
      <c r="I409" s="159"/>
      <c r="J409" s="33"/>
      <c r="K409" s="33"/>
      <c r="L409" s="34"/>
      <c r="M409" s="160"/>
      <c r="N409" s="161"/>
      <c r="O409" s="54"/>
      <c r="P409" s="54"/>
      <c r="Q409" s="54"/>
      <c r="R409" s="54"/>
      <c r="S409" s="54"/>
      <c r="T409" s="55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T409" s="18" t="s">
        <v>161</v>
      </c>
      <c r="AU409" s="18" t="s">
        <v>82</v>
      </c>
    </row>
    <row r="410" spans="2:51" s="12" customFormat="1" ht="11.25">
      <c r="B410" s="162"/>
      <c r="D410" s="163" t="s">
        <v>163</v>
      </c>
      <c r="E410" s="164" t="s">
        <v>3</v>
      </c>
      <c r="F410" s="165" t="s">
        <v>577</v>
      </c>
      <c r="H410" s="164" t="s">
        <v>3</v>
      </c>
      <c r="I410" s="166"/>
      <c r="L410" s="162"/>
      <c r="M410" s="167"/>
      <c r="N410" s="168"/>
      <c r="O410" s="168"/>
      <c r="P410" s="168"/>
      <c r="Q410" s="168"/>
      <c r="R410" s="168"/>
      <c r="S410" s="168"/>
      <c r="T410" s="169"/>
      <c r="AT410" s="164" t="s">
        <v>163</v>
      </c>
      <c r="AU410" s="164" t="s">
        <v>82</v>
      </c>
      <c r="AV410" s="12" t="s">
        <v>80</v>
      </c>
      <c r="AW410" s="12" t="s">
        <v>34</v>
      </c>
      <c r="AX410" s="12" t="s">
        <v>73</v>
      </c>
      <c r="AY410" s="164" t="s">
        <v>152</v>
      </c>
    </row>
    <row r="411" spans="2:51" s="12" customFormat="1" ht="11.25">
      <c r="B411" s="162"/>
      <c r="D411" s="163" t="s">
        <v>163</v>
      </c>
      <c r="E411" s="164" t="s">
        <v>3</v>
      </c>
      <c r="F411" s="165" t="s">
        <v>578</v>
      </c>
      <c r="H411" s="164" t="s">
        <v>3</v>
      </c>
      <c r="I411" s="166"/>
      <c r="L411" s="162"/>
      <c r="M411" s="167"/>
      <c r="N411" s="168"/>
      <c r="O411" s="168"/>
      <c r="P411" s="168"/>
      <c r="Q411" s="168"/>
      <c r="R411" s="168"/>
      <c r="S411" s="168"/>
      <c r="T411" s="169"/>
      <c r="AT411" s="164" t="s">
        <v>163</v>
      </c>
      <c r="AU411" s="164" t="s">
        <v>82</v>
      </c>
      <c r="AV411" s="12" t="s">
        <v>80</v>
      </c>
      <c r="AW411" s="12" t="s">
        <v>34</v>
      </c>
      <c r="AX411" s="12" t="s">
        <v>73</v>
      </c>
      <c r="AY411" s="164" t="s">
        <v>152</v>
      </c>
    </row>
    <row r="412" spans="2:51" s="12" customFormat="1" ht="11.25">
      <c r="B412" s="162"/>
      <c r="D412" s="163" t="s">
        <v>163</v>
      </c>
      <c r="E412" s="164" t="s">
        <v>3</v>
      </c>
      <c r="F412" s="165" t="s">
        <v>579</v>
      </c>
      <c r="H412" s="164" t="s">
        <v>3</v>
      </c>
      <c r="I412" s="166"/>
      <c r="L412" s="162"/>
      <c r="M412" s="167"/>
      <c r="N412" s="168"/>
      <c r="O412" s="168"/>
      <c r="P412" s="168"/>
      <c r="Q412" s="168"/>
      <c r="R412" s="168"/>
      <c r="S412" s="168"/>
      <c r="T412" s="169"/>
      <c r="AT412" s="164" t="s">
        <v>163</v>
      </c>
      <c r="AU412" s="164" t="s">
        <v>82</v>
      </c>
      <c r="AV412" s="12" t="s">
        <v>80</v>
      </c>
      <c r="AW412" s="12" t="s">
        <v>34</v>
      </c>
      <c r="AX412" s="12" t="s">
        <v>73</v>
      </c>
      <c r="AY412" s="164" t="s">
        <v>152</v>
      </c>
    </row>
    <row r="413" spans="2:51" s="13" customFormat="1" ht="11.25">
      <c r="B413" s="170"/>
      <c r="D413" s="163" t="s">
        <v>163</v>
      </c>
      <c r="E413" s="171" t="s">
        <v>3</v>
      </c>
      <c r="F413" s="172" t="s">
        <v>381</v>
      </c>
      <c r="H413" s="173">
        <v>16.92</v>
      </c>
      <c r="I413" s="174"/>
      <c r="L413" s="170"/>
      <c r="M413" s="175"/>
      <c r="N413" s="176"/>
      <c r="O413" s="176"/>
      <c r="P413" s="176"/>
      <c r="Q413" s="176"/>
      <c r="R413" s="176"/>
      <c r="S413" s="176"/>
      <c r="T413" s="177"/>
      <c r="AT413" s="171" t="s">
        <v>163</v>
      </c>
      <c r="AU413" s="171" t="s">
        <v>82</v>
      </c>
      <c r="AV413" s="13" t="s">
        <v>82</v>
      </c>
      <c r="AW413" s="13" t="s">
        <v>34</v>
      </c>
      <c r="AX413" s="13" t="s">
        <v>73</v>
      </c>
      <c r="AY413" s="171" t="s">
        <v>152</v>
      </c>
    </row>
    <row r="414" spans="2:51" s="13" customFormat="1" ht="11.25">
      <c r="B414" s="170"/>
      <c r="D414" s="163" t="s">
        <v>163</v>
      </c>
      <c r="E414" s="171" t="s">
        <v>3</v>
      </c>
      <c r="F414" s="172" t="s">
        <v>382</v>
      </c>
      <c r="H414" s="173">
        <v>105.31</v>
      </c>
      <c r="I414" s="174"/>
      <c r="L414" s="170"/>
      <c r="M414" s="175"/>
      <c r="N414" s="176"/>
      <c r="O414" s="176"/>
      <c r="P414" s="176"/>
      <c r="Q414" s="176"/>
      <c r="R414" s="176"/>
      <c r="S414" s="176"/>
      <c r="T414" s="177"/>
      <c r="AT414" s="171" t="s">
        <v>163</v>
      </c>
      <c r="AU414" s="171" t="s">
        <v>82</v>
      </c>
      <c r="AV414" s="13" t="s">
        <v>82</v>
      </c>
      <c r="AW414" s="13" t="s">
        <v>34</v>
      </c>
      <c r="AX414" s="13" t="s">
        <v>73</v>
      </c>
      <c r="AY414" s="171" t="s">
        <v>152</v>
      </c>
    </row>
    <row r="415" spans="2:51" s="12" customFormat="1" ht="11.25">
      <c r="B415" s="162"/>
      <c r="D415" s="163" t="s">
        <v>163</v>
      </c>
      <c r="E415" s="164" t="s">
        <v>3</v>
      </c>
      <c r="F415" s="165" t="s">
        <v>580</v>
      </c>
      <c r="H415" s="164" t="s">
        <v>3</v>
      </c>
      <c r="I415" s="166"/>
      <c r="L415" s="162"/>
      <c r="M415" s="167"/>
      <c r="N415" s="168"/>
      <c r="O415" s="168"/>
      <c r="P415" s="168"/>
      <c r="Q415" s="168"/>
      <c r="R415" s="168"/>
      <c r="S415" s="168"/>
      <c r="T415" s="169"/>
      <c r="AT415" s="164" t="s">
        <v>163</v>
      </c>
      <c r="AU415" s="164" t="s">
        <v>82</v>
      </c>
      <c r="AV415" s="12" t="s">
        <v>80</v>
      </c>
      <c r="AW415" s="12" t="s">
        <v>34</v>
      </c>
      <c r="AX415" s="12" t="s">
        <v>73</v>
      </c>
      <c r="AY415" s="164" t="s">
        <v>152</v>
      </c>
    </row>
    <row r="416" spans="2:51" s="13" customFormat="1" ht="11.25">
      <c r="B416" s="170"/>
      <c r="D416" s="163" t="s">
        <v>163</v>
      </c>
      <c r="E416" s="171" t="s">
        <v>3</v>
      </c>
      <c r="F416" s="172" t="s">
        <v>581</v>
      </c>
      <c r="H416" s="173">
        <v>0.276</v>
      </c>
      <c r="I416" s="174"/>
      <c r="L416" s="170"/>
      <c r="M416" s="175"/>
      <c r="N416" s="176"/>
      <c r="O416" s="176"/>
      <c r="P416" s="176"/>
      <c r="Q416" s="176"/>
      <c r="R416" s="176"/>
      <c r="S416" s="176"/>
      <c r="T416" s="177"/>
      <c r="AT416" s="171" t="s">
        <v>163</v>
      </c>
      <c r="AU416" s="171" t="s">
        <v>82</v>
      </c>
      <c r="AV416" s="13" t="s">
        <v>82</v>
      </c>
      <c r="AW416" s="13" t="s">
        <v>34</v>
      </c>
      <c r="AX416" s="13" t="s">
        <v>73</v>
      </c>
      <c r="AY416" s="171" t="s">
        <v>152</v>
      </c>
    </row>
    <row r="417" spans="2:51" s="13" customFormat="1" ht="11.25">
      <c r="B417" s="170"/>
      <c r="D417" s="163" t="s">
        <v>163</v>
      </c>
      <c r="E417" s="171" t="s">
        <v>3</v>
      </c>
      <c r="F417" s="172" t="s">
        <v>582</v>
      </c>
      <c r="H417" s="173">
        <v>0.33</v>
      </c>
      <c r="I417" s="174"/>
      <c r="L417" s="170"/>
      <c r="M417" s="175"/>
      <c r="N417" s="176"/>
      <c r="O417" s="176"/>
      <c r="P417" s="176"/>
      <c r="Q417" s="176"/>
      <c r="R417" s="176"/>
      <c r="S417" s="176"/>
      <c r="T417" s="177"/>
      <c r="AT417" s="171" t="s">
        <v>163</v>
      </c>
      <c r="AU417" s="171" t="s">
        <v>82</v>
      </c>
      <c r="AV417" s="13" t="s">
        <v>82</v>
      </c>
      <c r="AW417" s="13" t="s">
        <v>34</v>
      </c>
      <c r="AX417" s="13" t="s">
        <v>73</v>
      </c>
      <c r="AY417" s="171" t="s">
        <v>152</v>
      </c>
    </row>
    <row r="418" spans="2:51" s="13" customFormat="1" ht="11.25">
      <c r="B418" s="170"/>
      <c r="D418" s="163" t="s">
        <v>163</v>
      </c>
      <c r="E418" s="171" t="s">
        <v>3</v>
      </c>
      <c r="F418" s="172" t="s">
        <v>583</v>
      </c>
      <c r="H418" s="173">
        <v>0.332</v>
      </c>
      <c r="I418" s="174"/>
      <c r="L418" s="170"/>
      <c r="M418" s="175"/>
      <c r="N418" s="176"/>
      <c r="O418" s="176"/>
      <c r="P418" s="176"/>
      <c r="Q418" s="176"/>
      <c r="R418" s="176"/>
      <c r="S418" s="176"/>
      <c r="T418" s="177"/>
      <c r="AT418" s="171" t="s">
        <v>163</v>
      </c>
      <c r="AU418" s="171" t="s">
        <v>82</v>
      </c>
      <c r="AV418" s="13" t="s">
        <v>82</v>
      </c>
      <c r="AW418" s="13" t="s">
        <v>34</v>
      </c>
      <c r="AX418" s="13" t="s">
        <v>73</v>
      </c>
      <c r="AY418" s="171" t="s">
        <v>152</v>
      </c>
    </row>
    <row r="419" spans="2:51" s="13" customFormat="1" ht="11.25">
      <c r="B419" s="170"/>
      <c r="D419" s="163" t="s">
        <v>163</v>
      </c>
      <c r="E419" s="171" t="s">
        <v>3</v>
      </c>
      <c r="F419" s="172" t="s">
        <v>584</v>
      </c>
      <c r="H419" s="173">
        <v>1.787</v>
      </c>
      <c r="I419" s="174"/>
      <c r="L419" s="170"/>
      <c r="M419" s="175"/>
      <c r="N419" s="176"/>
      <c r="O419" s="176"/>
      <c r="P419" s="176"/>
      <c r="Q419" s="176"/>
      <c r="R419" s="176"/>
      <c r="S419" s="176"/>
      <c r="T419" s="177"/>
      <c r="AT419" s="171" t="s">
        <v>163</v>
      </c>
      <c r="AU419" s="171" t="s">
        <v>82</v>
      </c>
      <c r="AV419" s="13" t="s">
        <v>82</v>
      </c>
      <c r="AW419" s="13" t="s">
        <v>34</v>
      </c>
      <c r="AX419" s="13" t="s">
        <v>73</v>
      </c>
      <c r="AY419" s="171" t="s">
        <v>152</v>
      </c>
    </row>
    <row r="420" spans="2:51" s="13" customFormat="1" ht="11.25">
      <c r="B420" s="170"/>
      <c r="D420" s="163" t="s">
        <v>163</v>
      </c>
      <c r="E420" s="171" t="s">
        <v>3</v>
      </c>
      <c r="F420" s="172" t="s">
        <v>585</v>
      </c>
      <c r="H420" s="173">
        <v>0.909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163</v>
      </c>
      <c r="AU420" s="171" t="s">
        <v>82</v>
      </c>
      <c r="AV420" s="13" t="s">
        <v>82</v>
      </c>
      <c r="AW420" s="13" t="s">
        <v>34</v>
      </c>
      <c r="AX420" s="13" t="s">
        <v>73</v>
      </c>
      <c r="AY420" s="171" t="s">
        <v>152</v>
      </c>
    </row>
    <row r="421" spans="2:51" s="14" customFormat="1" ht="11.25">
      <c r="B421" s="178"/>
      <c r="D421" s="163" t="s">
        <v>163</v>
      </c>
      <c r="E421" s="179" t="s">
        <v>3</v>
      </c>
      <c r="F421" s="180" t="s">
        <v>168</v>
      </c>
      <c r="H421" s="181">
        <v>125.864</v>
      </c>
      <c r="I421" s="182"/>
      <c r="L421" s="178"/>
      <c r="M421" s="183"/>
      <c r="N421" s="184"/>
      <c r="O421" s="184"/>
      <c r="P421" s="184"/>
      <c r="Q421" s="184"/>
      <c r="R421" s="184"/>
      <c r="S421" s="184"/>
      <c r="T421" s="185"/>
      <c r="AT421" s="179" t="s">
        <v>163</v>
      </c>
      <c r="AU421" s="179" t="s">
        <v>82</v>
      </c>
      <c r="AV421" s="14" t="s">
        <v>159</v>
      </c>
      <c r="AW421" s="14" t="s">
        <v>34</v>
      </c>
      <c r="AX421" s="14" t="s">
        <v>80</v>
      </c>
      <c r="AY421" s="179" t="s">
        <v>152</v>
      </c>
    </row>
    <row r="422" spans="1:65" s="1" customFormat="1" ht="16.5" customHeight="1">
      <c r="A422" s="33"/>
      <c r="B422" s="143"/>
      <c r="C422" s="144" t="s">
        <v>586</v>
      </c>
      <c r="D422" s="144" t="s">
        <v>154</v>
      </c>
      <c r="E422" s="145" t="s">
        <v>587</v>
      </c>
      <c r="F422" s="146" t="s">
        <v>588</v>
      </c>
      <c r="G422" s="147" t="s">
        <v>221</v>
      </c>
      <c r="H422" s="148">
        <v>629.32</v>
      </c>
      <c r="I422" s="149"/>
      <c r="J422" s="150">
        <f>ROUND(I422*H422,2)</f>
        <v>0</v>
      </c>
      <c r="K422" s="146" t="s">
        <v>158</v>
      </c>
      <c r="L422" s="34"/>
      <c r="M422" s="151" t="s">
        <v>3</v>
      </c>
      <c r="N422" s="152" t="s">
        <v>44</v>
      </c>
      <c r="O422" s="54"/>
      <c r="P422" s="153">
        <f>O422*H422</f>
        <v>0</v>
      </c>
      <c r="Q422" s="153">
        <v>0</v>
      </c>
      <c r="R422" s="153">
        <f>Q422*H422</f>
        <v>0</v>
      </c>
      <c r="S422" s="153">
        <v>0</v>
      </c>
      <c r="T422" s="154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55" t="s">
        <v>159</v>
      </c>
      <c r="AT422" s="155" t="s">
        <v>154</v>
      </c>
      <c r="AU422" s="155" t="s">
        <v>82</v>
      </c>
      <c r="AY422" s="18" t="s">
        <v>152</v>
      </c>
      <c r="BE422" s="156">
        <f>IF(N422="základní",J422,0)</f>
        <v>0</v>
      </c>
      <c r="BF422" s="156">
        <f>IF(N422="snížená",J422,0)</f>
        <v>0</v>
      </c>
      <c r="BG422" s="156">
        <f>IF(N422="zákl. přenesená",J422,0)</f>
        <v>0</v>
      </c>
      <c r="BH422" s="156">
        <f>IF(N422="sníž. přenesená",J422,0)</f>
        <v>0</v>
      </c>
      <c r="BI422" s="156">
        <f>IF(N422="nulová",J422,0)</f>
        <v>0</v>
      </c>
      <c r="BJ422" s="18" t="s">
        <v>80</v>
      </c>
      <c r="BK422" s="156">
        <f>ROUND(I422*H422,2)</f>
        <v>0</v>
      </c>
      <c r="BL422" s="18" t="s">
        <v>159</v>
      </c>
      <c r="BM422" s="155" t="s">
        <v>589</v>
      </c>
    </row>
    <row r="423" spans="1:47" s="1" customFormat="1" ht="11.25">
      <c r="A423" s="33"/>
      <c r="B423" s="34"/>
      <c r="C423" s="33"/>
      <c r="D423" s="157" t="s">
        <v>161</v>
      </c>
      <c r="E423" s="33"/>
      <c r="F423" s="158" t="s">
        <v>590</v>
      </c>
      <c r="G423" s="33"/>
      <c r="H423" s="33"/>
      <c r="I423" s="159"/>
      <c r="J423" s="33"/>
      <c r="K423" s="33"/>
      <c r="L423" s="34"/>
      <c r="M423" s="160"/>
      <c r="N423" s="161"/>
      <c r="O423" s="54"/>
      <c r="P423" s="54"/>
      <c r="Q423" s="54"/>
      <c r="R423" s="54"/>
      <c r="S423" s="54"/>
      <c r="T423" s="55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8" t="s">
        <v>161</v>
      </c>
      <c r="AU423" s="18" t="s">
        <v>82</v>
      </c>
    </row>
    <row r="424" spans="2:51" s="13" customFormat="1" ht="11.25">
      <c r="B424" s="170"/>
      <c r="D424" s="163" t="s">
        <v>163</v>
      </c>
      <c r="E424" s="171" t="s">
        <v>3</v>
      </c>
      <c r="F424" s="172" t="s">
        <v>591</v>
      </c>
      <c r="H424" s="173">
        <v>629.32</v>
      </c>
      <c r="I424" s="174"/>
      <c r="L424" s="170"/>
      <c r="M424" s="175"/>
      <c r="N424" s="176"/>
      <c r="O424" s="176"/>
      <c r="P424" s="176"/>
      <c r="Q424" s="176"/>
      <c r="R424" s="176"/>
      <c r="S424" s="176"/>
      <c r="T424" s="177"/>
      <c r="AT424" s="171" t="s">
        <v>163</v>
      </c>
      <c r="AU424" s="171" t="s">
        <v>82</v>
      </c>
      <c r="AV424" s="13" t="s">
        <v>82</v>
      </c>
      <c r="AW424" s="13" t="s">
        <v>34</v>
      </c>
      <c r="AX424" s="13" t="s">
        <v>80</v>
      </c>
      <c r="AY424" s="171" t="s">
        <v>152</v>
      </c>
    </row>
    <row r="425" spans="1:65" s="1" customFormat="1" ht="21.75" customHeight="1">
      <c r="A425" s="33"/>
      <c r="B425" s="143"/>
      <c r="C425" s="144" t="s">
        <v>592</v>
      </c>
      <c r="D425" s="144" t="s">
        <v>154</v>
      </c>
      <c r="E425" s="145" t="s">
        <v>593</v>
      </c>
      <c r="F425" s="146" t="s">
        <v>594</v>
      </c>
      <c r="G425" s="147" t="s">
        <v>221</v>
      </c>
      <c r="H425" s="148">
        <v>125.864</v>
      </c>
      <c r="I425" s="149"/>
      <c r="J425" s="150">
        <f>ROUND(I425*H425,2)</f>
        <v>0</v>
      </c>
      <c r="K425" s="146" t="s">
        <v>158</v>
      </c>
      <c r="L425" s="34"/>
      <c r="M425" s="151" t="s">
        <v>3</v>
      </c>
      <c r="N425" s="152" t="s">
        <v>44</v>
      </c>
      <c r="O425" s="54"/>
      <c r="P425" s="153">
        <f>O425*H425</f>
        <v>0</v>
      </c>
      <c r="Q425" s="153">
        <v>4E-05</v>
      </c>
      <c r="R425" s="153">
        <f>Q425*H425</f>
        <v>0.00503456</v>
      </c>
      <c r="S425" s="153">
        <v>0</v>
      </c>
      <c r="T425" s="154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5" t="s">
        <v>159</v>
      </c>
      <c r="AT425" s="155" t="s">
        <v>154</v>
      </c>
      <c r="AU425" s="155" t="s">
        <v>82</v>
      </c>
      <c r="AY425" s="18" t="s">
        <v>152</v>
      </c>
      <c r="BE425" s="156">
        <f>IF(N425="základní",J425,0)</f>
        <v>0</v>
      </c>
      <c r="BF425" s="156">
        <f>IF(N425="snížená",J425,0)</f>
        <v>0</v>
      </c>
      <c r="BG425" s="156">
        <f>IF(N425="zákl. přenesená",J425,0)</f>
        <v>0</v>
      </c>
      <c r="BH425" s="156">
        <f>IF(N425="sníž. přenesená",J425,0)</f>
        <v>0</v>
      </c>
      <c r="BI425" s="156">
        <f>IF(N425="nulová",J425,0)</f>
        <v>0</v>
      </c>
      <c r="BJ425" s="18" t="s">
        <v>80</v>
      </c>
      <c r="BK425" s="156">
        <f>ROUND(I425*H425,2)</f>
        <v>0</v>
      </c>
      <c r="BL425" s="18" t="s">
        <v>159</v>
      </c>
      <c r="BM425" s="155" t="s">
        <v>595</v>
      </c>
    </row>
    <row r="426" spans="1:47" s="1" customFormat="1" ht="11.25">
      <c r="A426" s="33"/>
      <c r="B426" s="34"/>
      <c r="C426" s="33"/>
      <c r="D426" s="157" t="s">
        <v>161</v>
      </c>
      <c r="E426" s="33"/>
      <c r="F426" s="158" t="s">
        <v>596</v>
      </c>
      <c r="G426" s="33"/>
      <c r="H426" s="33"/>
      <c r="I426" s="159"/>
      <c r="J426" s="33"/>
      <c r="K426" s="33"/>
      <c r="L426" s="34"/>
      <c r="M426" s="160"/>
      <c r="N426" s="161"/>
      <c r="O426" s="54"/>
      <c r="P426" s="54"/>
      <c r="Q426" s="54"/>
      <c r="R426" s="54"/>
      <c r="S426" s="54"/>
      <c r="T426" s="55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161</v>
      </c>
      <c r="AU426" s="18" t="s">
        <v>82</v>
      </c>
    </row>
    <row r="427" spans="2:51" s="13" customFormat="1" ht="11.25">
      <c r="B427" s="170"/>
      <c r="D427" s="163" t="s">
        <v>163</v>
      </c>
      <c r="E427" s="171" t="s">
        <v>3</v>
      </c>
      <c r="F427" s="172" t="s">
        <v>597</v>
      </c>
      <c r="H427" s="173">
        <v>125.864</v>
      </c>
      <c r="I427" s="174"/>
      <c r="L427" s="170"/>
      <c r="M427" s="175"/>
      <c r="N427" s="176"/>
      <c r="O427" s="176"/>
      <c r="P427" s="176"/>
      <c r="Q427" s="176"/>
      <c r="R427" s="176"/>
      <c r="S427" s="176"/>
      <c r="T427" s="177"/>
      <c r="AT427" s="171" t="s">
        <v>163</v>
      </c>
      <c r="AU427" s="171" t="s">
        <v>82</v>
      </c>
      <c r="AV427" s="13" t="s">
        <v>82</v>
      </c>
      <c r="AW427" s="13" t="s">
        <v>34</v>
      </c>
      <c r="AX427" s="13" t="s">
        <v>80</v>
      </c>
      <c r="AY427" s="171" t="s">
        <v>152</v>
      </c>
    </row>
    <row r="428" spans="1:65" s="1" customFormat="1" ht="21.75" customHeight="1">
      <c r="A428" s="33"/>
      <c r="B428" s="143"/>
      <c r="C428" s="144" t="s">
        <v>598</v>
      </c>
      <c r="D428" s="144" t="s">
        <v>154</v>
      </c>
      <c r="E428" s="145" t="s">
        <v>599</v>
      </c>
      <c r="F428" s="146" t="s">
        <v>600</v>
      </c>
      <c r="G428" s="147" t="s">
        <v>157</v>
      </c>
      <c r="H428" s="148">
        <v>7.013</v>
      </c>
      <c r="I428" s="149"/>
      <c r="J428" s="150">
        <f>ROUND(I428*H428,2)</f>
        <v>0</v>
      </c>
      <c r="K428" s="146" t="s">
        <v>158</v>
      </c>
      <c r="L428" s="34"/>
      <c r="M428" s="151" t="s">
        <v>3</v>
      </c>
      <c r="N428" s="152" t="s">
        <v>44</v>
      </c>
      <c r="O428" s="54"/>
      <c r="P428" s="153">
        <f>O428*H428</f>
        <v>0</v>
      </c>
      <c r="Q428" s="153">
        <v>2.50187</v>
      </c>
      <c r="R428" s="153">
        <f>Q428*H428</f>
        <v>17.545614309999998</v>
      </c>
      <c r="S428" s="153">
        <v>0</v>
      </c>
      <c r="T428" s="154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5" t="s">
        <v>159</v>
      </c>
      <c r="AT428" s="155" t="s">
        <v>154</v>
      </c>
      <c r="AU428" s="155" t="s">
        <v>82</v>
      </c>
      <c r="AY428" s="18" t="s">
        <v>152</v>
      </c>
      <c r="BE428" s="156">
        <f>IF(N428="základní",J428,0)</f>
        <v>0</v>
      </c>
      <c r="BF428" s="156">
        <f>IF(N428="snížená",J428,0)</f>
        <v>0</v>
      </c>
      <c r="BG428" s="156">
        <f>IF(N428="zákl. přenesená",J428,0)</f>
        <v>0</v>
      </c>
      <c r="BH428" s="156">
        <f>IF(N428="sníž. přenesená",J428,0)</f>
        <v>0</v>
      </c>
      <c r="BI428" s="156">
        <f>IF(N428="nulová",J428,0)</f>
        <v>0</v>
      </c>
      <c r="BJ428" s="18" t="s">
        <v>80</v>
      </c>
      <c r="BK428" s="156">
        <f>ROUND(I428*H428,2)</f>
        <v>0</v>
      </c>
      <c r="BL428" s="18" t="s">
        <v>159</v>
      </c>
      <c r="BM428" s="155" t="s">
        <v>601</v>
      </c>
    </row>
    <row r="429" spans="1:47" s="1" customFormat="1" ht="11.25">
      <c r="A429" s="33"/>
      <c r="B429" s="34"/>
      <c r="C429" s="33"/>
      <c r="D429" s="157" t="s">
        <v>161</v>
      </c>
      <c r="E429" s="33"/>
      <c r="F429" s="158" t="s">
        <v>602</v>
      </c>
      <c r="G429" s="33"/>
      <c r="H429" s="33"/>
      <c r="I429" s="159"/>
      <c r="J429" s="33"/>
      <c r="K429" s="33"/>
      <c r="L429" s="34"/>
      <c r="M429" s="160"/>
      <c r="N429" s="161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161</v>
      </c>
      <c r="AU429" s="18" t="s">
        <v>82</v>
      </c>
    </row>
    <row r="430" spans="2:51" s="12" customFormat="1" ht="11.25">
      <c r="B430" s="162"/>
      <c r="D430" s="163" t="s">
        <v>163</v>
      </c>
      <c r="E430" s="164" t="s">
        <v>3</v>
      </c>
      <c r="F430" s="165" t="s">
        <v>603</v>
      </c>
      <c r="H430" s="164" t="s">
        <v>3</v>
      </c>
      <c r="I430" s="166"/>
      <c r="L430" s="162"/>
      <c r="M430" s="167"/>
      <c r="N430" s="168"/>
      <c r="O430" s="168"/>
      <c r="P430" s="168"/>
      <c r="Q430" s="168"/>
      <c r="R430" s="168"/>
      <c r="S430" s="168"/>
      <c r="T430" s="169"/>
      <c r="AT430" s="164" t="s">
        <v>163</v>
      </c>
      <c r="AU430" s="164" t="s">
        <v>82</v>
      </c>
      <c r="AV430" s="12" t="s">
        <v>80</v>
      </c>
      <c r="AW430" s="12" t="s">
        <v>34</v>
      </c>
      <c r="AX430" s="12" t="s">
        <v>73</v>
      </c>
      <c r="AY430" s="164" t="s">
        <v>152</v>
      </c>
    </row>
    <row r="431" spans="2:51" s="12" customFormat="1" ht="11.25">
      <c r="B431" s="162"/>
      <c r="D431" s="163" t="s">
        <v>163</v>
      </c>
      <c r="E431" s="164" t="s">
        <v>3</v>
      </c>
      <c r="F431" s="165" t="s">
        <v>604</v>
      </c>
      <c r="H431" s="164" t="s">
        <v>3</v>
      </c>
      <c r="I431" s="166"/>
      <c r="L431" s="162"/>
      <c r="M431" s="167"/>
      <c r="N431" s="168"/>
      <c r="O431" s="168"/>
      <c r="P431" s="168"/>
      <c r="Q431" s="168"/>
      <c r="R431" s="168"/>
      <c r="S431" s="168"/>
      <c r="T431" s="169"/>
      <c r="AT431" s="164" t="s">
        <v>163</v>
      </c>
      <c r="AU431" s="164" t="s">
        <v>82</v>
      </c>
      <c r="AV431" s="12" t="s">
        <v>80</v>
      </c>
      <c r="AW431" s="12" t="s">
        <v>34</v>
      </c>
      <c r="AX431" s="12" t="s">
        <v>73</v>
      </c>
      <c r="AY431" s="164" t="s">
        <v>152</v>
      </c>
    </row>
    <row r="432" spans="2:51" s="12" customFormat="1" ht="11.25">
      <c r="B432" s="162"/>
      <c r="D432" s="163" t="s">
        <v>163</v>
      </c>
      <c r="E432" s="164" t="s">
        <v>3</v>
      </c>
      <c r="F432" s="165" t="s">
        <v>605</v>
      </c>
      <c r="H432" s="164" t="s">
        <v>3</v>
      </c>
      <c r="I432" s="166"/>
      <c r="L432" s="162"/>
      <c r="M432" s="167"/>
      <c r="N432" s="168"/>
      <c r="O432" s="168"/>
      <c r="P432" s="168"/>
      <c r="Q432" s="168"/>
      <c r="R432" s="168"/>
      <c r="S432" s="168"/>
      <c r="T432" s="169"/>
      <c r="AT432" s="164" t="s">
        <v>163</v>
      </c>
      <c r="AU432" s="164" t="s">
        <v>82</v>
      </c>
      <c r="AV432" s="12" t="s">
        <v>80</v>
      </c>
      <c r="AW432" s="12" t="s">
        <v>34</v>
      </c>
      <c r="AX432" s="12" t="s">
        <v>73</v>
      </c>
      <c r="AY432" s="164" t="s">
        <v>152</v>
      </c>
    </row>
    <row r="433" spans="2:51" s="13" customFormat="1" ht="11.25">
      <c r="B433" s="170"/>
      <c r="D433" s="163" t="s">
        <v>163</v>
      </c>
      <c r="E433" s="171" t="s">
        <v>3</v>
      </c>
      <c r="F433" s="172" t="s">
        <v>606</v>
      </c>
      <c r="H433" s="173">
        <v>7.048</v>
      </c>
      <c r="I433" s="174"/>
      <c r="L433" s="170"/>
      <c r="M433" s="175"/>
      <c r="N433" s="176"/>
      <c r="O433" s="176"/>
      <c r="P433" s="176"/>
      <c r="Q433" s="176"/>
      <c r="R433" s="176"/>
      <c r="S433" s="176"/>
      <c r="T433" s="177"/>
      <c r="AT433" s="171" t="s">
        <v>163</v>
      </c>
      <c r="AU433" s="171" t="s">
        <v>82</v>
      </c>
      <c r="AV433" s="13" t="s">
        <v>82</v>
      </c>
      <c r="AW433" s="13" t="s">
        <v>34</v>
      </c>
      <c r="AX433" s="13" t="s">
        <v>73</v>
      </c>
      <c r="AY433" s="171" t="s">
        <v>152</v>
      </c>
    </row>
    <row r="434" spans="2:51" s="12" customFormat="1" ht="11.25">
      <c r="B434" s="162"/>
      <c r="D434" s="163" t="s">
        <v>163</v>
      </c>
      <c r="E434" s="164" t="s">
        <v>3</v>
      </c>
      <c r="F434" s="165" t="s">
        <v>607</v>
      </c>
      <c r="H434" s="164" t="s">
        <v>3</v>
      </c>
      <c r="I434" s="166"/>
      <c r="L434" s="162"/>
      <c r="M434" s="167"/>
      <c r="N434" s="168"/>
      <c r="O434" s="168"/>
      <c r="P434" s="168"/>
      <c r="Q434" s="168"/>
      <c r="R434" s="168"/>
      <c r="S434" s="168"/>
      <c r="T434" s="169"/>
      <c r="AT434" s="164" t="s">
        <v>163</v>
      </c>
      <c r="AU434" s="164" t="s">
        <v>82</v>
      </c>
      <c r="AV434" s="12" t="s">
        <v>80</v>
      </c>
      <c r="AW434" s="12" t="s">
        <v>34</v>
      </c>
      <c r="AX434" s="12" t="s">
        <v>73</v>
      </c>
      <c r="AY434" s="164" t="s">
        <v>152</v>
      </c>
    </row>
    <row r="435" spans="2:51" s="13" customFormat="1" ht="11.25">
      <c r="B435" s="170"/>
      <c r="D435" s="163" t="s">
        <v>163</v>
      </c>
      <c r="E435" s="171" t="s">
        <v>3</v>
      </c>
      <c r="F435" s="172" t="s">
        <v>608</v>
      </c>
      <c r="H435" s="173">
        <v>-0.081</v>
      </c>
      <c r="I435" s="174"/>
      <c r="L435" s="170"/>
      <c r="M435" s="175"/>
      <c r="N435" s="176"/>
      <c r="O435" s="176"/>
      <c r="P435" s="176"/>
      <c r="Q435" s="176"/>
      <c r="R435" s="176"/>
      <c r="S435" s="176"/>
      <c r="T435" s="177"/>
      <c r="AT435" s="171" t="s">
        <v>163</v>
      </c>
      <c r="AU435" s="171" t="s">
        <v>82</v>
      </c>
      <c r="AV435" s="13" t="s">
        <v>82</v>
      </c>
      <c r="AW435" s="13" t="s">
        <v>34</v>
      </c>
      <c r="AX435" s="13" t="s">
        <v>73</v>
      </c>
      <c r="AY435" s="171" t="s">
        <v>152</v>
      </c>
    </row>
    <row r="436" spans="2:51" s="13" customFormat="1" ht="11.25">
      <c r="B436" s="170"/>
      <c r="D436" s="163" t="s">
        <v>163</v>
      </c>
      <c r="E436" s="171" t="s">
        <v>3</v>
      </c>
      <c r="F436" s="172" t="s">
        <v>609</v>
      </c>
      <c r="H436" s="173">
        <v>-0.048</v>
      </c>
      <c r="I436" s="174"/>
      <c r="L436" s="170"/>
      <c r="M436" s="175"/>
      <c r="N436" s="176"/>
      <c r="O436" s="176"/>
      <c r="P436" s="176"/>
      <c r="Q436" s="176"/>
      <c r="R436" s="176"/>
      <c r="S436" s="176"/>
      <c r="T436" s="177"/>
      <c r="AT436" s="171" t="s">
        <v>163</v>
      </c>
      <c r="AU436" s="171" t="s">
        <v>82</v>
      </c>
      <c r="AV436" s="13" t="s">
        <v>82</v>
      </c>
      <c r="AW436" s="13" t="s">
        <v>34</v>
      </c>
      <c r="AX436" s="13" t="s">
        <v>73</v>
      </c>
      <c r="AY436" s="171" t="s">
        <v>152</v>
      </c>
    </row>
    <row r="437" spans="2:51" s="15" customFormat="1" ht="11.25">
      <c r="B437" s="196"/>
      <c r="D437" s="163" t="s">
        <v>163</v>
      </c>
      <c r="E437" s="197" t="s">
        <v>3</v>
      </c>
      <c r="F437" s="198" t="s">
        <v>425</v>
      </c>
      <c r="H437" s="199">
        <v>6.919</v>
      </c>
      <c r="I437" s="200"/>
      <c r="L437" s="196"/>
      <c r="M437" s="201"/>
      <c r="N437" s="202"/>
      <c r="O437" s="202"/>
      <c r="P437" s="202"/>
      <c r="Q437" s="202"/>
      <c r="R437" s="202"/>
      <c r="S437" s="202"/>
      <c r="T437" s="203"/>
      <c r="AT437" s="197" t="s">
        <v>163</v>
      </c>
      <c r="AU437" s="197" t="s">
        <v>82</v>
      </c>
      <c r="AV437" s="15" t="s">
        <v>175</v>
      </c>
      <c r="AW437" s="15" t="s">
        <v>34</v>
      </c>
      <c r="AX437" s="15" t="s">
        <v>73</v>
      </c>
      <c r="AY437" s="197" t="s">
        <v>152</v>
      </c>
    </row>
    <row r="438" spans="2:51" s="12" customFormat="1" ht="11.25">
      <c r="B438" s="162"/>
      <c r="D438" s="163" t="s">
        <v>163</v>
      </c>
      <c r="E438" s="164" t="s">
        <v>3</v>
      </c>
      <c r="F438" s="165" t="s">
        <v>610</v>
      </c>
      <c r="H438" s="164" t="s">
        <v>3</v>
      </c>
      <c r="I438" s="166"/>
      <c r="L438" s="162"/>
      <c r="M438" s="167"/>
      <c r="N438" s="168"/>
      <c r="O438" s="168"/>
      <c r="P438" s="168"/>
      <c r="Q438" s="168"/>
      <c r="R438" s="168"/>
      <c r="S438" s="168"/>
      <c r="T438" s="169"/>
      <c r="AT438" s="164" t="s">
        <v>163</v>
      </c>
      <c r="AU438" s="164" t="s">
        <v>82</v>
      </c>
      <c r="AV438" s="12" t="s">
        <v>80</v>
      </c>
      <c r="AW438" s="12" t="s">
        <v>34</v>
      </c>
      <c r="AX438" s="12" t="s">
        <v>73</v>
      </c>
      <c r="AY438" s="164" t="s">
        <v>152</v>
      </c>
    </row>
    <row r="439" spans="2:51" s="13" customFormat="1" ht="11.25">
      <c r="B439" s="170"/>
      <c r="D439" s="163" t="s">
        <v>163</v>
      </c>
      <c r="E439" s="171" t="s">
        <v>3</v>
      </c>
      <c r="F439" s="172" t="s">
        <v>611</v>
      </c>
      <c r="H439" s="173">
        <v>0.059</v>
      </c>
      <c r="I439" s="174"/>
      <c r="L439" s="170"/>
      <c r="M439" s="175"/>
      <c r="N439" s="176"/>
      <c r="O439" s="176"/>
      <c r="P439" s="176"/>
      <c r="Q439" s="176"/>
      <c r="R439" s="176"/>
      <c r="S439" s="176"/>
      <c r="T439" s="177"/>
      <c r="AT439" s="171" t="s">
        <v>163</v>
      </c>
      <c r="AU439" s="171" t="s">
        <v>82</v>
      </c>
      <c r="AV439" s="13" t="s">
        <v>82</v>
      </c>
      <c r="AW439" s="13" t="s">
        <v>34</v>
      </c>
      <c r="AX439" s="13" t="s">
        <v>73</v>
      </c>
      <c r="AY439" s="171" t="s">
        <v>152</v>
      </c>
    </row>
    <row r="440" spans="2:51" s="13" customFormat="1" ht="11.25">
      <c r="B440" s="170"/>
      <c r="D440" s="163" t="s">
        <v>163</v>
      </c>
      <c r="E440" s="171" t="s">
        <v>3</v>
      </c>
      <c r="F440" s="172" t="s">
        <v>612</v>
      </c>
      <c r="H440" s="173">
        <v>0.035</v>
      </c>
      <c r="I440" s="174"/>
      <c r="L440" s="170"/>
      <c r="M440" s="175"/>
      <c r="N440" s="176"/>
      <c r="O440" s="176"/>
      <c r="P440" s="176"/>
      <c r="Q440" s="176"/>
      <c r="R440" s="176"/>
      <c r="S440" s="176"/>
      <c r="T440" s="177"/>
      <c r="AT440" s="171" t="s">
        <v>163</v>
      </c>
      <c r="AU440" s="171" t="s">
        <v>82</v>
      </c>
      <c r="AV440" s="13" t="s">
        <v>82</v>
      </c>
      <c r="AW440" s="13" t="s">
        <v>34</v>
      </c>
      <c r="AX440" s="13" t="s">
        <v>73</v>
      </c>
      <c r="AY440" s="171" t="s">
        <v>152</v>
      </c>
    </row>
    <row r="441" spans="2:51" s="15" customFormat="1" ht="11.25">
      <c r="B441" s="196"/>
      <c r="D441" s="163" t="s">
        <v>163</v>
      </c>
      <c r="E441" s="197" t="s">
        <v>3</v>
      </c>
      <c r="F441" s="198" t="s">
        <v>425</v>
      </c>
      <c r="H441" s="199">
        <v>0.094</v>
      </c>
      <c r="I441" s="200"/>
      <c r="L441" s="196"/>
      <c r="M441" s="201"/>
      <c r="N441" s="202"/>
      <c r="O441" s="202"/>
      <c r="P441" s="202"/>
      <c r="Q441" s="202"/>
      <c r="R441" s="202"/>
      <c r="S441" s="202"/>
      <c r="T441" s="203"/>
      <c r="AT441" s="197" t="s">
        <v>163</v>
      </c>
      <c r="AU441" s="197" t="s">
        <v>82</v>
      </c>
      <c r="AV441" s="15" t="s">
        <v>175</v>
      </c>
      <c r="AW441" s="15" t="s">
        <v>34</v>
      </c>
      <c r="AX441" s="15" t="s">
        <v>73</v>
      </c>
      <c r="AY441" s="197" t="s">
        <v>152</v>
      </c>
    </row>
    <row r="442" spans="2:51" s="14" customFormat="1" ht="11.25">
      <c r="B442" s="178"/>
      <c r="D442" s="163" t="s">
        <v>163</v>
      </c>
      <c r="E442" s="179" t="s">
        <v>3</v>
      </c>
      <c r="F442" s="180" t="s">
        <v>168</v>
      </c>
      <c r="H442" s="181">
        <v>7.013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163</v>
      </c>
      <c r="AU442" s="179" t="s">
        <v>82</v>
      </c>
      <c r="AV442" s="14" t="s">
        <v>159</v>
      </c>
      <c r="AW442" s="14" t="s">
        <v>34</v>
      </c>
      <c r="AX442" s="14" t="s">
        <v>80</v>
      </c>
      <c r="AY442" s="179" t="s">
        <v>152</v>
      </c>
    </row>
    <row r="443" spans="1:65" s="1" customFormat="1" ht="24" customHeight="1">
      <c r="A443" s="33"/>
      <c r="B443" s="143"/>
      <c r="C443" s="144" t="s">
        <v>613</v>
      </c>
      <c r="D443" s="144" t="s">
        <v>154</v>
      </c>
      <c r="E443" s="145" t="s">
        <v>614</v>
      </c>
      <c r="F443" s="146" t="s">
        <v>615</v>
      </c>
      <c r="G443" s="147" t="s">
        <v>305</v>
      </c>
      <c r="H443" s="148">
        <v>49.97</v>
      </c>
      <c r="I443" s="149"/>
      <c r="J443" s="150">
        <f>ROUND(I443*H443,2)</f>
        <v>0</v>
      </c>
      <c r="K443" s="146" t="s">
        <v>158</v>
      </c>
      <c r="L443" s="34"/>
      <c r="M443" s="151" t="s">
        <v>3</v>
      </c>
      <c r="N443" s="152" t="s">
        <v>44</v>
      </c>
      <c r="O443" s="54"/>
      <c r="P443" s="153">
        <f>O443*H443</f>
        <v>0</v>
      </c>
      <c r="Q443" s="153">
        <v>2E-05</v>
      </c>
      <c r="R443" s="153">
        <f>Q443*H443</f>
        <v>0.0009994000000000001</v>
      </c>
      <c r="S443" s="153">
        <v>0</v>
      </c>
      <c r="T443" s="154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5" t="s">
        <v>159</v>
      </c>
      <c r="AT443" s="155" t="s">
        <v>154</v>
      </c>
      <c r="AU443" s="155" t="s">
        <v>82</v>
      </c>
      <c r="AY443" s="18" t="s">
        <v>152</v>
      </c>
      <c r="BE443" s="156">
        <f>IF(N443="základní",J443,0)</f>
        <v>0</v>
      </c>
      <c r="BF443" s="156">
        <f>IF(N443="snížená",J443,0)</f>
        <v>0</v>
      </c>
      <c r="BG443" s="156">
        <f>IF(N443="zákl. přenesená",J443,0)</f>
        <v>0</v>
      </c>
      <c r="BH443" s="156">
        <f>IF(N443="sníž. přenesená",J443,0)</f>
        <v>0</v>
      </c>
      <c r="BI443" s="156">
        <f>IF(N443="nulová",J443,0)</f>
        <v>0</v>
      </c>
      <c r="BJ443" s="18" t="s">
        <v>80</v>
      </c>
      <c r="BK443" s="156">
        <f>ROUND(I443*H443,2)</f>
        <v>0</v>
      </c>
      <c r="BL443" s="18" t="s">
        <v>159</v>
      </c>
      <c r="BM443" s="155" t="s">
        <v>616</v>
      </c>
    </row>
    <row r="444" spans="1:47" s="1" customFormat="1" ht="11.25">
      <c r="A444" s="33"/>
      <c r="B444" s="34"/>
      <c r="C444" s="33"/>
      <c r="D444" s="157" t="s">
        <v>161</v>
      </c>
      <c r="E444" s="33"/>
      <c r="F444" s="158" t="s">
        <v>617</v>
      </c>
      <c r="G444" s="33"/>
      <c r="H444" s="33"/>
      <c r="I444" s="159"/>
      <c r="J444" s="33"/>
      <c r="K444" s="33"/>
      <c r="L444" s="34"/>
      <c r="M444" s="160"/>
      <c r="N444" s="161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161</v>
      </c>
      <c r="AU444" s="18" t="s">
        <v>82</v>
      </c>
    </row>
    <row r="445" spans="2:51" s="13" customFormat="1" ht="11.25">
      <c r="B445" s="170"/>
      <c r="D445" s="163" t="s">
        <v>163</v>
      </c>
      <c r="E445" s="171" t="s">
        <v>3</v>
      </c>
      <c r="F445" s="172" t="s">
        <v>618</v>
      </c>
      <c r="H445" s="173">
        <v>49.97</v>
      </c>
      <c r="I445" s="174"/>
      <c r="L445" s="170"/>
      <c r="M445" s="175"/>
      <c r="N445" s="176"/>
      <c r="O445" s="176"/>
      <c r="P445" s="176"/>
      <c r="Q445" s="176"/>
      <c r="R445" s="176"/>
      <c r="S445" s="176"/>
      <c r="T445" s="177"/>
      <c r="AT445" s="171" t="s">
        <v>163</v>
      </c>
      <c r="AU445" s="171" t="s">
        <v>82</v>
      </c>
      <c r="AV445" s="13" t="s">
        <v>82</v>
      </c>
      <c r="AW445" s="13" t="s">
        <v>34</v>
      </c>
      <c r="AX445" s="13" t="s">
        <v>80</v>
      </c>
      <c r="AY445" s="171" t="s">
        <v>152</v>
      </c>
    </row>
    <row r="446" spans="1:65" s="1" customFormat="1" ht="16.5" customHeight="1">
      <c r="A446" s="33"/>
      <c r="B446" s="143"/>
      <c r="C446" s="144" t="s">
        <v>619</v>
      </c>
      <c r="D446" s="144" t="s">
        <v>154</v>
      </c>
      <c r="E446" s="145" t="s">
        <v>620</v>
      </c>
      <c r="F446" s="146" t="s">
        <v>621</v>
      </c>
      <c r="G446" s="147" t="s">
        <v>221</v>
      </c>
      <c r="H446" s="148">
        <v>125.864</v>
      </c>
      <c r="I446" s="149"/>
      <c r="J446" s="150">
        <f>ROUND(I446*H446,2)</f>
        <v>0</v>
      </c>
      <c r="K446" s="146" t="s">
        <v>3</v>
      </c>
      <c r="L446" s="34"/>
      <c r="M446" s="151" t="s">
        <v>3</v>
      </c>
      <c r="N446" s="152" t="s">
        <v>44</v>
      </c>
      <c r="O446" s="54"/>
      <c r="P446" s="153">
        <f>O446*H446</f>
        <v>0</v>
      </c>
      <c r="Q446" s="153">
        <v>0</v>
      </c>
      <c r="R446" s="153">
        <f>Q446*H446</f>
        <v>0</v>
      </c>
      <c r="S446" s="153">
        <v>0</v>
      </c>
      <c r="T446" s="154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5" t="s">
        <v>159</v>
      </c>
      <c r="AT446" s="155" t="s">
        <v>154</v>
      </c>
      <c r="AU446" s="155" t="s">
        <v>82</v>
      </c>
      <c r="AY446" s="18" t="s">
        <v>152</v>
      </c>
      <c r="BE446" s="156">
        <f>IF(N446="základní",J446,0)</f>
        <v>0</v>
      </c>
      <c r="BF446" s="156">
        <f>IF(N446="snížená",J446,0)</f>
        <v>0</v>
      </c>
      <c r="BG446" s="156">
        <f>IF(N446="zákl. přenesená",J446,0)</f>
        <v>0</v>
      </c>
      <c r="BH446" s="156">
        <f>IF(N446="sníž. přenesená",J446,0)</f>
        <v>0</v>
      </c>
      <c r="BI446" s="156">
        <f>IF(N446="nulová",J446,0)</f>
        <v>0</v>
      </c>
      <c r="BJ446" s="18" t="s">
        <v>80</v>
      </c>
      <c r="BK446" s="156">
        <f>ROUND(I446*H446,2)</f>
        <v>0</v>
      </c>
      <c r="BL446" s="18" t="s">
        <v>159</v>
      </c>
      <c r="BM446" s="155" t="s">
        <v>622</v>
      </c>
    </row>
    <row r="447" spans="2:51" s="12" customFormat="1" ht="11.25">
      <c r="B447" s="162"/>
      <c r="D447" s="163" t="s">
        <v>163</v>
      </c>
      <c r="E447" s="164" t="s">
        <v>3</v>
      </c>
      <c r="F447" s="165" t="s">
        <v>623</v>
      </c>
      <c r="H447" s="164" t="s">
        <v>3</v>
      </c>
      <c r="I447" s="166"/>
      <c r="L447" s="162"/>
      <c r="M447" s="167"/>
      <c r="N447" s="168"/>
      <c r="O447" s="168"/>
      <c r="P447" s="168"/>
      <c r="Q447" s="168"/>
      <c r="R447" s="168"/>
      <c r="S447" s="168"/>
      <c r="T447" s="169"/>
      <c r="AT447" s="164" t="s">
        <v>163</v>
      </c>
      <c r="AU447" s="164" t="s">
        <v>82</v>
      </c>
      <c r="AV447" s="12" t="s">
        <v>80</v>
      </c>
      <c r="AW447" s="12" t="s">
        <v>34</v>
      </c>
      <c r="AX447" s="12" t="s">
        <v>73</v>
      </c>
      <c r="AY447" s="164" t="s">
        <v>152</v>
      </c>
    </row>
    <row r="448" spans="2:51" s="12" customFormat="1" ht="11.25">
      <c r="B448" s="162"/>
      <c r="D448" s="163" t="s">
        <v>163</v>
      </c>
      <c r="E448" s="164" t="s">
        <v>3</v>
      </c>
      <c r="F448" s="165" t="s">
        <v>624</v>
      </c>
      <c r="H448" s="164" t="s">
        <v>3</v>
      </c>
      <c r="I448" s="166"/>
      <c r="L448" s="162"/>
      <c r="M448" s="167"/>
      <c r="N448" s="168"/>
      <c r="O448" s="168"/>
      <c r="P448" s="168"/>
      <c r="Q448" s="168"/>
      <c r="R448" s="168"/>
      <c r="S448" s="168"/>
      <c r="T448" s="169"/>
      <c r="AT448" s="164" t="s">
        <v>163</v>
      </c>
      <c r="AU448" s="164" t="s">
        <v>82</v>
      </c>
      <c r="AV448" s="12" t="s">
        <v>80</v>
      </c>
      <c r="AW448" s="12" t="s">
        <v>34</v>
      </c>
      <c r="AX448" s="12" t="s">
        <v>73</v>
      </c>
      <c r="AY448" s="164" t="s">
        <v>152</v>
      </c>
    </row>
    <row r="449" spans="2:51" s="12" customFormat="1" ht="11.25">
      <c r="B449" s="162"/>
      <c r="D449" s="163" t="s">
        <v>163</v>
      </c>
      <c r="E449" s="164" t="s">
        <v>3</v>
      </c>
      <c r="F449" s="165" t="s">
        <v>579</v>
      </c>
      <c r="H449" s="164" t="s">
        <v>3</v>
      </c>
      <c r="I449" s="166"/>
      <c r="L449" s="162"/>
      <c r="M449" s="167"/>
      <c r="N449" s="168"/>
      <c r="O449" s="168"/>
      <c r="P449" s="168"/>
      <c r="Q449" s="168"/>
      <c r="R449" s="168"/>
      <c r="S449" s="168"/>
      <c r="T449" s="169"/>
      <c r="AT449" s="164" t="s">
        <v>163</v>
      </c>
      <c r="AU449" s="164" t="s">
        <v>82</v>
      </c>
      <c r="AV449" s="12" t="s">
        <v>80</v>
      </c>
      <c r="AW449" s="12" t="s">
        <v>34</v>
      </c>
      <c r="AX449" s="12" t="s">
        <v>73</v>
      </c>
      <c r="AY449" s="164" t="s">
        <v>152</v>
      </c>
    </row>
    <row r="450" spans="2:51" s="13" customFormat="1" ht="11.25">
      <c r="B450" s="170"/>
      <c r="D450" s="163" t="s">
        <v>163</v>
      </c>
      <c r="E450" s="171" t="s">
        <v>3</v>
      </c>
      <c r="F450" s="172" t="s">
        <v>597</v>
      </c>
      <c r="H450" s="173">
        <v>125.864</v>
      </c>
      <c r="I450" s="174"/>
      <c r="L450" s="170"/>
      <c r="M450" s="175"/>
      <c r="N450" s="176"/>
      <c r="O450" s="176"/>
      <c r="P450" s="176"/>
      <c r="Q450" s="176"/>
      <c r="R450" s="176"/>
      <c r="S450" s="176"/>
      <c r="T450" s="177"/>
      <c r="AT450" s="171" t="s">
        <v>163</v>
      </c>
      <c r="AU450" s="171" t="s">
        <v>82</v>
      </c>
      <c r="AV450" s="13" t="s">
        <v>82</v>
      </c>
      <c r="AW450" s="13" t="s">
        <v>34</v>
      </c>
      <c r="AX450" s="13" t="s">
        <v>80</v>
      </c>
      <c r="AY450" s="171" t="s">
        <v>152</v>
      </c>
    </row>
    <row r="451" spans="1:65" s="1" customFormat="1" ht="21.75" customHeight="1">
      <c r="A451" s="33"/>
      <c r="B451" s="143"/>
      <c r="C451" s="144" t="s">
        <v>625</v>
      </c>
      <c r="D451" s="144" t="s">
        <v>154</v>
      </c>
      <c r="E451" s="145" t="s">
        <v>626</v>
      </c>
      <c r="F451" s="146" t="s">
        <v>627</v>
      </c>
      <c r="G451" s="147" t="s">
        <v>221</v>
      </c>
      <c r="H451" s="148">
        <v>125.864</v>
      </c>
      <c r="I451" s="149"/>
      <c r="J451" s="150">
        <f>ROUND(I451*H451,2)</f>
        <v>0</v>
      </c>
      <c r="K451" s="146" t="s">
        <v>158</v>
      </c>
      <c r="L451" s="34"/>
      <c r="M451" s="151" t="s">
        <v>3</v>
      </c>
      <c r="N451" s="152" t="s">
        <v>44</v>
      </c>
      <c r="O451" s="54"/>
      <c r="P451" s="153">
        <f>O451*H451</f>
        <v>0</v>
      </c>
      <c r="Q451" s="153">
        <v>0.0041</v>
      </c>
      <c r="R451" s="153">
        <f>Q451*H451</f>
        <v>0.5160424</v>
      </c>
      <c r="S451" s="153">
        <v>0</v>
      </c>
      <c r="T451" s="154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5" t="s">
        <v>159</v>
      </c>
      <c r="AT451" s="155" t="s">
        <v>154</v>
      </c>
      <c r="AU451" s="155" t="s">
        <v>82</v>
      </c>
      <c r="AY451" s="18" t="s">
        <v>152</v>
      </c>
      <c r="BE451" s="156">
        <f>IF(N451="základní",J451,0)</f>
        <v>0</v>
      </c>
      <c r="BF451" s="156">
        <f>IF(N451="snížená",J451,0)</f>
        <v>0</v>
      </c>
      <c r="BG451" s="156">
        <f>IF(N451="zákl. přenesená",J451,0)</f>
        <v>0</v>
      </c>
      <c r="BH451" s="156">
        <f>IF(N451="sníž. přenesená",J451,0)</f>
        <v>0</v>
      </c>
      <c r="BI451" s="156">
        <f>IF(N451="nulová",J451,0)</f>
        <v>0</v>
      </c>
      <c r="BJ451" s="18" t="s">
        <v>80</v>
      </c>
      <c r="BK451" s="156">
        <f>ROUND(I451*H451,2)</f>
        <v>0</v>
      </c>
      <c r="BL451" s="18" t="s">
        <v>159</v>
      </c>
      <c r="BM451" s="155" t="s">
        <v>628</v>
      </c>
    </row>
    <row r="452" spans="1:47" s="1" customFormat="1" ht="11.25">
      <c r="A452" s="33"/>
      <c r="B452" s="34"/>
      <c r="C452" s="33"/>
      <c r="D452" s="157" t="s">
        <v>161</v>
      </c>
      <c r="E452" s="33"/>
      <c r="F452" s="158" t="s">
        <v>629</v>
      </c>
      <c r="G452" s="33"/>
      <c r="H452" s="33"/>
      <c r="I452" s="159"/>
      <c r="J452" s="33"/>
      <c r="K452" s="33"/>
      <c r="L452" s="34"/>
      <c r="M452" s="160"/>
      <c r="N452" s="161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161</v>
      </c>
      <c r="AU452" s="18" t="s">
        <v>82</v>
      </c>
    </row>
    <row r="453" spans="2:63" s="11" customFormat="1" ht="22.5" customHeight="1">
      <c r="B453" s="130"/>
      <c r="D453" s="131" t="s">
        <v>72</v>
      </c>
      <c r="E453" s="141" t="s">
        <v>630</v>
      </c>
      <c r="F453" s="141" t="s">
        <v>631</v>
      </c>
      <c r="I453" s="133"/>
      <c r="J453" s="142">
        <f>BK453</f>
        <v>0</v>
      </c>
      <c r="L453" s="130"/>
      <c r="M453" s="135"/>
      <c r="N453" s="136"/>
      <c r="O453" s="136"/>
      <c r="P453" s="137">
        <f>SUM(P454:P482)</f>
        <v>0</v>
      </c>
      <c r="Q453" s="136"/>
      <c r="R453" s="137">
        <f>SUM(R454:R482)</f>
        <v>0.75564</v>
      </c>
      <c r="S453" s="136"/>
      <c r="T453" s="138">
        <f>SUM(T454:T482)</f>
        <v>0</v>
      </c>
      <c r="AR453" s="131" t="s">
        <v>80</v>
      </c>
      <c r="AT453" s="139" t="s">
        <v>72</v>
      </c>
      <c r="AU453" s="139" t="s">
        <v>80</v>
      </c>
      <c r="AY453" s="131" t="s">
        <v>152</v>
      </c>
      <c r="BK453" s="140">
        <f>SUM(BK454:BK482)</f>
        <v>0</v>
      </c>
    </row>
    <row r="454" spans="1:65" s="1" customFormat="1" ht="24" customHeight="1">
      <c r="A454" s="33"/>
      <c r="B454" s="143"/>
      <c r="C454" s="144" t="s">
        <v>632</v>
      </c>
      <c r="D454" s="144" t="s">
        <v>154</v>
      </c>
      <c r="E454" s="145" t="s">
        <v>633</v>
      </c>
      <c r="F454" s="146" t="s">
        <v>634</v>
      </c>
      <c r="G454" s="147" t="s">
        <v>314</v>
      </c>
      <c r="H454" s="148">
        <v>3</v>
      </c>
      <c r="I454" s="149"/>
      <c r="J454" s="150">
        <f>ROUND(I454*H454,2)</f>
        <v>0</v>
      </c>
      <c r="K454" s="146" t="s">
        <v>158</v>
      </c>
      <c r="L454" s="34"/>
      <c r="M454" s="151" t="s">
        <v>3</v>
      </c>
      <c r="N454" s="152" t="s">
        <v>44</v>
      </c>
      <c r="O454" s="54"/>
      <c r="P454" s="153">
        <f>O454*H454</f>
        <v>0</v>
      </c>
      <c r="Q454" s="153">
        <v>0.04684</v>
      </c>
      <c r="R454" s="153">
        <f>Q454*H454</f>
        <v>0.14052</v>
      </c>
      <c r="S454" s="153">
        <v>0</v>
      </c>
      <c r="T454" s="154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5" t="s">
        <v>159</v>
      </c>
      <c r="AT454" s="155" t="s">
        <v>154</v>
      </c>
      <c r="AU454" s="155" t="s">
        <v>82</v>
      </c>
      <c r="AY454" s="18" t="s">
        <v>152</v>
      </c>
      <c r="BE454" s="156">
        <f>IF(N454="základní",J454,0)</f>
        <v>0</v>
      </c>
      <c r="BF454" s="156">
        <f>IF(N454="snížená",J454,0)</f>
        <v>0</v>
      </c>
      <c r="BG454" s="156">
        <f>IF(N454="zákl. přenesená",J454,0)</f>
        <v>0</v>
      </c>
      <c r="BH454" s="156">
        <f>IF(N454="sníž. přenesená",J454,0)</f>
        <v>0</v>
      </c>
      <c r="BI454" s="156">
        <f>IF(N454="nulová",J454,0)</f>
        <v>0</v>
      </c>
      <c r="BJ454" s="18" t="s">
        <v>80</v>
      </c>
      <c r="BK454" s="156">
        <f>ROUND(I454*H454,2)</f>
        <v>0</v>
      </c>
      <c r="BL454" s="18" t="s">
        <v>159</v>
      </c>
      <c r="BM454" s="155" t="s">
        <v>635</v>
      </c>
    </row>
    <row r="455" spans="1:47" s="1" customFormat="1" ht="11.25">
      <c r="A455" s="33"/>
      <c r="B455" s="34"/>
      <c r="C455" s="33"/>
      <c r="D455" s="157" t="s">
        <v>161</v>
      </c>
      <c r="E455" s="33"/>
      <c r="F455" s="158" t="s">
        <v>636</v>
      </c>
      <c r="G455" s="33"/>
      <c r="H455" s="33"/>
      <c r="I455" s="159"/>
      <c r="J455" s="33"/>
      <c r="K455" s="33"/>
      <c r="L455" s="34"/>
      <c r="M455" s="160"/>
      <c r="N455" s="161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161</v>
      </c>
      <c r="AU455" s="18" t="s">
        <v>82</v>
      </c>
    </row>
    <row r="456" spans="2:51" s="12" customFormat="1" ht="11.25">
      <c r="B456" s="162"/>
      <c r="D456" s="163" t="s">
        <v>163</v>
      </c>
      <c r="E456" s="164" t="s">
        <v>3</v>
      </c>
      <c r="F456" s="165" t="s">
        <v>637</v>
      </c>
      <c r="H456" s="164" t="s">
        <v>3</v>
      </c>
      <c r="I456" s="166"/>
      <c r="L456" s="162"/>
      <c r="M456" s="167"/>
      <c r="N456" s="168"/>
      <c r="O456" s="168"/>
      <c r="P456" s="168"/>
      <c r="Q456" s="168"/>
      <c r="R456" s="168"/>
      <c r="S456" s="168"/>
      <c r="T456" s="169"/>
      <c r="AT456" s="164" t="s">
        <v>163</v>
      </c>
      <c r="AU456" s="164" t="s">
        <v>82</v>
      </c>
      <c r="AV456" s="12" t="s">
        <v>80</v>
      </c>
      <c r="AW456" s="12" t="s">
        <v>34</v>
      </c>
      <c r="AX456" s="12" t="s">
        <v>73</v>
      </c>
      <c r="AY456" s="164" t="s">
        <v>152</v>
      </c>
    </row>
    <row r="457" spans="2:51" s="12" customFormat="1" ht="11.25">
      <c r="B457" s="162"/>
      <c r="D457" s="163" t="s">
        <v>163</v>
      </c>
      <c r="E457" s="164" t="s">
        <v>3</v>
      </c>
      <c r="F457" s="165" t="s">
        <v>638</v>
      </c>
      <c r="H457" s="164" t="s">
        <v>3</v>
      </c>
      <c r="I457" s="166"/>
      <c r="L457" s="162"/>
      <c r="M457" s="167"/>
      <c r="N457" s="168"/>
      <c r="O457" s="168"/>
      <c r="P457" s="168"/>
      <c r="Q457" s="168"/>
      <c r="R457" s="168"/>
      <c r="S457" s="168"/>
      <c r="T457" s="169"/>
      <c r="AT457" s="164" t="s">
        <v>163</v>
      </c>
      <c r="AU457" s="164" t="s">
        <v>82</v>
      </c>
      <c r="AV457" s="12" t="s">
        <v>80</v>
      </c>
      <c r="AW457" s="12" t="s">
        <v>34</v>
      </c>
      <c r="AX457" s="12" t="s">
        <v>73</v>
      </c>
      <c r="AY457" s="164" t="s">
        <v>152</v>
      </c>
    </row>
    <row r="458" spans="2:51" s="12" customFormat="1" ht="11.25">
      <c r="B458" s="162"/>
      <c r="D458" s="163" t="s">
        <v>163</v>
      </c>
      <c r="E458" s="164" t="s">
        <v>3</v>
      </c>
      <c r="F458" s="165" t="s">
        <v>639</v>
      </c>
      <c r="H458" s="164" t="s">
        <v>3</v>
      </c>
      <c r="I458" s="166"/>
      <c r="L458" s="162"/>
      <c r="M458" s="167"/>
      <c r="N458" s="168"/>
      <c r="O458" s="168"/>
      <c r="P458" s="168"/>
      <c r="Q458" s="168"/>
      <c r="R458" s="168"/>
      <c r="S458" s="168"/>
      <c r="T458" s="169"/>
      <c r="AT458" s="164" t="s">
        <v>163</v>
      </c>
      <c r="AU458" s="164" t="s">
        <v>82</v>
      </c>
      <c r="AV458" s="12" t="s">
        <v>80</v>
      </c>
      <c r="AW458" s="12" t="s">
        <v>34</v>
      </c>
      <c r="AX458" s="12" t="s">
        <v>73</v>
      </c>
      <c r="AY458" s="164" t="s">
        <v>152</v>
      </c>
    </row>
    <row r="459" spans="2:51" s="12" customFormat="1" ht="11.25">
      <c r="B459" s="162"/>
      <c r="D459" s="163" t="s">
        <v>163</v>
      </c>
      <c r="E459" s="164" t="s">
        <v>3</v>
      </c>
      <c r="F459" s="165" t="s">
        <v>640</v>
      </c>
      <c r="H459" s="164" t="s">
        <v>3</v>
      </c>
      <c r="I459" s="166"/>
      <c r="L459" s="162"/>
      <c r="M459" s="167"/>
      <c r="N459" s="168"/>
      <c r="O459" s="168"/>
      <c r="P459" s="168"/>
      <c r="Q459" s="168"/>
      <c r="R459" s="168"/>
      <c r="S459" s="168"/>
      <c r="T459" s="169"/>
      <c r="AT459" s="164" t="s">
        <v>163</v>
      </c>
      <c r="AU459" s="164" t="s">
        <v>82</v>
      </c>
      <c r="AV459" s="12" t="s">
        <v>80</v>
      </c>
      <c r="AW459" s="12" t="s">
        <v>34</v>
      </c>
      <c r="AX459" s="12" t="s">
        <v>73</v>
      </c>
      <c r="AY459" s="164" t="s">
        <v>152</v>
      </c>
    </row>
    <row r="460" spans="2:51" s="12" customFormat="1" ht="11.25">
      <c r="B460" s="162"/>
      <c r="D460" s="163" t="s">
        <v>163</v>
      </c>
      <c r="E460" s="164" t="s">
        <v>3</v>
      </c>
      <c r="F460" s="165" t="s">
        <v>641</v>
      </c>
      <c r="H460" s="164" t="s">
        <v>3</v>
      </c>
      <c r="I460" s="166"/>
      <c r="L460" s="162"/>
      <c r="M460" s="167"/>
      <c r="N460" s="168"/>
      <c r="O460" s="168"/>
      <c r="P460" s="168"/>
      <c r="Q460" s="168"/>
      <c r="R460" s="168"/>
      <c r="S460" s="168"/>
      <c r="T460" s="169"/>
      <c r="AT460" s="164" t="s">
        <v>163</v>
      </c>
      <c r="AU460" s="164" t="s">
        <v>82</v>
      </c>
      <c r="AV460" s="12" t="s">
        <v>80</v>
      </c>
      <c r="AW460" s="12" t="s">
        <v>34</v>
      </c>
      <c r="AX460" s="12" t="s">
        <v>73</v>
      </c>
      <c r="AY460" s="164" t="s">
        <v>152</v>
      </c>
    </row>
    <row r="461" spans="2:51" s="13" customFormat="1" ht="11.25">
      <c r="B461" s="170"/>
      <c r="D461" s="163" t="s">
        <v>163</v>
      </c>
      <c r="E461" s="171" t="s">
        <v>3</v>
      </c>
      <c r="F461" s="172" t="s">
        <v>642</v>
      </c>
      <c r="H461" s="173">
        <v>2</v>
      </c>
      <c r="I461" s="174"/>
      <c r="L461" s="170"/>
      <c r="M461" s="175"/>
      <c r="N461" s="176"/>
      <c r="O461" s="176"/>
      <c r="P461" s="176"/>
      <c r="Q461" s="176"/>
      <c r="R461" s="176"/>
      <c r="S461" s="176"/>
      <c r="T461" s="177"/>
      <c r="AT461" s="171" t="s">
        <v>163</v>
      </c>
      <c r="AU461" s="171" t="s">
        <v>82</v>
      </c>
      <c r="AV461" s="13" t="s">
        <v>82</v>
      </c>
      <c r="AW461" s="13" t="s">
        <v>34</v>
      </c>
      <c r="AX461" s="13" t="s">
        <v>73</v>
      </c>
      <c r="AY461" s="171" t="s">
        <v>152</v>
      </c>
    </row>
    <row r="462" spans="2:51" s="12" customFormat="1" ht="11.25">
      <c r="B462" s="162"/>
      <c r="D462" s="163" t="s">
        <v>163</v>
      </c>
      <c r="E462" s="164" t="s">
        <v>3</v>
      </c>
      <c r="F462" s="165" t="s">
        <v>643</v>
      </c>
      <c r="H462" s="164" t="s">
        <v>3</v>
      </c>
      <c r="I462" s="166"/>
      <c r="L462" s="162"/>
      <c r="M462" s="167"/>
      <c r="N462" s="168"/>
      <c r="O462" s="168"/>
      <c r="P462" s="168"/>
      <c r="Q462" s="168"/>
      <c r="R462" s="168"/>
      <c r="S462" s="168"/>
      <c r="T462" s="169"/>
      <c r="AT462" s="164" t="s">
        <v>163</v>
      </c>
      <c r="AU462" s="164" t="s">
        <v>82</v>
      </c>
      <c r="AV462" s="12" t="s">
        <v>80</v>
      </c>
      <c r="AW462" s="12" t="s">
        <v>34</v>
      </c>
      <c r="AX462" s="12" t="s">
        <v>73</v>
      </c>
      <c r="AY462" s="164" t="s">
        <v>152</v>
      </c>
    </row>
    <row r="463" spans="2:51" s="12" customFormat="1" ht="11.25">
      <c r="B463" s="162"/>
      <c r="D463" s="163" t="s">
        <v>163</v>
      </c>
      <c r="E463" s="164" t="s">
        <v>3</v>
      </c>
      <c r="F463" s="165" t="s">
        <v>644</v>
      </c>
      <c r="H463" s="164" t="s">
        <v>3</v>
      </c>
      <c r="I463" s="166"/>
      <c r="L463" s="162"/>
      <c r="M463" s="167"/>
      <c r="N463" s="168"/>
      <c r="O463" s="168"/>
      <c r="P463" s="168"/>
      <c r="Q463" s="168"/>
      <c r="R463" s="168"/>
      <c r="S463" s="168"/>
      <c r="T463" s="169"/>
      <c r="AT463" s="164" t="s">
        <v>163</v>
      </c>
      <c r="AU463" s="164" t="s">
        <v>82</v>
      </c>
      <c r="AV463" s="12" t="s">
        <v>80</v>
      </c>
      <c r="AW463" s="12" t="s">
        <v>34</v>
      </c>
      <c r="AX463" s="12" t="s">
        <v>73</v>
      </c>
      <c r="AY463" s="164" t="s">
        <v>152</v>
      </c>
    </row>
    <row r="464" spans="2:51" s="13" customFormat="1" ht="11.25">
      <c r="B464" s="170"/>
      <c r="D464" s="163" t="s">
        <v>163</v>
      </c>
      <c r="E464" s="171" t="s">
        <v>3</v>
      </c>
      <c r="F464" s="172" t="s">
        <v>80</v>
      </c>
      <c r="H464" s="173">
        <v>1</v>
      </c>
      <c r="I464" s="174"/>
      <c r="L464" s="170"/>
      <c r="M464" s="175"/>
      <c r="N464" s="176"/>
      <c r="O464" s="176"/>
      <c r="P464" s="176"/>
      <c r="Q464" s="176"/>
      <c r="R464" s="176"/>
      <c r="S464" s="176"/>
      <c r="T464" s="177"/>
      <c r="AT464" s="171" t="s">
        <v>163</v>
      </c>
      <c r="AU464" s="171" t="s">
        <v>82</v>
      </c>
      <c r="AV464" s="13" t="s">
        <v>82</v>
      </c>
      <c r="AW464" s="13" t="s">
        <v>34</v>
      </c>
      <c r="AX464" s="13" t="s">
        <v>73</v>
      </c>
      <c r="AY464" s="171" t="s">
        <v>152</v>
      </c>
    </row>
    <row r="465" spans="2:51" s="14" customFormat="1" ht="11.25">
      <c r="B465" s="178"/>
      <c r="D465" s="163" t="s">
        <v>163</v>
      </c>
      <c r="E465" s="179" t="s">
        <v>3</v>
      </c>
      <c r="F465" s="180" t="s">
        <v>168</v>
      </c>
      <c r="H465" s="181">
        <v>3</v>
      </c>
      <c r="I465" s="182"/>
      <c r="L465" s="178"/>
      <c r="M465" s="183"/>
      <c r="N465" s="184"/>
      <c r="O465" s="184"/>
      <c r="P465" s="184"/>
      <c r="Q465" s="184"/>
      <c r="R465" s="184"/>
      <c r="S465" s="184"/>
      <c r="T465" s="185"/>
      <c r="AT465" s="179" t="s">
        <v>163</v>
      </c>
      <c r="AU465" s="179" t="s">
        <v>82</v>
      </c>
      <c r="AV465" s="14" t="s">
        <v>159</v>
      </c>
      <c r="AW465" s="14" t="s">
        <v>34</v>
      </c>
      <c r="AX465" s="14" t="s">
        <v>80</v>
      </c>
      <c r="AY465" s="179" t="s">
        <v>152</v>
      </c>
    </row>
    <row r="466" spans="1:65" s="1" customFormat="1" ht="24" customHeight="1">
      <c r="A466" s="33"/>
      <c r="B466" s="143"/>
      <c r="C466" s="186" t="s">
        <v>346</v>
      </c>
      <c r="D466" s="186" t="s">
        <v>176</v>
      </c>
      <c r="E466" s="187" t="s">
        <v>645</v>
      </c>
      <c r="F466" s="188" t="s">
        <v>646</v>
      </c>
      <c r="G466" s="189" t="s">
        <v>314</v>
      </c>
      <c r="H466" s="190">
        <v>2</v>
      </c>
      <c r="I466" s="191"/>
      <c r="J466" s="192">
        <f>ROUND(I466*H466,2)</f>
        <v>0</v>
      </c>
      <c r="K466" s="188" t="s">
        <v>3</v>
      </c>
      <c r="L466" s="193"/>
      <c r="M466" s="194" t="s">
        <v>3</v>
      </c>
      <c r="N466" s="195" t="s">
        <v>44</v>
      </c>
      <c r="O466" s="54"/>
      <c r="P466" s="153">
        <f>O466*H466</f>
        <v>0</v>
      </c>
      <c r="Q466" s="153">
        <v>0.01753</v>
      </c>
      <c r="R466" s="153">
        <f>Q466*H466</f>
        <v>0.03506</v>
      </c>
      <c r="S466" s="153">
        <v>0</v>
      </c>
      <c r="T466" s="154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5" t="s">
        <v>180</v>
      </c>
      <c r="AT466" s="155" t="s">
        <v>176</v>
      </c>
      <c r="AU466" s="155" t="s">
        <v>82</v>
      </c>
      <c r="AY466" s="18" t="s">
        <v>152</v>
      </c>
      <c r="BE466" s="156">
        <f>IF(N466="základní",J466,0)</f>
        <v>0</v>
      </c>
      <c r="BF466" s="156">
        <f>IF(N466="snížená",J466,0)</f>
        <v>0</v>
      </c>
      <c r="BG466" s="156">
        <f>IF(N466="zákl. přenesená",J466,0)</f>
        <v>0</v>
      </c>
      <c r="BH466" s="156">
        <f>IF(N466="sníž. přenesená",J466,0)</f>
        <v>0</v>
      </c>
      <c r="BI466" s="156">
        <f>IF(N466="nulová",J466,0)</f>
        <v>0</v>
      </c>
      <c r="BJ466" s="18" t="s">
        <v>80</v>
      </c>
      <c r="BK466" s="156">
        <f>ROUND(I466*H466,2)</f>
        <v>0</v>
      </c>
      <c r="BL466" s="18" t="s">
        <v>159</v>
      </c>
      <c r="BM466" s="155" t="s">
        <v>647</v>
      </c>
    </row>
    <row r="467" spans="1:65" s="1" customFormat="1" ht="24" customHeight="1">
      <c r="A467" s="33"/>
      <c r="B467" s="143"/>
      <c r="C467" s="186" t="s">
        <v>491</v>
      </c>
      <c r="D467" s="186" t="s">
        <v>176</v>
      </c>
      <c r="E467" s="187" t="s">
        <v>648</v>
      </c>
      <c r="F467" s="188" t="s">
        <v>649</v>
      </c>
      <c r="G467" s="189" t="s">
        <v>314</v>
      </c>
      <c r="H467" s="190">
        <v>1</v>
      </c>
      <c r="I467" s="191"/>
      <c r="J467" s="192">
        <f>ROUND(I467*H467,2)</f>
        <v>0</v>
      </c>
      <c r="K467" s="188" t="s">
        <v>3</v>
      </c>
      <c r="L467" s="193"/>
      <c r="M467" s="194" t="s">
        <v>3</v>
      </c>
      <c r="N467" s="195" t="s">
        <v>44</v>
      </c>
      <c r="O467" s="54"/>
      <c r="P467" s="153">
        <f>O467*H467</f>
        <v>0</v>
      </c>
      <c r="Q467" s="153">
        <v>0.01834</v>
      </c>
      <c r="R467" s="153">
        <f>Q467*H467</f>
        <v>0.01834</v>
      </c>
      <c r="S467" s="153">
        <v>0</v>
      </c>
      <c r="T467" s="154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5" t="s">
        <v>180</v>
      </c>
      <c r="AT467" s="155" t="s">
        <v>176</v>
      </c>
      <c r="AU467" s="155" t="s">
        <v>82</v>
      </c>
      <c r="AY467" s="18" t="s">
        <v>152</v>
      </c>
      <c r="BE467" s="156">
        <f>IF(N467="základní",J467,0)</f>
        <v>0</v>
      </c>
      <c r="BF467" s="156">
        <f>IF(N467="snížená",J467,0)</f>
        <v>0</v>
      </c>
      <c r="BG467" s="156">
        <f>IF(N467="zákl. přenesená",J467,0)</f>
        <v>0</v>
      </c>
      <c r="BH467" s="156">
        <f>IF(N467="sníž. přenesená",J467,0)</f>
        <v>0</v>
      </c>
      <c r="BI467" s="156">
        <f>IF(N467="nulová",J467,0)</f>
        <v>0</v>
      </c>
      <c r="BJ467" s="18" t="s">
        <v>80</v>
      </c>
      <c r="BK467" s="156">
        <f>ROUND(I467*H467,2)</f>
        <v>0</v>
      </c>
      <c r="BL467" s="18" t="s">
        <v>159</v>
      </c>
      <c r="BM467" s="155" t="s">
        <v>650</v>
      </c>
    </row>
    <row r="468" spans="1:65" s="1" customFormat="1" ht="24" customHeight="1">
      <c r="A468" s="33"/>
      <c r="B468" s="143"/>
      <c r="C468" s="144" t="s">
        <v>570</v>
      </c>
      <c r="D468" s="144" t="s">
        <v>154</v>
      </c>
      <c r="E468" s="145" t="s">
        <v>651</v>
      </c>
      <c r="F468" s="146" t="s">
        <v>652</v>
      </c>
      <c r="G468" s="147" t="s">
        <v>314</v>
      </c>
      <c r="H468" s="148">
        <v>1</v>
      </c>
      <c r="I468" s="149"/>
      <c r="J468" s="150">
        <f>ROUND(I468*H468,2)</f>
        <v>0</v>
      </c>
      <c r="K468" s="146" t="s">
        <v>158</v>
      </c>
      <c r="L468" s="34"/>
      <c r="M468" s="151" t="s">
        <v>3</v>
      </c>
      <c r="N468" s="152" t="s">
        <v>44</v>
      </c>
      <c r="O468" s="54"/>
      <c r="P468" s="153">
        <f>O468*H468</f>
        <v>0</v>
      </c>
      <c r="Q468" s="153">
        <v>0.4417</v>
      </c>
      <c r="R468" s="153">
        <f>Q468*H468</f>
        <v>0.4417</v>
      </c>
      <c r="S468" s="153">
        <v>0</v>
      </c>
      <c r="T468" s="154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5" t="s">
        <v>159</v>
      </c>
      <c r="AT468" s="155" t="s">
        <v>154</v>
      </c>
      <c r="AU468" s="155" t="s">
        <v>82</v>
      </c>
      <c r="AY468" s="18" t="s">
        <v>152</v>
      </c>
      <c r="BE468" s="156">
        <f>IF(N468="základní",J468,0)</f>
        <v>0</v>
      </c>
      <c r="BF468" s="156">
        <f>IF(N468="snížená",J468,0)</f>
        <v>0</v>
      </c>
      <c r="BG468" s="156">
        <f>IF(N468="zákl. přenesená",J468,0)</f>
        <v>0</v>
      </c>
      <c r="BH468" s="156">
        <f>IF(N468="sníž. přenesená",J468,0)</f>
        <v>0</v>
      </c>
      <c r="BI468" s="156">
        <f>IF(N468="nulová",J468,0)</f>
        <v>0</v>
      </c>
      <c r="BJ468" s="18" t="s">
        <v>80</v>
      </c>
      <c r="BK468" s="156">
        <f>ROUND(I468*H468,2)</f>
        <v>0</v>
      </c>
      <c r="BL468" s="18" t="s">
        <v>159</v>
      </c>
      <c r="BM468" s="155" t="s">
        <v>653</v>
      </c>
    </row>
    <row r="469" spans="1:47" s="1" customFormat="1" ht="11.25">
      <c r="A469" s="33"/>
      <c r="B469" s="34"/>
      <c r="C469" s="33"/>
      <c r="D469" s="157" t="s">
        <v>161</v>
      </c>
      <c r="E469" s="33"/>
      <c r="F469" s="158" t="s">
        <v>654</v>
      </c>
      <c r="G469" s="33"/>
      <c r="H469" s="33"/>
      <c r="I469" s="159"/>
      <c r="J469" s="33"/>
      <c r="K469" s="33"/>
      <c r="L469" s="34"/>
      <c r="M469" s="160"/>
      <c r="N469" s="161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161</v>
      </c>
      <c r="AU469" s="18" t="s">
        <v>82</v>
      </c>
    </row>
    <row r="470" spans="2:51" s="12" customFormat="1" ht="11.25">
      <c r="B470" s="162"/>
      <c r="D470" s="163" t="s">
        <v>163</v>
      </c>
      <c r="E470" s="164" t="s">
        <v>3</v>
      </c>
      <c r="F470" s="165" t="s">
        <v>637</v>
      </c>
      <c r="H470" s="164" t="s">
        <v>3</v>
      </c>
      <c r="I470" s="166"/>
      <c r="L470" s="162"/>
      <c r="M470" s="167"/>
      <c r="N470" s="168"/>
      <c r="O470" s="168"/>
      <c r="P470" s="168"/>
      <c r="Q470" s="168"/>
      <c r="R470" s="168"/>
      <c r="S470" s="168"/>
      <c r="T470" s="169"/>
      <c r="AT470" s="164" t="s">
        <v>163</v>
      </c>
      <c r="AU470" s="164" t="s">
        <v>82</v>
      </c>
      <c r="AV470" s="12" t="s">
        <v>80</v>
      </c>
      <c r="AW470" s="12" t="s">
        <v>34</v>
      </c>
      <c r="AX470" s="12" t="s">
        <v>73</v>
      </c>
      <c r="AY470" s="164" t="s">
        <v>152</v>
      </c>
    </row>
    <row r="471" spans="2:51" s="12" customFormat="1" ht="11.25">
      <c r="B471" s="162"/>
      <c r="D471" s="163" t="s">
        <v>163</v>
      </c>
      <c r="E471" s="164" t="s">
        <v>3</v>
      </c>
      <c r="F471" s="165" t="s">
        <v>638</v>
      </c>
      <c r="H471" s="164" t="s">
        <v>3</v>
      </c>
      <c r="I471" s="166"/>
      <c r="L471" s="162"/>
      <c r="M471" s="167"/>
      <c r="N471" s="168"/>
      <c r="O471" s="168"/>
      <c r="P471" s="168"/>
      <c r="Q471" s="168"/>
      <c r="R471" s="168"/>
      <c r="S471" s="168"/>
      <c r="T471" s="169"/>
      <c r="AT471" s="164" t="s">
        <v>163</v>
      </c>
      <c r="AU471" s="164" t="s">
        <v>82</v>
      </c>
      <c r="AV471" s="12" t="s">
        <v>80</v>
      </c>
      <c r="AW471" s="12" t="s">
        <v>34</v>
      </c>
      <c r="AX471" s="12" t="s">
        <v>73</v>
      </c>
      <c r="AY471" s="164" t="s">
        <v>152</v>
      </c>
    </row>
    <row r="472" spans="2:51" s="12" customFormat="1" ht="11.25">
      <c r="B472" s="162"/>
      <c r="D472" s="163" t="s">
        <v>163</v>
      </c>
      <c r="E472" s="164" t="s">
        <v>3</v>
      </c>
      <c r="F472" s="165" t="s">
        <v>639</v>
      </c>
      <c r="H472" s="164" t="s">
        <v>3</v>
      </c>
      <c r="I472" s="166"/>
      <c r="L472" s="162"/>
      <c r="M472" s="167"/>
      <c r="N472" s="168"/>
      <c r="O472" s="168"/>
      <c r="P472" s="168"/>
      <c r="Q472" s="168"/>
      <c r="R472" s="168"/>
      <c r="S472" s="168"/>
      <c r="T472" s="169"/>
      <c r="AT472" s="164" t="s">
        <v>163</v>
      </c>
      <c r="AU472" s="164" t="s">
        <v>82</v>
      </c>
      <c r="AV472" s="12" t="s">
        <v>80</v>
      </c>
      <c r="AW472" s="12" t="s">
        <v>34</v>
      </c>
      <c r="AX472" s="12" t="s">
        <v>73</v>
      </c>
      <c r="AY472" s="164" t="s">
        <v>152</v>
      </c>
    </row>
    <row r="473" spans="2:51" s="12" customFormat="1" ht="11.25">
      <c r="B473" s="162"/>
      <c r="D473" s="163" t="s">
        <v>163</v>
      </c>
      <c r="E473" s="164" t="s">
        <v>3</v>
      </c>
      <c r="F473" s="165" t="s">
        <v>655</v>
      </c>
      <c r="H473" s="164" t="s">
        <v>3</v>
      </c>
      <c r="I473" s="166"/>
      <c r="L473" s="162"/>
      <c r="M473" s="167"/>
      <c r="N473" s="168"/>
      <c r="O473" s="168"/>
      <c r="P473" s="168"/>
      <c r="Q473" s="168"/>
      <c r="R473" s="168"/>
      <c r="S473" s="168"/>
      <c r="T473" s="169"/>
      <c r="AT473" s="164" t="s">
        <v>163</v>
      </c>
      <c r="AU473" s="164" t="s">
        <v>82</v>
      </c>
      <c r="AV473" s="12" t="s">
        <v>80</v>
      </c>
      <c r="AW473" s="12" t="s">
        <v>34</v>
      </c>
      <c r="AX473" s="12" t="s">
        <v>73</v>
      </c>
      <c r="AY473" s="164" t="s">
        <v>152</v>
      </c>
    </row>
    <row r="474" spans="2:51" s="12" customFormat="1" ht="11.25">
      <c r="B474" s="162"/>
      <c r="D474" s="163" t="s">
        <v>163</v>
      </c>
      <c r="E474" s="164" t="s">
        <v>3</v>
      </c>
      <c r="F474" s="165" t="s">
        <v>644</v>
      </c>
      <c r="H474" s="164" t="s">
        <v>3</v>
      </c>
      <c r="I474" s="166"/>
      <c r="L474" s="162"/>
      <c r="M474" s="167"/>
      <c r="N474" s="168"/>
      <c r="O474" s="168"/>
      <c r="P474" s="168"/>
      <c r="Q474" s="168"/>
      <c r="R474" s="168"/>
      <c r="S474" s="168"/>
      <c r="T474" s="169"/>
      <c r="AT474" s="164" t="s">
        <v>163</v>
      </c>
      <c r="AU474" s="164" t="s">
        <v>82</v>
      </c>
      <c r="AV474" s="12" t="s">
        <v>80</v>
      </c>
      <c r="AW474" s="12" t="s">
        <v>34</v>
      </c>
      <c r="AX474" s="12" t="s">
        <v>73</v>
      </c>
      <c r="AY474" s="164" t="s">
        <v>152</v>
      </c>
    </row>
    <row r="475" spans="2:51" s="13" customFormat="1" ht="11.25">
      <c r="B475" s="170"/>
      <c r="D475" s="163" t="s">
        <v>163</v>
      </c>
      <c r="E475" s="171" t="s">
        <v>3</v>
      </c>
      <c r="F475" s="172" t="s">
        <v>80</v>
      </c>
      <c r="H475" s="173">
        <v>1</v>
      </c>
      <c r="I475" s="174"/>
      <c r="L475" s="170"/>
      <c r="M475" s="175"/>
      <c r="N475" s="176"/>
      <c r="O475" s="176"/>
      <c r="P475" s="176"/>
      <c r="Q475" s="176"/>
      <c r="R475" s="176"/>
      <c r="S475" s="176"/>
      <c r="T475" s="177"/>
      <c r="AT475" s="171" t="s">
        <v>163</v>
      </c>
      <c r="AU475" s="171" t="s">
        <v>82</v>
      </c>
      <c r="AV475" s="13" t="s">
        <v>82</v>
      </c>
      <c r="AW475" s="13" t="s">
        <v>34</v>
      </c>
      <c r="AX475" s="13" t="s">
        <v>80</v>
      </c>
      <c r="AY475" s="171" t="s">
        <v>152</v>
      </c>
    </row>
    <row r="476" spans="1:65" s="1" customFormat="1" ht="24" customHeight="1">
      <c r="A476" s="33"/>
      <c r="B476" s="143"/>
      <c r="C476" s="186" t="s">
        <v>630</v>
      </c>
      <c r="D476" s="186" t="s">
        <v>176</v>
      </c>
      <c r="E476" s="187" t="s">
        <v>656</v>
      </c>
      <c r="F476" s="188" t="s">
        <v>657</v>
      </c>
      <c r="G476" s="189" t="s">
        <v>314</v>
      </c>
      <c r="H476" s="190">
        <v>1</v>
      </c>
      <c r="I476" s="191"/>
      <c r="J476" s="192">
        <f>ROUND(I476*H476,2)</f>
        <v>0</v>
      </c>
      <c r="K476" s="188" t="s">
        <v>3</v>
      </c>
      <c r="L476" s="193"/>
      <c r="M476" s="194" t="s">
        <v>3</v>
      </c>
      <c r="N476" s="195" t="s">
        <v>44</v>
      </c>
      <c r="O476" s="54"/>
      <c r="P476" s="153">
        <f>O476*H476</f>
        <v>0</v>
      </c>
      <c r="Q476" s="153">
        <v>0.01834</v>
      </c>
      <c r="R476" s="153">
        <f>Q476*H476</f>
        <v>0.01834</v>
      </c>
      <c r="S476" s="153">
        <v>0</v>
      </c>
      <c r="T476" s="154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5" t="s">
        <v>180</v>
      </c>
      <c r="AT476" s="155" t="s">
        <v>176</v>
      </c>
      <c r="AU476" s="155" t="s">
        <v>82</v>
      </c>
      <c r="AY476" s="18" t="s">
        <v>152</v>
      </c>
      <c r="BE476" s="156">
        <f>IF(N476="základní",J476,0)</f>
        <v>0</v>
      </c>
      <c r="BF476" s="156">
        <f>IF(N476="snížená",J476,0)</f>
        <v>0</v>
      </c>
      <c r="BG476" s="156">
        <f>IF(N476="zákl. přenesená",J476,0)</f>
        <v>0</v>
      </c>
      <c r="BH476" s="156">
        <f>IF(N476="sníž. přenesená",J476,0)</f>
        <v>0</v>
      </c>
      <c r="BI476" s="156">
        <f>IF(N476="nulová",J476,0)</f>
        <v>0</v>
      </c>
      <c r="BJ476" s="18" t="s">
        <v>80</v>
      </c>
      <c r="BK476" s="156">
        <f>ROUND(I476*H476,2)</f>
        <v>0</v>
      </c>
      <c r="BL476" s="18" t="s">
        <v>159</v>
      </c>
      <c r="BM476" s="155" t="s">
        <v>658</v>
      </c>
    </row>
    <row r="477" spans="1:65" s="1" customFormat="1" ht="24" customHeight="1">
      <c r="A477" s="33"/>
      <c r="B477" s="143"/>
      <c r="C477" s="144" t="s">
        <v>659</v>
      </c>
      <c r="D477" s="144" t="s">
        <v>154</v>
      </c>
      <c r="E477" s="145" t="s">
        <v>660</v>
      </c>
      <c r="F477" s="146" t="s">
        <v>661</v>
      </c>
      <c r="G477" s="147" t="s">
        <v>314</v>
      </c>
      <c r="H477" s="148">
        <v>4</v>
      </c>
      <c r="I477" s="149"/>
      <c r="J477" s="150">
        <f>ROUND(I477*H477,2)</f>
        <v>0</v>
      </c>
      <c r="K477" s="146" t="s">
        <v>158</v>
      </c>
      <c r="L477" s="34"/>
      <c r="M477" s="151" t="s">
        <v>3</v>
      </c>
      <c r="N477" s="152" t="s">
        <v>44</v>
      </c>
      <c r="O477" s="54"/>
      <c r="P477" s="153">
        <f>O477*H477</f>
        <v>0</v>
      </c>
      <c r="Q477" s="153">
        <v>0.02542</v>
      </c>
      <c r="R477" s="153">
        <f>Q477*H477</f>
        <v>0.10168</v>
      </c>
      <c r="S477" s="153">
        <v>0</v>
      </c>
      <c r="T477" s="15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5" t="s">
        <v>159</v>
      </c>
      <c r="AT477" s="155" t="s">
        <v>154</v>
      </c>
      <c r="AU477" s="155" t="s">
        <v>82</v>
      </c>
      <c r="AY477" s="18" t="s">
        <v>152</v>
      </c>
      <c r="BE477" s="156">
        <f>IF(N477="základní",J477,0)</f>
        <v>0</v>
      </c>
      <c r="BF477" s="156">
        <f>IF(N477="snížená",J477,0)</f>
        <v>0</v>
      </c>
      <c r="BG477" s="156">
        <f>IF(N477="zákl. přenesená",J477,0)</f>
        <v>0</v>
      </c>
      <c r="BH477" s="156">
        <f>IF(N477="sníž. přenesená",J477,0)</f>
        <v>0</v>
      </c>
      <c r="BI477" s="156">
        <f>IF(N477="nulová",J477,0)</f>
        <v>0</v>
      </c>
      <c r="BJ477" s="18" t="s">
        <v>80</v>
      </c>
      <c r="BK477" s="156">
        <f>ROUND(I477*H477,2)</f>
        <v>0</v>
      </c>
      <c r="BL477" s="18" t="s">
        <v>159</v>
      </c>
      <c r="BM477" s="155" t="s">
        <v>662</v>
      </c>
    </row>
    <row r="478" spans="1:47" s="1" customFormat="1" ht="11.25">
      <c r="A478" s="33"/>
      <c r="B478" s="34"/>
      <c r="C478" s="33"/>
      <c r="D478" s="157" t="s">
        <v>161</v>
      </c>
      <c r="E478" s="33"/>
      <c r="F478" s="158" t="s">
        <v>663</v>
      </c>
      <c r="G478" s="33"/>
      <c r="H478" s="33"/>
      <c r="I478" s="159"/>
      <c r="J478" s="33"/>
      <c r="K478" s="33"/>
      <c r="L478" s="34"/>
      <c r="M478" s="160"/>
      <c r="N478" s="161"/>
      <c r="O478" s="54"/>
      <c r="P478" s="54"/>
      <c r="Q478" s="54"/>
      <c r="R478" s="54"/>
      <c r="S478" s="54"/>
      <c r="T478" s="55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8" t="s">
        <v>161</v>
      </c>
      <c r="AU478" s="18" t="s">
        <v>82</v>
      </c>
    </row>
    <row r="479" spans="2:51" s="12" customFormat="1" ht="11.25">
      <c r="B479" s="162"/>
      <c r="D479" s="163" t="s">
        <v>163</v>
      </c>
      <c r="E479" s="164" t="s">
        <v>3</v>
      </c>
      <c r="F479" s="165" t="s">
        <v>664</v>
      </c>
      <c r="H479" s="164" t="s">
        <v>3</v>
      </c>
      <c r="I479" s="166"/>
      <c r="L479" s="162"/>
      <c r="M479" s="167"/>
      <c r="N479" s="168"/>
      <c r="O479" s="168"/>
      <c r="P479" s="168"/>
      <c r="Q479" s="168"/>
      <c r="R479" s="168"/>
      <c r="S479" s="168"/>
      <c r="T479" s="169"/>
      <c r="AT479" s="164" t="s">
        <v>163</v>
      </c>
      <c r="AU479" s="164" t="s">
        <v>82</v>
      </c>
      <c r="AV479" s="12" t="s">
        <v>80</v>
      </c>
      <c r="AW479" s="12" t="s">
        <v>34</v>
      </c>
      <c r="AX479" s="12" t="s">
        <v>73</v>
      </c>
      <c r="AY479" s="164" t="s">
        <v>152</v>
      </c>
    </row>
    <row r="480" spans="2:51" s="12" customFormat="1" ht="11.25">
      <c r="B480" s="162"/>
      <c r="D480" s="163" t="s">
        <v>163</v>
      </c>
      <c r="E480" s="164" t="s">
        <v>3</v>
      </c>
      <c r="F480" s="165" t="s">
        <v>639</v>
      </c>
      <c r="H480" s="164" t="s">
        <v>3</v>
      </c>
      <c r="I480" s="166"/>
      <c r="L480" s="162"/>
      <c r="M480" s="167"/>
      <c r="N480" s="168"/>
      <c r="O480" s="168"/>
      <c r="P480" s="168"/>
      <c r="Q480" s="168"/>
      <c r="R480" s="168"/>
      <c r="S480" s="168"/>
      <c r="T480" s="169"/>
      <c r="AT480" s="164" t="s">
        <v>163</v>
      </c>
      <c r="AU480" s="164" t="s">
        <v>82</v>
      </c>
      <c r="AV480" s="12" t="s">
        <v>80</v>
      </c>
      <c r="AW480" s="12" t="s">
        <v>34</v>
      </c>
      <c r="AX480" s="12" t="s">
        <v>73</v>
      </c>
      <c r="AY480" s="164" t="s">
        <v>152</v>
      </c>
    </row>
    <row r="481" spans="2:51" s="12" customFormat="1" ht="11.25">
      <c r="B481" s="162"/>
      <c r="D481" s="163" t="s">
        <v>163</v>
      </c>
      <c r="E481" s="164" t="s">
        <v>3</v>
      </c>
      <c r="F481" s="165" t="s">
        <v>665</v>
      </c>
      <c r="H481" s="164" t="s">
        <v>3</v>
      </c>
      <c r="I481" s="166"/>
      <c r="L481" s="162"/>
      <c r="M481" s="167"/>
      <c r="N481" s="168"/>
      <c r="O481" s="168"/>
      <c r="P481" s="168"/>
      <c r="Q481" s="168"/>
      <c r="R481" s="168"/>
      <c r="S481" s="168"/>
      <c r="T481" s="169"/>
      <c r="AT481" s="164" t="s">
        <v>163</v>
      </c>
      <c r="AU481" s="164" t="s">
        <v>82</v>
      </c>
      <c r="AV481" s="12" t="s">
        <v>80</v>
      </c>
      <c r="AW481" s="12" t="s">
        <v>34</v>
      </c>
      <c r="AX481" s="12" t="s">
        <v>73</v>
      </c>
      <c r="AY481" s="164" t="s">
        <v>152</v>
      </c>
    </row>
    <row r="482" spans="2:51" s="13" customFormat="1" ht="11.25">
      <c r="B482" s="170"/>
      <c r="D482" s="163" t="s">
        <v>163</v>
      </c>
      <c r="E482" s="171" t="s">
        <v>3</v>
      </c>
      <c r="F482" s="172" t="s">
        <v>666</v>
      </c>
      <c r="H482" s="173">
        <v>4</v>
      </c>
      <c r="I482" s="174"/>
      <c r="L482" s="170"/>
      <c r="M482" s="175"/>
      <c r="N482" s="176"/>
      <c r="O482" s="176"/>
      <c r="P482" s="176"/>
      <c r="Q482" s="176"/>
      <c r="R482" s="176"/>
      <c r="S482" s="176"/>
      <c r="T482" s="177"/>
      <c r="AT482" s="171" t="s">
        <v>163</v>
      </c>
      <c r="AU482" s="171" t="s">
        <v>82</v>
      </c>
      <c r="AV482" s="13" t="s">
        <v>82</v>
      </c>
      <c r="AW482" s="13" t="s">
        <v>34</v>
      </c>
      <c r="AX482" s="13" t="s">
        <v>80</v>
      </c>
      <c r="AY482" s="171" t="s">
        <v>152</v>
      </c>
    </row>
    <row r="483" spans="2:63" s="11" customFormat="1" ht="22.5" customHeight="1">
      <c r="B483" s="130"/>
      <c r="D483" s="131" t="s">
        <v>72</v>
      </c>
      <c r="E483" s="141" t="s">
        <v>218</v>
      </c>
      <c r="F483" s="141" t="s">
        <v>667</v>
      </c>
      <c r="I483" s="133"/>
      <c r="J483" s="142">
        <f>BK483</f>
        <v>0</v>
      </c>
      <c r="L483" s="130"/>
      <c r="M483" s="135"/>
      <c r="N483" s="136"/>
      <c r="O483" s="136"/>
      <c r="P483" s="137">
        <f>SUM(P484:P492)</f>
        <v>0</v>
      </c>
      <c r="Q483" s="136"/>
      <c r="R483" s="137">
        <f>SUM(R484:R492)</f>
        <v>0.00581144</v>
      </c>
      <c r="S483" s="136"/>
      <c r="T483" s="138">
        <f>SUM(T484:T492)</f>
        <v>0</v>
      </c>
      <c r="AR483" s="131" t="s">
        <v>80</v>
      </c>
      <c r="AT483" s="139" t="s">
        <v>72</v>
      </c>
      <c r="AU483" s="139" t="s">
        <v>80</v>
      </c>
      <c r="AY483" s="131" t="s">
        <v>152</v>
      </c>
      <c r="BK483" s="140">
        <f>SUM(BK484:BK492)</f>
        <v>0</v>
      </c>
    </row>
    <row r="484" spans="1:65" s="1" customFormat="1" ht="24" customHeight="1">
      <c r="A484" s="33"/>
      <c r="B484" s="143"/>
      <c r="C484" s="144" t="s">
        <v>668</v>
      </c>
      <c r="D484" s="144" t="s">
        <v>154</v>
      </c>
      <c r="E484" s="145" t="s">
        <v>669</v>
      </c>
      <c r="F484" s="146" t="s">
        <v>670</v>
      </c>
      <c r="G484" s="147" t="s">
        <v>221</v>
      </c>
      <c r="H484" s="148">
        <v>145.286</v>
      </c>
      <c r="I484" s="149"/>
      <c r="J484" s="150">
        <f>ROUND(I484*H484,2)</f>
        <v>0</v>
      </c>
      <c r="K484" s="146" t="s">
        <v>158</v>
      </c>
      <c r="L484" s="34"/>
      <c r="M484" s="151" t="s">
        <v>3</v>
      </c>
      <c r="N484" s="152" t="s">
        <v>44</v>
      </c>
      <c r="O484" s="54"/>
      <c r="P484" s="153">
        <f>O484*H484</f>
        <v>0</v>
      </c>
      <c r="Q484" s="153">
        <v>4E-05</v>
      </c>
      <c r="R484" s="153">
        <f>Q484*H484</f>
        <v>0.00581144</v>
      </c>
      <c r="S484" s="153">
        <v>0</v>
      </c>
      <c r="T484" s="154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5" t="s">
        <v>159</v>
      </c>
      <c r="AT484" s="155" t="s">
        <v>154</v>
      </c>
      <c r="AU484" s="155" t="s">
        <v>82</v>
      </c>
      <c r="AY484" s="18" t="s">
        <v>152</v>
      </c>
      <c r="BE484" s="156">
        <f>IF(N484="základní",J484,0)</f>
        <v>0</v>
      </c>
      <c r="BF484" s="156">
        <f>IF(N484="snížená",J484,0)</f>
        <v>0</v>
      </c>
      <c r="BG484" s="156">
        <f>IF(N484="zákl. přenesená",J484,0)</f>
        <v>0</v>
      </c>
      <c r="BH484" s="156">
        <f>IF(N484="sníž. přenesená",J484,0)</f>
        <v>0</v>
      </c>
      <c r="BI484" s="156">
        <f>IF(N484="nulová",J484,0)</f>
        <v>0</v>
      </c>
      <c r="BJ484" s="18" t="s">
        <v>80</v>
      </c>
      <c r="BK484" s="156">
        <f>ROUND(I484*H484,2)</f>
        <v>0</v>
      </c>
      <c r="BL484" s="18" t="s">
        <v>159</v>
      </c>
      <c r="BM484" s="155" t="s">
        <v>671</v>
      </c>
    </row>
    <row r="485" spans="1:47" s="1" customFormat="1" ht="11.25">
      <c r="A485" s="33"/>
      <c r="B485" s="34"/>
      <c r="C485" s="33"/>
      <c r="D485" s="157" t="s">
        <v>161</v>
      </c>
      <c r="E485" s="33"/>
      <c r="F485" s="158" t="s">
        <v>672</v>
      </c>
      <c r="G485" s="33"/>
      <c r="H485" s="33"/>
      <c r="I485" s="159"/>
      <c r="J485" s="33"/>
      <c r="K485" s="33"/>
      <c r="L485" s="34"/>
      <c r="M485" s="160"/>
      <c r="N485" s="161"/>
      <c r="O485" s="54"/>
      <c r="P485" s="54"/>
      <c r="Q485" s="54"/>
      <c r="R485" s="54"/>
      <c r="S485" s="54"/>
      <c r="T485" s="55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161</v>
      </c>
      <c r="AU485" s="18" t="s">
        <v>82</v>
      </c>
    </row>
    <row r="486" spans="2:51" s="12" customFormat="1" ht="11.25">
      <c r="B486" s="162"/>
      <c r="D486" s="163" t="s">
        <v>163</v>
      </c>
      <c r="E486" s="164" t="s">
        <v>3</v>
      </c>
      <c r="F486" s="165" t="s">
        <v>673</v>
      </c>
      <c r="H486" s="164" t="s">
        <v>3</v>
      </c>
      <c r="I486" s="166"/>
      <c r="L486" s="162"/>
      <c r="M486" s="167"/>
      <c r="N486" s="168"/>
      <c r="O486" s="168"/>
      <c r="P486" s="168"/>
      <c r="Q486" s="168"/>
      <c r="R486" s="168"/>
      <c r="S486" s="168"/>
      <c r="T486" s="169"/>
      <c r="AT486" s="164" t="s">
        <v>163</v>
      </c>
      <c r="AU486" s="164" t="s">
        <v>82</v>
      </c>
      <c r="AV486" s="12" t="s">
        <v>80</v>
      </c>
      <c r="AW486" s="12" t="s">
        <v>34</v>
      </c>
      <c r="AX486" s="12" t="s">
        <v>73</v>
      </c>
      <c r="AY486" s="164" t="s">
        <v>152</v>
      </c>
    </row>
    <row r="487" spans="2:51" s="12" customFormat="1" ht="11.25">
      <c r="B487" s="162"/>
      <c r="D487" s="163" t="s">
        <v>163</v>
      </c>
      <c r="E487" s="164" t="s">
        <v>3</v>
      </c>
      <c r="F487" s="165" t="s">
        <v>674</v>
      </c>
      <c r="H487" s="164" t="s">
        <v>3</v>
      </c>
      <c r="I487" s="166"/>
      <c r="L487" s="162"/>
      <c r="M487" s="167"/>
      <c r="N487" s="168"/>
      <c r="O487" s="168"/>
      <c r="P487" s="168"/>
      <c r="Q487" s="168"/>
      <c r="R487" s="168"/>
      <c r="S487" s="168"/>
      <c r="T487" s="169"/>
      <c r="AT487" s="164" t="s">
        <v>163</v>
      </c>
      <c r="AU487" s="164" t="s">
        <v>82</v>
      </c>
      <c r="AV487" s="12" t="s">
        <v>80</v>
      </c>
      <c r="AW487" s="12" t="s">
        <v>34</v>
      </c>
      <c r="AX487" s="12" t="s">
        <v>73</v>
      </c>
      <c r="AY487" s="164" t="s">
        <v>152</v>
      </c>
    </row>
    <row r="488" spans="2:51" s="13" customFormat="1" ht="11.25">
      <c r="B488" s="170"/>
      <c r="D488" s="163" t="s">
        <v>163</v>
      </c>
      <c r="E488" s="171" t="s">
        <v>3</v>
      </c>
      <c r="F488" s="172" t="s">
        <v>675</v>
      </c>
      <c r="H488" s="173">
        <v>145.286</v>
      </c>
      <c r="I488" s="174"/>
      <c r="L488" s="170"/>
      <c r="M488" s="175"/>
      <c r="N488" s="176"/>
      <c r="O488" s="176"/>
      <c r="P488" s="176"/>
      <c r="Q488" s="176"/>
      <c r="R488" s="176"/>
      <c r="S488" s="176"/>
      <c r="T488" s="177"/>
      <c r="AT488" s="171" t="s">
        <v>163</v>
      </c>
      <c r="AU488" s="171" t="s">
        <v>82</v>
      </c>
      <c r="AV488" s="13" t="s">
        <v>82</v>
      </c>
      <c r="AW488" s="13" t="s">
        <v>34</v>
      </c>
      <c r="AX488" s="13" t="s">
        <v>80</v>
      </c>
      <c r="AY488" s="171" t="s">
        <v>152</v>
      </c>
    </row>
    <row r="489" spans="1:65" s="1" customFormat="1" ht="24" customHeight="1">
      <c r="A489" s="33"/>
      <c r="B489" s="143"/>
      <c r="C489" s="144" t="s">
        <v>676</v>
      </c>
      <c r="D489" s="144" t="s">
        <v>154</v>
      </c>
      <c r="E489" s="145" t="s">
        <v>677</v>
      </c>
      <c r="F489" s="146" t="s">
        <v>678</v>
      </c>
      <c r="G489" s="147" t="s">
        <v>221</v>
      </c>
      <c r="H489" s="148">
        <v>60</v>
      </c>
      <c r="I489" s="149"/>
      <c r="J489" s="150">
        <f>ROUND(I489*H489,2)</f>
        <v>0</v>
      </c>
      <c r="K489" s="146" t="s">
        <v>158</v>
      </c>
      <c r="L489" s="34"/>
      <c r="M489" s="151" t="s">
        <v>3</v>
      </c>
      <c r="N489" s="152" t="s">
        <v>44</v>
      </c>
      <c r="O489" s="54"/>
      <c r="P489" s="153">
        <f>O489*H489</f>
        <v>0</v>
      </c>
      <c r="Q489" s="153">
        <v>0</v>
      </c>
      <c r="R489" s="153">
        <f>Q489*H489</f>
        <v>0</v>
      </c>
      <c r="S489" s="153">
        <v>0</v>
      </c>
      <c r="T489" s="154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5" t="s">
        <v>159</v>
      </c>
      <c r="AT489" s="155" t="s">
        <v>154</v>
      </c>
      <c r="AU489" s="155" t="s">
        <v>82</v>
      </c>
      <c r="AY489" s="18" t="s">
        <v>152</v>
      </c>
      <c r="BE489" s="156">
        <f>IF(N489="základní",J489,0)</f>
        <v>0</v>
      </c>
      <c r="BF489" s="156">
        <f>IF(N489="snížená",J489,0)</f>
        <v>0</v>
      </c>
      <c r="BG489" s="156">
        <f>IF(N489="zákl. přenesená",J489,0)</f>
        <v>0</v>
      </c>
      <c r="BH489" s="156">
        <f>IF(N489="sníž. přenesená",J489,0)</f>
        <v>0</v>
      </c>
      <c r="BI489" s="156">
        <f>IF(N489="nulová",J489,0)</f>
        <v>0</v>
      </c>
      <c r="BJ489" s="18" t="s">
        <v>80</v>
      </c>
      <c r="BK489" s="156">
        <f>ROUND(I489*H489,2)</f>
        <v>0</v>
      </c>
      <c r="BL489" s="18" t="s">
        <v>159</v>
      </c>
      <c r="BM489" s="155" t="s">
        <v>679</v>
      </c>
    </row>
    <row r="490" spans="1:47" s="1" customFormat="1" ht="11.25">
      <c r="A490" s="33"/>
      <c r="B490" s="34"/>
      <c r="C490" s="33"/>
      <c r="D490" s="157" t="s">
        <v>161</v>
      </c>
      <c r="E490" s="33"/>
      <c r="F490" s="158" t="s">
        <v>680</v>
      </c>
      <c r="G490" s="33"/>
      <c r="H490" s="33"/>
      <c r="I490" s="159"/>
      <c r="J490" s="33"/>
      <c r="K490" s="33"/>
      <c r="L490" s="34"/>
      <c r="M490" s="160"/>
      <c r="N490" s="161"/>
      <c r="O490" s="54"/>
      <c r="P490" s="54"/>
      <c r="Q490" s="54"/>
      <c r="R490" s="54"/>
      <c r="S490" s="54"/>
      <c r="T490" s="55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T490" s="18" t="s">
        <v>161</v>
      </c>
      <c r="AU490" s="18" t="s">
        <v>82</v>
      </c>
    </row>
    <row r="491" spans="2:51" s="12" customFormat="1" ht="11.25">
      <c r="B491" s="162"/>
      <c r="D491" s="163" t="s">
        <v>163</v>
      </c>
      <c r="E491" s="164" t="s">
        <v>3</v>
      </c>
      <c r="F491" s="165" t="s">
        <v>681</v>
      </c>
      <c r="H491" s="164" t="s">
        <v>3</v>
      </c>
      <c r="I491" s="166"/>
      <c r="L491" s="162"/>
      <c r="M491" s="167"/>
      <c r="N491" s="168"/>
      <c r="O491" s="168"/>
      <c r="P491" s="168"/>
      <c r="Q491" s="168"/>
      <c r="R491" s="168"/>
      <c r="S491" s="168"/>
      <c r="T491" s="169"/>
      <c r="AT491" s="164" t="s">
        <v>163</v>
      </c>
      <c r="AU491" s="164" t="s">
        <v>82</v>
      </c>
      <c r="AV491" s="12" t="s">
        <v>80</v>
      </c>
      <c r="AW491" s="12" t="s">
        <v>34</v>
      </c>
      <c r="AX491" s="12" t="s">
        <v>73</v>
      </c>
      <c r="AY491" s="164" t="s">
        <v>152</v>
      </c>
    </row>
    <row r="492" spans="2:51" s="13" customFormat="1" ht="11.25">
      <c r="B492" s="170"/>
      <c r="D492" s="163" t="s">
        <v>163</v>
      </c>
      <c r="E492" s="171" t="s">
        <v>3</v>
      </c>
      <c r="F492" s="172" t="s">
        <v>682</v>
      </c>
      <c r="H492" s="173">
        <v>60</v>
      </c>
      <c r="I492" s="174"/>
      <c r="L492" s="170"/>
      <c r="M492" s="175"/>
      <c r="N492" s="176"/>
      <c r="O492" s="176"/>
      <c r="P492" s="176"/>
      <c r="Q492" s="176"/>
      <c r="R492" s="176"/>
      <c r="S492" s="176"/>
      <c r="T492" s="177"/>
      <c r="AT492" s="171" t="s">
        <v>163</v>
      </c>
      <c r="AU492" s="171" t="s">
        <v>82</v>
      </c>
      <c r="AV492" s="13" t="s">
        <v>82</v>
      </c>
      <c r="AW492" s="13" t="s">
        <v>34</v>
      </c>
      <c r="AX492" s="13" t="s">
        <v>80</v>
      </c>
      <c r="AY492" s="171" t="s">
        <v>152</v>
      </c>
    </row>
    <row r="493" spans="2:63" s="11" customFormat="1" ht="22.5" customHeight="1">
      <c r="B493" s="130"/>
      <c r="D493" s="131" t="s">
        <v>72</v>
      </c>
      <c r="E493" s="141" t="s">
        <v>683</v>
      </c>
      <c r="F493" s="141" t="s">
        <v>684</v>
      </c>
      <c r="I493" s="133"/>
      <c r="J493" s="142">
        <f>BK493</f>
        <v>0</v>
      </c>
      <c r="L493" s="130"/>
      <c r="M493" s="135"/>
      <c r="N493" s="136"/>
      <c r="O493" s="136"/>
      <c r="P493" s="137">
        <f>SUM(P494:P507)</f>
        <v>0</v>
      </c>
      <c r="Q493" s="136"/>
      <c r="R493" s="137">
        <f>SUM(R494:R507)</f>
        <v>0.01888718</v>
      </c>
      <c r="S493" s="136"/>
      <c r="T493" s="138">
        <f>SUM(T494:T507)</f>
        <v>0</v>
      </c>
      <c r="AR493" s="131" t="s">
        <v>80</v>
      </c>
      <c r="AT493" s="139" t="s">
        <v>72</v>
      </c>
      <c r="AU493" s="139" t="s">
        <v>80</v>
      </c>
      <c r="AY493" s="131" t="s">
        <v>152</v>
      </c>
      <c r="BK493" s="140">
        <f>SUM(BK494:BK507)</f>
        <v>0</v>
      </c>
    </row>
    <row r="494" spans="1:65" s="1" customFormat="1" ht="24" customHeight="1">
      <c r="A494" s="33"/>
      <c r="B494" s="143"/>
      <c r="C494" s="144" t="s">
        <v>685</v>
      </c>
      <c r="D494" s="144" t="s">
        <v>154</v>
      </c>
      <c r="E494" s="145" t="s">
        <v>686</v>
      </c>
      <c r="F494" s="146" t="s">
        <v>687</v>
      </c>
      <c r="G494" s="147" t="s">
        <v>221</v>
      </c>
      <c r="H494" s="148">
        <v>145.286</v>
      </c>
      <c r="I494" s="149"/>
      <c r="J494" s="150">
        <f>ROUND(I494*H494,2)</f>
        <v>0</v>
      </c>
      <c r="K494" s="146" t="s">
        <v>158</v>
      </c>
      <c r="L494" s="34"/>
      <c r="M494" s="151" t="s">
        <v>3</v>
      </c>
      <c r="N494" s="152" t="s">
        <v>44</v>
      </c>
      <c r="O494" s="54"/>
      <c r="P494" s="153">
        <f>O494*H494</f>
        <v>0</v>
      </c>
      <c r="Q494" s="153">
        <v>0.00013</v>
      </c>
      <c r="R494" s="153">
        <f>Q494*H494</f>
        <v>0.01888718</v>
      </c>
      <c r="S494" s="153">
        <v>0</v>
      </c>
      <c r="T494" s="15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55" t="s">
        <v>159</v>
      </c>
      <c r="AT494" s="155" t="s">
        <v>154</v>
      </c>
      <c r="AU494" s="155" t="s">
        <v>82</v>
      </c>
      <c r="AY494" s="18" t="s">
        <v>152</v>
      </c>
      <c r="BE494" s="156">
        <f>IF(N494="základní",J494,0)</f>
        <v>0</v>
      </c>
      <c r="BF494" s="156">
        <f>IF(N494="snížená",J494,0)</f>
        <v>0</v>
      </c>
      <c r="BG494" s="156">
        <f>IF(N494="zákl. přenesená",J494,0)</f>
        <v>0</v>
      </c>
      <c r="BH494" s="156">
        <f>IF(N494="sníž. přenesená",J494,0)</f>
        <v>0</v>
      </c>
      <c r="BI494" s="156">
        <f>IF(N494="nulová",J494,0)</f>
        <v>0</v>
      </c>
      <c r="BJ494" s="18" t="s">
        <v>80</v>
      </c>
      <c r="BK494" s="156">
        <f>ROUND(I494*H494,2)</f>
        <v>0</v>
      </c>
      <c r="BL494" s="18" t="s">
        <v>159</v>
      </c>
      <c r="BM494" s="155" t="s">
        <v>688</v>
      </c>
    </row>
    <row r="495" spans="1:47" s="1" customFormat="1" ht="11.25">
      <c r="A495" s="33"/>
      <c r="B495" s="34"/>
      <c r="C495" s="33"/>
      <c r="D495" s="157" t="s">
        <v>161</v>
      </c>
      <c r="E495" s="33"/>
      <c r="F495" s="158" t="s">
        <v>689</v>
      </c>
      <c r="G495" s="33"/>
      <c r="H495" s="33"/>
      <c r="I495" s="159"/>
      <c r="J495" s="33"/>
      <c r="K495" s="33"/>
      <c r="L495" s="34"/>
      <c r="M495" s="160"/>
      <c r="N495" s="161"/>
      <c r="O495" s="54"/>
      <c r="P495" s="54"/>
      <c r="Q495" s="54"/>
      <c r="R495" s="54"/>
      <c r="S495" s="54"/>
      <c r="T495" s="55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161</v>
      </c>
      <c r="AU495" s="18" t="s">
        <v>82</v>
      </c>
    </row>
    <row r="496" spans="2:51" s="12" customFormat="1" ht="11.25">
      <c r="B496" s="162"/>
      <c r="D496" s="163" t="s">
        <v>163</v>
      </c>
      <c r="E496" s="164" t="s">
        <v>3</v>
      </c>
      <c r="F496" s="165" t="s">
        <v>690</v>
      </c>
      <c r="H496" s="164" t="s">
        <v>3</v>
      </c>
      <c r="I496" s="166"/>
      <c r="L496" s="162"/>
      <c r="M496" s="167"/>
      <c r="N496" s="168"/>
      <c r="O496" s="168"/>
      <c r="P496" s="168"/>
      <c r="Q496" s="168"/>
      <c r="R496" s="168"/>
      <c r="S496" s="168"/>
      <c r="T496" s="169"/>
      <c r="AT496" s="164" t="s">
        <v>163</v>
      </c>
      <c r="AU496" s="164" t="s">
        <v>82</v>
      </c>
      <c r="AV496" s="12" t="s">
        <v>80</v>
      </c>
      <c r="AW496" s="12" t="s">
        <v>34</v>
      </c>
      <c r="AX496" s="12" t="s">
        <v>73</v>
      </c>
      <c r="AY496" s="164" t="s">
        <v>152</v>
      </c>
    </row>
    <row r="497" spans="2:51" s="13" customFormat="1" ht="11.25">
      <c r="B497" s="170"/>
      <c r="D497" s="163" t="s">
        <v>163</v>
      </c>
      <c r="E497" s="171" t="s">
        <v>3</v>
      </c>
      <c r="F497" s="172" t="s">
        <v>691</v>
      </c>
      <c r="H497" s="173">
        <v>145.286</v>
      </c>
      <c r="I497" s="174"/>
      <c r="L497" s="170"/>
      <c r="M497" s="175"/>
      <c r="N497" s="176"/>
      <c r="O497" s="176"/>
      <c r="P497" s="176"/>
      <c r="Q497" s="176"/>
      <c r="R497" s="176"/>
      <c r="S497" s="176"/>
      <c r="T497" s="177"/>
      <c r="AT497" s="171" t="s">
        <v>163</v>
      </c>
      <c r="AU497" s="171" t="s">
        <v>82</v>
      </c>
      <c r="AV497" s="13" t="s">
        <v>82</v>
      </c>
      <c r="AW497" s="13" t="s">
        <v>34</v>
      </c>
      <c r="AX497" s="13" t="s">
        <v>80</v>
      </c>
      <c r="AY497" s="171" t="s">
        <v>152</v>
      </c>
    </row>
    <row r="498" spans="1:65" s="1" customFormat="1" ht="16.5" customHeight="1">
      <c r="A498" s="33"/>
      <c r="B498" s="143"/>
      <c r="C498" s="144" t="s">
        <v>692</v>
      </c>
      <c r="D498" s="144" t="s">
        <v>154</v>
      </c>
      <c r="E498" s="145" t="s">
        <v>693</v>
      </c>
      <c r="F498" s="146" t="s">
        <v>694</v>
      </c>
      <c r="G498" s="147" t="s">
        <v>695</v>
      </c>
      <c r="H498" s="148">
        <v>5</v>
      </c>
      <c r="I498" s="149"/>
      <c r="J498" s="150">
        <f>ROUND(I498*H498,2)</f>
        <v>0</v>
      </c>
      <c r="K498" s="146" t="s">
        <v>158</v>
      </c>
      <c r="L498" s="34"/>
      <c r="M498" s="151" t="s">
        <v>3</v>
      </c>
      <c r="N498" s="152" t="s">
        <v>44</v>
      </c>
      <c r="O498" s="54"/>
      <c r="P498" s="153">
        <f>O498*H498</f>
        <v>0</v>
      </c>
      <c r="Q498" s="153">
        <v>0</v>
      </c>
      <c r="R498" s="153">
        <f>Q498*H498</f>
        <v>0</v>
      </c>
      <c r="S498" s="153">
        <v>0</v>
      </c>
      <c r="T498" s="15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5" t="s">
        <v>159</v>
      </c>
      <c r="AT498" s="155" t="s">
        <v>154</v>
      </c>
      <c r="AU498" s="155" t="s">
        <v>82</v>
      </c>
      <c r="AY498" s="18" t="s">
        <v>152</v>
      </c>
      <c r="BE498" s="156">
        <f>IF(N498="základní",J498,0)</f>
        <v>0</v>
      </c>
      <c r="BF498" s="156">
        <f>IF(N498="snížená",J498,0)</f>
        <v>0</v>
      </c>
      <c r="BG498" s="156">
        <f>IF(N498="zákl. přenesená",J498,0)</f>
        <v>0</v>
      </c>
      <c r="BH498" s="156">
        <f>IF(N498="sníž. přenesená",J498,0)</f>
        <v>0</v>
      </c>
      <c r="BI498" s="156">
        <f>IF(N498="nulová",J498,0)</f>
        <v>0</v>
      </c>
      <c r="BJ498" s="18" t="s">
        <v>80</v>
      </c>
      <c r="BK498" s="156">
        <f>ROUND(I498*H498,2)</f>
        <v>0</v>
      </c>
      <c r="BL498" s="18" t="s">
        <v>159</v>
      </c>
      <c r="BM498" s="155" t="s">
        <v>696</v>
      </c>
    </row>
    <row r="499" spans="1:47" s="1" customFormat="1" ht="11.25">
      <c r="A499" s="33"/>
      <c r="B499" s="34"/>
      <c r="C499" s="33"/>
      <c r="D499" s="157" t="s">
        <v>161</v>
      </c>
      <c r="E499" s="33"/>
      <c r="F499" s="158" t="s">
        <v>697</v>
      </c>
      <c r="G499" s="33"/>
      <c r="H499" s="33"/>
      <c r="I499" s="159"/>
      <c r="J499" s="33"/>
      <c r="K499" s="33"/>
      <c r="L499" s="34"/>
      <c r="M499" s="160"/>
      <c r="N499" s="161"/>
      <c r="O499" s="54"/>
      <c r="P499" s="54"/>
      <c r="Q499" s="54"/>
      <c r="R499" s="54"/>
      <c r="S499" s="54"/>
      <c r="T499" s="55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8" t="s">
        <v>161</v>
      </c>
      <c r="AU499" s="18" t="s">
        <v>82</v>
      </c>
    </row>
    <row r="500" spans="2:51" s="12" customFormat="1" ht="11.25">
      <c r="B500" s="162"/>
      <c r="D500" s="163" t="s">
        <v>163</v>
      </c>
      <c r="E500" s="164" t="s">
        <v>3</v>
      </c>
      <c r="F500" s="165" t="s">
        <v>698</v>
      </c>
      <c r="H500" s="164" t="s">
        <v>3</v>
      </c>
      <c r="I500" s="166"/>
      <c r="L500" s="162"/>
      <c r="M500" s="167"/>
      <c r="N500" s="168"/>
      <c r="O500" s="168"/>
      <c r="P500" s="168"/>
      <c r="Q500" s="168"/>
      <c r="R500" s="168"/>
      <c r="S500" s="168"/>
      <c r="T500" s="169"/>
      <c r="AT500" s="164" t="s">
        <v>163</v>
      </c>
      <c r="AU500" s="164" t="s">
        <v>82</v>
      </c>
      <c r="AV500" s="12" t="s">
        <v>80</v>
      </c>
      <c r="AW500" s="12" t="s">
        <v>34</v>
      </c>
      <c r="AX500" s="12" t="s">
        <v>73</v>
      </c>
      <c r="AY500" s="164" t="s">
        <v>152</v>
      </c>
    </row>
    <row r="501" spans="2:51" s="13" customFormat="1" ht="11.25">
      <c r="B501" s="170"/>
      <c r="D501" s="163" t="s">
        <v>163</v>
      </c>
      <c r="E501" s="171" t="s">
        <v>3</v>
      </c>
      <c r="F501" s="172" t="s">
        <v>192</v>
      </c>
      <c r="H501" s="173">
        <v>5</v>
      </c>
      <c r="I501" s="174"/>
      <c r="L501" s="170"/>
      <c r="M501" s="175"/>
      <c r="N501" s="176"/>
      <c r="O501" s="176"/>
      <c r="P501" s="176"/>
      <c r="Q501" s="176"/>
      <c r="R501" s="176"/>
      <c r="S501" s="176"/>
      <c r="T501" s="177"/>
      <c r="AT501" s="171" t="s">
        <v>163</v>
      </c>
      <c r="AU501" s="171" t="s">
        <v>82</v>
      </c>
      <c r="AV501" s="13" t="s">
        <v>82</v>
      </c>
      <c r="AW501" s="13" t="s">
        <v>34</v>
      </c>
      <c r="AX501" s="13" t="s">
        <v>80</v>
      </c>
      <c r="AY501" s="171" t="s">
        <v>152</v>
      </c>
    </row>
    <row r="502" spans="1:65" s="1" customFormat="1" ht="21.75" customHeight="1">
      <c r="A502" s="33"/>
      <c r="B502" s="143"/>
      <c r="C502" s="144" t="s">
        <v>699</v>
      </c>
      <c r="D502" s="144" t="s">
        <v>154</v>
      </c>
      <c r="E502" s="145" t="s">
        <v>700</v>
      </c>
      <c r="F502" s="146" t="s">
        <v>701</v>
      </c>
      <c r="G502" s="147" t="s">
        <v>695</v>
      </c>
      <c r="H502" s="148">
        <v>50</v>
      </c>
      <c r="I502" s="149"/>
      <c r="J502" s="150">
        <f>ROUND(I502*H502,2)</f>
        <v>0</v>
      </c>
      <c r="K502" s="146" t="s">
        <v>158</v>
      </c>
      <c r="L502" s="34"/>
      <c r="M502" s="151" t="s">
        <v>3</v>
      </c>
      <c r="N502" s="152" t="s">
        <v>44</v>
      </c>
      <c r="O502" s="54"/>
      <c r="P502" s="153">
        <f>O502*H502</f>
        <v>0</v>
      </c>
      <c r="Q502" s="153">
        <v>0</v>
      </c>
      <c r="R502" s="153">
        <f>Q502*H502</f>
        <v>0</v>
      </c>
      <c r="S502" s="153">
        <v>0</v>
      </c>
      <c r="T502" s="15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5" t="s">
        <v>159</v>
      </c>
      <c r="AT502" s="155" t="s">
        <v>154</v>
      </c>
      <c r="AU502" s="155" t="s">
        <v>82</v>
      </c>
      <c r="AY502" s="18" t="s">
        <v>152</v>
      </c>
      <c r="BE502" s="156">
        <f>IF(N502="základní",J502,0)</f>
        <v>0</v>
      </c>
      <c r="BF502" s="156">
        <f>IF(N502="snížená",J502,0)</f>
        <v>0</v>
      </c>
      <c r="BG502" s="156">
        <f>IF(N502="zákl. přenesená",J502,0)</f>
        <v>0</v>
      </c>
      <c r="BH502" s="156">
        <f>IF(N502="sníž. přenesená",J502,0)</f>
        <v>0</v>
      </c>
      <c r="BI502" s="156">
        <f>IF(N502="nulová",J502,0)</f>
        <v>0</v>
      </c>
      <c r="BJ502" s="18" t="s">
        <v>80</v>
      </c>
      <c r="BK502" s="156">
        <f>ROUND(I502*H502,2)</f>
        <v>0</v>
      </c>
      <c r="BL502" s="18" t="s">
        <v>159</v>
      </c>
      <c r="BM502" s="155" t="s">
        <v>702</v>
      </c>
    </row>
    <row r="503" spans="1:47" s="1" customFormat="1" ht="11.25">
      <c r="A503" s="33"/>
      <c r="B503" s="34"/>
      <c r="C503" s="33"/>
      <c r="D503" s="157" t="s">
        <v>161</v>
      </c>
      <c r="E503" s="33"/>
      <c r="F503" s="158" t="s">
        <v>703</v>
      </c>
      <c r="G503" s="33"/>
      <c r="H503" s="33"/>
      <c r="I503" s="159"/>
      <c r="J503" s="33"/>
      <c r="K503" s="33"/>
      <c r="L503" s="34"/>
      <c r="M503" s="160"/>
      <c r="N503" s="161"/>
      <c r="O503" s="54"/>
      <c r="P503" s="54"/>
      <c r="Q503" s="54"/>
      <c r="R503" s="54"/>
      <c r="S503" s="54"/>
      <c r="T503" s="55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161</v>
      </c>
      <c r="AU503" s="18" t="s">
        <v>82</v>
      </c>
    </row>
    <row r="504" spans="2:51" s="12" customFormat="1" ht="11.25">
      <c r="B504" s="162"/>
      <c r="D504" s="163" t="s">
        <v>163</v>
      </c>
      <c r="E504" s="164" t="s">
        <v>3</v>
      </c>
      <c r="F504" s="165" t="s">
        <v>704</v>
      </c>
      <c r="H504" s="164" t="s">
        <v>3</v>
      </c>
      <c r="I504" s="166"/>
      <c r="L504" s="162"/>
      <c r="M504" s="167"/>
      <c r="N504" s="168"/>
      <c r="O504" s="168"/>
      <c r="P504" s="168"/>
      <c r="Q504" s="168"/>
      <c r="R504" s="168"/>
      <c r="S504" s="168"/>
      <c r="T504" s="169"/>
      <c r="AT504" s="164" t="s">
        <v>163</v>
      </c>
      <c r="AU504" s="164" t="s">
        <v>82</v>
      </c>
      <c r="AV504" s="12" t="s">
        <v>80</v>
      </c>
      <c r="AW504" s="12" t="s">
        <v>34</v>
      </c>
      <c r="AX504" s="12" t="s">
        <v>73</v>
      </c>
      <c r="AY504" s="164" t="s">
        <v>152</v>
      </c>
    </row>
    <row r="505" spans="2:51" s="13" customFormat="1" ht="11.25">
      <c r="B505" s="170"/>
      <c r="D505" s="163" t="s">
        <v>163</v>
      </c>
      <c r="E505" s="171" t="s">
        <v>3</v>
      </c>
      <c r="F505" s="172" t="s">
        <v>705</v>
      </c>
      <c r="H505" s="173">
        <v>50</v>
      </c>
      <c r="I505" s="174"/>
      <c r="L505" s="170"/>
      <c r="M505" s="175"/>
      <c r="N505" s="176"/>
      <c r="O505" s="176"/>
      <c r="P505" s="176"/>
      <c r="Q505" s="176"/>
      <c r="R505" s="176"/>
      <c r="S505" s="176"/>
      <c r="T505" s="177"/>
      <c r="AT505" s="171" t="s">
        <v>163</v>
      </c>
      <c r="AU505" s="171" t="s">
        <v>82</v>
      </c>
      <c r="AV505" s="13" t="s">
        <v>82</v>
      </c>
      <c r="AW505" s="13" t="s">
        <v>34</v>
      </c>
      <c r="AX505" s="13" t="s">
        <v>80</v>
      </c>
      <c r="AY505" s="171" t="s">
        <v>152</v>
      </c>
    </row>
    <row r="506" spans="1:65" s="1" customFormat="1" ht="16.5" customHeight="1">
      <c r="A506" s="33"/>
      <c r="B506" s="143"/>
      <c r="C506" s="144" t="s">
        <v>706</v>
      </c>
      <c r="D506" s="144" t="s">
        <v>154</v>
      </c>
      <c r="E506" s="145" t="s">
        <v>707</v>
      </c>
      <c r="F506" s="146" t="s">
        <v>708</v>
      </c>
      <c r="G506" s="147" t="s">
        <v>695</v>
      </c>
      <c r="H506" s="148">
        <v>5</v>
      </c>
      <c r="I506" s="149"/>
      <c r="J506" s="150">
        <f>ROUND(I506*H506,2)</f>
        <v>0</v>
      </c>
      <c r="K506" s="146" t="s">
        <v>158</v>
      </c>
      <c r="L506" s="34"/>
      <c r="M506" s="151" t="s">
        <v>3</v>
      </c>
      <c r="N506" s="152" t="s">
        <v>44</v>
      </c>
      <c r="O506" s="54"/>
      <c r="P506" s="153">
        <f>O506*H506</f>
        <v>0</v>
      </c>
      <c r="Q506" s="153">
        <v>0</v>
      </c>
      <c r="R506" s="153">
        <f>Q506*H506</f>
        <v>0</v>
      </c>
      <c r="S506" s="153">
        <v>0</v>
      </c>
      <c r="T506" s="154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5" t="s">
        <v>159</v>
      </c>
      <c r="AT506" s="155" t="s">
        <v>154</v>
      </c>
      <c r="AU506" s="155" t="s">
        <v>82</v>
      </c>
      <c r="AY506" s="18" t="s">
        <v>152</v>
      </c>
      <c r="BE506" s="156">
        <f>IF(N506="základní",J506,0)</f>
        <v>0</v>
      </c>
      <c r="BF506" s="156">
        <f>IF(N506="snížená",J506,0)</f>
        <v>0</v>
      </c>
      <c r="BG506" s="156">
        <f>IF(N506="zákl. přenesená",J506,0)</f>
        <v>0</v>
      </c>
      <c r="BH506" s="156">
        <f>IF(N506="sníž. přenesená",J506,0)</f>
        <v>0</v>
      </c>
      <c r="BI506" s="156">
        <f>IF(N506="nulová",J506,0)</f>
        <v>0</v>
      </c>
      <c r="BJ506" s="18" t="s">
        <v>80</v>
      </c>
      <c r="BK506" s="156">
        <f>ROUND(I506*H506,2)</f>
        <v>0</v>
      </c>
      <c r="BL506" s="18" t="s">
        <v>159</v>
      </c>
      <c r="BM506" s="155" t="s">
        <v>709</v>
      </c>
    </row>
    <row r="507" spans="1:47" s="1" customFormat="1" ht="11.25">
      <c r="A507" s="33"/>
      <c r="B507" s="34"/>
      <c r="C507" s="33"/>
      <c r="D507" s="157" t="s">
        <v>161</v>
      </c>
      <c r="E507" s="33"/>
      <c r="F507" s="158" t="s">
        <v>710</v>
      </c>
      <c r="G507" s="33"/>
      <c r="H507" s="33"/>
      <c r="I507" s="159"/>
      <c r="J507" s="33"/>
      <c r="K507" s="33"/>
      <c r="L507" s="34"/>
      <c r="M507" s="160"/>
      <c r="N507" s="161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161</v>
      </c>
      <c r="AU507" s="18" t="s">
        <v>82</v>
      </c>
    </row>
    <row r="508" spans="2:63" s="11" customFormat="1" ht="22.5" customHeight="1">
      <c r="B508" s="130"/>
      <c r="D508" s="131" t="s">
        <v>72</v>
      </c>
      <c r="E508" s="141" t="s">
        <v>711</v>
      </c>
      <c r="F508" s="141" t="s">
        <v>712</v>
      </c>
      <c r="I508" s="133"/>
      <c r="J508" s="142">
        <f>BK508</f>
        <v>0</v>
      </c>
      <c r="L508" s="130"/>
      <c r="M508" s="135"/>
      <c r="N508" s="136"/>
      <c r="O508" s="136"/>
      <c r="P508" s="137">
        <f>SUM(P509:P517)</f>
        <v>0</v>
      </c>
      <c r="Q508" s="136"/>
      <c r="R508" s="137">
        <f>SUM(R509:R517)</f>
        <v>0.0728</v>
      </c>
      <c r="S508" s="136"/>
      <c r="T508" s="138">
        <f>SUM(T509:T517)</f>
        <v>0</v>
      </c>
      <c r="AR508" s="131" t="s">
        <v>80</v>
      </c>
      <c r="AT508" s="139" t="s">
        <v>72</v>
      </c>
      <c r="AU508" s="139" t="s">
        <v>80</v>
      </c>
      <c r="AY508" s="131" t="s">
        <v>152</v>
      </c>
      <c r="BK508" s="140">
        <f>SUM(BK509:BK517)</f>
        <v>0</v>
      </c>
    </row>
    <row r="509" spans="1:65" s="1" customFormat="1" ht="33" customHeight="1">
      <c r="A509" s="33"/>
      <c r="B509" s="143"/>
      <c r="C509" s="144" t="s">
        <v>713</v>
      </c>
      <c r="D509" s="144" t="s">
        <v>154</v>
      </c>
      <c r="E509" s="145" t="s">
        <v>714</v>
      </c>
      <c r="F509" s="146" t="s">
        <v>715</v>
      </c>
      <c r="G509" s="147" t="s">
        <v>314</v>
      </c>
      <c r="H509" s="148">
        <v>2</v>
      </c>
      <c r="I509" s="149"/>
      <c r="J509" s="150">
        <f>ROUND(I509*H509,2)</f>
        <v>0</v>
      </c>
      <c r="K509" s="146" t="s">
        <v>158</v>
      </c>
      <c r="L509" s="34"/>
      <c r="M509" s="151" t="s">
        <v>3</v>
      </c>
      <c r="N509" s="152" t="s">
        <v>44</v>
      </c>
      <c r="O509" s="54"/>
      <c r="P509" s="153">
        <f>O509*H509</f>
        <v>0</v>
      </c>
      <c r="Q509" s="153">
        <v>0.0234</v>
      </c>
      <c r="R509" s="153">
        <f>Q509*H509</f>
        <v>0.0468</v>
      </c>
      <c r="S509" s="153">
        <v>0</v>
      </c>
      <c r="T509" s="154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5" t="s">
        <v>159</v>
      </c>
      <c r="AT509" s="155" t="s">
        <v>154</v>
      </c>
      <c r="AU509" s="155" t="s">
        <v>82</v>
      </c>
      <c r="AY509" s="18" t="s">
        <v>152</v>
      </c>
      <c r="BE509" s="156">
        <f>IF(N509="základní",J509,0)</f>
        <v>0</v>
      </c>
      <c r="BF509" s="156">
        <f>IF(N509="snížená",J509,0)</f>
        <v>0</v>
      </c>
      <c r="BG509" s="156">
        <f>IF(N509="zákl. přenesená",J509,0)</f>
        <v>0</v>
      </c>
      <c r="BH509" s="156">
        <f>IF(N509="sníž. přenesená",J509,0)</f>
        <v>0</v>
      </c>
      <c r="BI509" s="156">
        <f>IF(N509="nulová",J509,0)</f>
        <v>0</v>
      </c>
      <c r="BJ509" s="18" t="s">
        <v>80</v>
      </c>
      <c r="BK509" s="156">
        <f>ROUND(I509*H509,2)</f>
        <v>0</v>
      </c>
      <c r="BL509" s="18" t="s">
        <v>159</v>
      </c>
      <c r="BM509" s="155" t="s">
        <v>716</v>
      </c>
    </row>
    <row r="510" spans="1:47" s="1" customFormat="1" ht="11.25">
      <c r="A510" s="33"/>
      <c r="B510" s="34"/>
      <c r="C510" s="33"/>
      <c r="D510" s="157" t="s">
        <v>161</v>
      </c>
      <c r="E510" s="33"/>
      <c r="F510" s="158" t="s">
        <v>717</v>
      </c>
      <c r="G510" s="33"/>
      <c r="H510" s="33"/>
      <c r="I510" s="159"/>
      <c r="J510" s="33"/>
      <c r="K510" s="33"/>
      <c r="L510" s="34"/>
      <c r="M510" s="160"/>
      <c r="N510" s="161"/>
      <c r="O510" s="54"/>
      <c r="P510" s="54"/>
      <c r="Q510" s="54"/>
      <c r="R510" s="54"/>
      <c r="S510" s="54"/>
      <c r="T510" s="55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T510" s="18" t="s">
        <v>161</v>
      </c>
      <c r="AU510" s="18" t="s">
        <v>82</v>
      </c>
    </row>
    <row r="511" spans="2:51" s="12" customFormat="1" ht="11.25">
      <c r="B511" s="162"/>
      <c r="D511" s="163" t="s">
        <v>163</v>
      </c>
      <c r="E511" s="164" t="s">
        <v>3</v>
      </c>
      <c r="F511" s="165" t="s">
        <v>718</v>
      </c>
      <c r="H511" s="164" t="s">
        <v>3</v>
      </c>
      <c r="I511" s="166"/>
      <c r="L511" s="162"/>
      <c r="M511" s="167"/>
      <c r="N511" s="168"/>
      <c r="O511" s="168"/>
      <c r="P511" s="168"/>
      <c r="Q511" s="168"/>
      <c r="R511" s="168"/>
      <c r="S511" s="168"/>
      <c r="T511" s="169"/>
      <c r="AT511" s="164" t="s">
        <v>163</v>
      </c>
      <c r="AU511" s="164" t="s">
        <v>82</v>
      </c>
      <c r="AV511" s="12" t="s">
        <v>80</v>
      </c>
      <c r="AW511" s="12" t="s">
        <v>34</v>
      </c>
      <c r="AX511" s="12" t="s">
        <v>73</v>
      </c>
      <c r="AY511" s="164" t="s">
        <v>152</v>
      </c>
    </row>
    <row r="512" spans="2:51" s="12" customFormat="1" ht="11.25">
      <c r="B512" s="162"/>
      <c r="D512" s="163" t="s">
        <v>163</v>
      </c>
      <c r="E512" s="164" t="s">
        <v>3</v>
      </c>
      <c r="F512" s="165" t="s">
        <v>719</v>
      </c>
      <c r="H512" s="164" t="s">
        <v>3</v>
      </c>
      <c r="I512" s="166"/>
      <c r="L512" s="162"/>
      <c r="M512" s="167"/>
      <c r="N512" s="168"/>
      <c r="O512" s="168"/>
      <c r="P512" s="168"/>
      <c r="Q512" s="168"/>
      <c r="R512" s="168"/>
      <c r="S512" s="168"/>
      <c r="T512" s="169"/>
      <c r="AT512" s="164" t="s">
        <v>163</v>
      </c>
      <c r="AU512" s="164" t="s">
        <v>82</v>
      </c>
      <c r="AV512" s="12" t="s">
        <v>80</v>
      </c>
      <c r="AW512" s="12" t="s">
        <v>34</v>
      </c>
      <c r="AX512" s="12" t="s">
        <v>73</v>
      </c>
      <c r="AY512" s="164" t="s">
        <v>152</v>
      </c>
    </row>
    <row r="513" spans="2:51" s="13" customFormat="1" ht="11.25">
      <c r="B513" s="170"/>
      <c r="D513" s="163" t="s">
        <v>163</v>
      </c>
      <c r="E513" s="171" t="s">
        <v>3</v>
      </c>
      <c r="F513" s="172" t="s">
        <v>720</v>
      </c>
      <c r="H513" s="173">
        <v>2</v>
      </c>
      <c r="I513" s="174"/>
      <c r="L513" s="170"/>
      <c r="M513" s="175"/>
      <c r="N513" s="176"/>
      <c r="O513" s="176"/>
      <c r="P513" s="176"/>
      <c r="Q513" s="176"/>
      <c r="R513" s="176"/>
      <c r="S513" s="176"/>
      <c r="T513" s="177"/>
      <c r="AT513" s="171" t="s">
        <v>163</v>
      </c>
      <c r="AU513" s="171" t="s">
        <v>82</v>
      </c>
      <c r="AV513" s="13" t="s">
        <v>82</v>
      </c>
      <c r="AW513" s="13" t="s">
        <v>34</v>
      </c>
      <c r="AX513" s="13" t="s">
        <v>80</v>
      </c>
      <c r="AY513" s="171" t="s">
        <v>152</v>
      </c>
    </row>
    <row r="514" spans="1:65" s="1" customFormat="1" ht="16.5" customHeight="1">
      <c r="A514" s="33"/>
      <c r="B514" s="143"/>
      <c r="C514" s="186" t="s">
        <v>721</v>
      </c>
      <c r="D514" s="186" t="s">
        <v>176</v>
      </c>
      <c r="E514" s="187" t="s">
        <v>722</v>
      </c>
      <c r="F514" s="188" t="s">
        <v>723</v>
      </c>
      <c r="G514" s="189" t="s">
        <v>314</v>
      </c>
      <c r="H514" s="190">
        <v>1</v>
      </c>
      <c r="I514" s="191"/>
      <c r="J514" s="192">
        <f>ROUND(I514*H514,2)</f>
        <v>0</v>
      </c>
      <c r="K514" s="188" t="s">
        <v>3</v>
      </c>
      <c r="L514" s="193"/>
      <c r="M514" s="194" t="s">
        <v>3</v>
      </c>
      <c r="N514" s="195" t="s">
        <v>44</v>
      </c>
      <c r="O514" s="54"/>
      <c r="P514" s="153">
        <f>O514*H514</f>
        <v>0</v>
      </c>
      <c r="Q514" s="153">
        <v>0.012</v>
      </c>
      <c r="R514" s="153">
        <f>Q514*H514</f>
        <v>0.012</v>
      </c>
      <c r="S514" s="153">
        <v>0</v>
      </c>
      <c r="T514" s="154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5" t="s">
        <v>180</v>
      </c>
      <c r="AT514" s="155" t="s">
        <v>176</v>
      </c>
      <c r="AU514" s="155" t="s">
        <v>82</v>
      </c>
      <c r="AY514" s="18" t="s">
        <v>152</v>
      </c>
      <c r="BE514" s="156">
        <f>IF(N514="základní",J514,0)</f>
        <v>0</v>
      </c>
      <c r="BF514" s="156">
        <f>IF(N514="snížená",J514,0)</f>
        <v>0</v>
      </c>
      <c r="BG514" s="156">
        <f>IF(N514="zákl. přenesená",J514,0)</f>
        <v>0</v>
      </c>
      <c r="BH514" s="156">
        <f>IF(N514="sníž. přenesená",J514,0)</f>
        <v>0</v>
      </c>
      <c r="BI514" s="156">
        <f>IF(N514="nulová",J514,0)</f>
        <v>0</v>
      </c>
      <c r="BJ514" s="18" t="s">
        <v>80</v>
      </c>
      <c r="BK514" s="156">
        <f>ROUND(I514*H514,2)</f>
        <v>0</v>
      </c>
      <c r="BL514" s="18" t="s">
        <v>159</v>
      </c>
      <c r="BM514" s="155" t="s">
        <v>724</v>
      </c>
    </row>
    <row r="515" spans="1:65" s="1" customFormat="1" ht="16.5" customHeight="1">
      <c r="A515" s="33"/>
      <c r="B515" s="143"/>
      <c r="C515" s="186" t="s">
        <v>725</v>
      </c>
      <c r="D515" s="186" t="s">
        <v>176</v>
      </c>
      <c r="E515" s="187" t="s">
        <v>726</v>
      </c>
      <c r="F515" s="188" t="s">
        <v>727</v>
      </c>
      <c r="G515" s="189" t="s">
        <v>314</v>
      </c>
      <c r="H515" s="190">
        <v>1</v>
      </c>
      <c r="I515" s="191"/>
      <c r="J515" s="192">
        <f>ROUND(I515*H515,2)</f>
        <v>0</v>
      </c>
      <c r="K515" s="188" t="s">
        <v>3</v>
      </c>
      <c r="L515" s="193"/>
      <c r="M515" s="194" t="s">
        <v>3</v>
      </c>
      <c r="N515" s="195" t="s">
        <v>44</v>
      </c>
      <c r="O515" s="54"/>
      <c r="P515" s="153">
        <f>O515*H515</f>
        <v>0</v>
      </c>
      <c r="Q515" s="153">
        <v>0.014</v>
      </c>
      <c r="R515" s="153">
        <f>Q515*H515</f>
        <v>0.014</v>
      </c>
      <c r="S515" s="153">
        <v>0</v>
      </c>
      <c r="T515" s="154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5" t="s">
        <v>180</v>
      </c>
      <c r="AT515" s="155" t="s">
        <v>176</v>
      </c>
      <c r="AU515" s="155" t="s">
        <v>82</v>
      </c>
      <c r="AY515" s="18" t="s">
        <v>152</v>
      </c>
      <c r="BE515" s="156">
        <f>IF(N515="základní",J515,0)</f>
        <v>0</v>
      </c>
      <c r="BF515" s="156">
        <f>IF(N515="snížená",J515,0)</f>
        <v>0</v>
      </c>
      <c r="BG515" s="156">
        <f>IF(N515="zákl. přenesená",J515,0)</f>
        <v>0</v>
      </c>
      <c r="BH515" s="156">
        <f>IF(N515="sníž. přenesená",J515,0)</f>
        <v>0</v>
      </c>
      <c r="BI515" s="156">
        <f>IF(N515="nulová",J515,0)</f>
        <v>0</v>
      </c>
      <c r="BJ515" s="18" t="s">
        <v>80</v>
      </c>
      <c r="BK515" s="156">
        <f>ROUND(I515*H515,2)</f>
        <v>0</v>
      </c>
      <c r="BL515" s="18" t="s">
        <v>159</v>
      </c>
      <c r="BM515" s="155" t="s">
        <v>728</v>
      </c>
    </row>
    <row r="516" spans="1:65" s="1" customFormat="1" ht="24" customHeight="1">
      <c r="A516" s="33"/>
      <c r="B516" s="143"/>
      <c r="C516" s="144" t="s">
        <v>729</v>
      </c>
      <c r="D516" s="144" t="s">
        <v>154</v>
      </c>
      <c r="E516" s="145" t="s">
        <v>730</v>
      </c>
      <c r="F516" s="146" t="s">
        <v>731</v>
      </c>
      <c r="G516" s="147" t="s">
        <v>732</v>
      </c>
      <c r="H516" s="148">
        <v>1</v>
      </c>
      <c r="I516" s="149"/>
      <c r="J516" s="150">
        <f>ROUND(I516*H516,2)</f>
        <v>0</v>
      </c>
      <c r="K516" s="146" t="s">
        <v>3</v>
      </c>
      <c r="L516" s="34"/>
      <c r="M516" s="151" t="s">
        <v>3</v>
      </c>
      <c r="N516" s="152" t="s">
        <v>44</v>
      </c>
      <c r="O516" s="54"/>
      <c r="P516" s="153">
        <f>O516*H516</f>
        <v>0</v>
      </c>
      <c r="Q516" s="153">
        <v>0</v>
      </c>
      <c r="R516" s="153">
        <f>Q516*H516</f>
        <v>0</v>
      </c>
      <c r="S516" s="153">
        <v>0</v>
      </c>
      <c r="T516" s="154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5" t="s">
        <v>159</v>
      </c>
      <c r="AT516" s="155" t="s">
        <v>154</v>
      </c>
      <c r="AU516" s="155" t="s">
        <v>82</v>
      </c>
      <c r="AY516" s="18" t="s">
        <v>152</v>
      </c>
      <c r="BE516" s="156">
        <f>IF(N516="základní",J516,0)</f>
        <v>0</v>
      </c>
      <c r="BF516" s="156">
        <f>IF(N516="snížená",J516,0)</f>
        <v>0</v>
      </c>
      <c r="BG516" s="156">
        <f>IF(N516="zákl. přenesená",J516,0)</f>
        <v>0</v>
      </c>
      <c r="BH516" s="156">
        <f>IF(N516="sníž. přenesená",J516,0)</f>
        <v>0</v>
      </c>
      <c r="BI516" s="156">
        <f>IF(N516="nulová",J516,0)</f>
        <v>0</v>
      </c>
      <c r="BJ516" s="18" t="s">
        <v>80</v>
      </c>
      <c r="BK516" s="156">
        <f>ROUND(I516*H516,2)</f>
        <v>0</v>
      </c>
      <c r="BL516" s="18" t="s">
        <v>159</v>
      </c>
      <c r="BM516" s="155" t="s">
        <v>733</v>
      </c>
    </row>
    <row r="517" spans="1:65" s="1" customFormat="1" ht="16.5" customHeight="1">
      <c r="A517" s="33"/>
      <c r="B517" s="143"/>
      <c r="C517" s="144" t="s">
        <v>734</v>
      </c>
      <c r="D517" s="144" t="s">
        <v>154</v>
      </c>
      <c r="E517" s="145" t="s">
        <v>735</v>
      </c>
      <c r="F517" s="146" t="s">
        <v>736</v>
      </c>
      <c r="G517" s="147" t="s">
        <v>732</v>
      </c>
      <c r="H517" s="148">
        <v>1</v>
      </c>
      <c r="I517" s="149"/>
      <c r="J517" s="150">
        <f>ROUND(I517*H517,2)</f>
        <v>0</v>
      </c>
      <c r="K517" s="146" t="s">
        <v>3</v>
      </c>
      <c r="L517" s="34"/>
      <c r="M517" s="151" t="s">
        <v>3</v>
      </c>
      <c r="N517" s="152" t="s">
        <v>44</v>
      </c>
      <c r="O517" s="54"/>
      <c r="P517" s="153">
        <f>O517*H517</f>
        <v>0</v>
      </c>
      <c r="Q517" s="153">
        <v>0</v>
      </c>
      <c r="R517" s="153">
        <f>Q517*H517</f>
        <v>0</v>
      </c>
      <c r="S517" s="153">
        <v>0</v>
      </c>
      <c r="T517" s="154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5" t="s">
        <v>159</v>
      </c>
      <c r="AT517" s="155" t="s">
        <v>154</v>
      </c>
      <c r="AU517" s="155" t="s">
        <v>82</v>
      </c>
      <c r="AY517" s="18" t="s">
        <v>152</v>
      </c>
      <c r="BE517" s="156">
        <f>IF(N517="základní",J517,0)</f>
        <v>0</v>
      </c>
      <c r="BF517" s="156">
        <f>IF(N517="snížená",J517,0)</f>
        <v>0</v>
      </c>
      <c r="BG517" s="156">
        <f>IF(N517="zákl. přenesená",J517,0)</f>
        <v>0</v>
      </c>
      <c r="BH517" s="156">
        <f>IF(N517="sníž. přenesená",J517,0)</f>
        <v>0</v>
      </c>
      <c r="BI517" s="156">
        <f>IF(N517="nulová",J517,0)</f>
        <v>0</v>
      </c>
      <c r="BJ517" s="18" t="s">
        <v>80</v>
      </c>
      <c r="BK517" s="156">
        <f>ROUND(I517*H517,2)</f>
        <v>0</v>
      </c>
      <c r="BL517" s="18" t="s">
        <v>159</v>
      </c>
      <c r="BM517" s="155" t="s">
        <v>737</v>
      </c>
    </row>
    <row r="518" spans="2:63" s="11" customFormat="1" ht="22.5" customHeight="1">
      <c r="B518" s="130"/>
      <c r="D518" s="131" t="s">
        <v>72</v>
      </c>
      <c r="E518" s="141" t="s">
        <v>738</v>
      </c>
      <c r="F518" s="141" t="s">
        <v>739</v>
      </c>
      <c r="I518" s="133"/>
      <c r="J518" s="142">
        <f>BK518</f>
        <v>0</v>
      </c>
      <c r="L518" s="130"/>
      <c r="M518" s="135"/>
      <c r="N518" s="136"/>
      <c r="O518" s="136"/>
      <c r="P518" s="137">
        <f>SUM(P519:P668)</f>
        <v>0</v>
      </c>
      <c r="Q518" s="136"/>
      <c r="R518" s="137">
        <f>SUM(R519:R668)</f>
        <v>0</v>
      </c>
      <c r="S518" s="136"/>
      <c r="T518" s="138">
        <f>SUM(T519:T668)</f>
        <v>37.36493</v>
      </c>
      <c r="AR518" s="131" t="s">
        <v>80</v>
      </c>
      <c r="AT518" s="139" t="s">
        <v>72</v>
      </c>
      <c r="AU518" s="139" t="s">
        <v>80</v>
      </c>
      <c r="AY518" s="131" t="s">
        <v>152</v>
      </c>
      <c r="BK518" s="140">
        <f>SUM(BK519:BK668)</f>
        <v>0</v>
      </c>
    </row>
    <row r="519" spans="1:65" s="1" customFormat="1" ht="24" customHeight="1">
      <c r="A519" s="33"/>
      <c r="B519" s="143"/>
      <c r="C519" s="144" t="s">
        <v>740</v>
      </c>
      <c r="D519" s="144" t="s">
        <v>154</v>
      </c>
      <c r="E519" s="145" t="s">
        <v>741</v>
      </c>
      <c r="F519" s="146" t="s">
        <v>742</v>
      </c>
      <c r="G519" s="147" t="s">
        <v>221</v>
      </c>
      <c r="H519" s="148">
        <v>13.332</v>
      </c>
      <c r="I519" s="149"/>
      <c r="J519" s="150">
        <f>ROUND(I519*H519,2)</f>
        <v>0</v>
      </c>
      <c r="K519" s="146" t="s">
        <v>158</v>
      </c>
      <c r="L519" s="34"/>
      <c r="M519" s="151" t="s">
        <v>3</v>
      </c>
      <c r="N519" s="152" t="s">
        <v>44</v>
      </c>
      <c r="O519" s="54"/>
      <c r="P519" s="153">
        <f>O519*H519</f>
        <v>0</v>
      </c>
      <c r="Q519" s="153">
        <v>0</v>
      </c>
      <c r="R519" s="153">
        <f>Q519*H519</f>
        <v>0</v>
      </c>
      <c r="S519" s="153">
        <v>0.076</v>
      </c>
      <c r="T519" s="154">
        <f>S519*H519</f>
        <v>1.0132320000000001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5" t="s">
        <v>159</v>
      </c>
      <c r="AT519" s="155" t="s">
        <v>154</v>
      </c>
      <c r="AU519" s="155" t="s">
        <v>82</v>
      </c>
      <c r="AY519" s="18" t="s">
        <v>152</v>
      </c>
      <c r="BE519" s="156">
        <f>IF(N519="základní",J519,0)</f>
        <v>0</v>
      </c>
      <c r="BF519" s="156">
        <f>IF(N519="snížená",J519,0)</f>
        <v>0</v>
      </c>
      <c r="BG519" s="156">
        <f>IF(N519="zákl. přenesená",J519,0)</f>
        <v>0</v>
      </c>
      <c r="BH519" s="156">
        <f>IF(N519="sníž. přenesená",J519,0)</f>
        <v>0</v>
      </c>
      <c r="BI519" s="156">
        <f>IF(N519="nulová",J519,0)</f>
        <v>0</v>
      </c>
      <c r="BJ519" s="18" t="s">
        <v>80</v>
      </c>
      <c r="BK519" s="156">
        <f>ROUND(I519*H519,2)</f>
        <v>0</v>
      </c>
      <c r="BL519" s="18" t="s">
        <v>159</v>
      </c>
      <c r="BM519" s="155" t="s">
        <v>743</v>
      </c>
    </row>
    <row r="520" spans="1:47" s="1" customFormat="1" ht="11.25">
      <c r="A520" s="33"/>
      <c r="B520" s="34"/>
      <c r="C520" s="33"/>
      <c r="D520" s="157" t="s">
        <v>161</v>
      </c>
      <c r="E520" s="33"/>
      <c r="F520" s="158" t="s">
        <v>744</v>
      </c>
      <c r="G520" s="33"/>
      <c r="H520" s="33"/>
      <c r="I520" s="159"/>
      <c r="J520" s="33"/>
      <c r="K520" s="33"/>
      <c r="L520" s="34"/>
      <c r="M520" s="160"/>
      <c r="N520" s="161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161</v>
      </c>
      <c r="AU520" s="18" t="s">
        <v>82</v>
      </c>
    </row>
    <row r="521" spans="2:51" s="12" customFormat="1" ht="11.25">
      <c r="B521" s="162"/>
      <c r="D521" s="163" t="s">
        <v>163</v>
      </c>
      <c r="E521" s="164" t="s">
        <v>3</v>
      </c>
      <c r="F521" s="165" t="s">
        <v>745</v>
      </c>
      <c r="H521" s="164" t="s">
        <v>3</v>
      </c>
      <c r="I521" s="166"/>
      <c r="L521" s="162"/>
      <c r="M521" s="167"/>
      <c r="N521" s="168"/>
      <c r="O521" s="168"/>
      <c r="P521" s="168"/>
      <c r="Q521" s="168"/>
      <c r="R521" s="168"/>
      <c r="S521" s="168"/>
      <c r="T521" s="169"/>
      <c r="AT521" s="164" t="s">
        <v>163</v>
      </c>
      <c r="AU521" s="164" t="s">
        <v>82</v>
      </c>
      <c r="AV521" s="12" t="s">
        <v>80</v>
      </c>
      <c r="AW521" s="12" t="s">
        <v>34</v>
      </c>
      <c r="AX521" s="12" t="s">
        <v>73</v>
      </c>
      <c r="AY521" s="164" t="s">
        <v>152</v>
      </c>
    </row>
    <row r="522" spans="2:51" s="12" customFormat="1" ht="11.25">
      <c r="B522" s="162"/>
      <c r="D522" s="163" t="s">
        <v>163</v>
      </c>
      <c r="E522" s="164" t="s">
        <v>3</v>
      </c>
      <c r="F522" s="165" t="s">
        <v>746</v>
      </c>
      <c r="H522" s="164" t="s">
        <v>3</v>
      </c>
      <c r="I522" s="166"/>
      <c r="L522" s="162"/>
      <c r="M522" s="167"/>
      <c r="N522" s="168"/>
      <c r="O522" s="168"/>
      <c r="P522" s="168"/>
      <c r="Q522" s="168"/>
      <c r="R522" s="168"/>
      <c r="S522" s="168"/>
      <c r="T522" s="169"/>
      <c r="AT522" s="164" t="s">
        <v>163</v>
      </c>
      <c r="AU522" s="164" t="s">
        <v>82</v>
      </c>
      <c r="AV522" s="12" t="s">
        <v>80</v>
      </c>
      <c r="AW522" s="12" t="s">
        <v>34</v>
      </c>
      <c r="AX522" s="12" t="s">
        <v>73</v>
      </c>
      <c r="AY522" s="164" t="s">
        <v>152</v>
      </c>
    </row>
    <row r="523" spans="2:51" s="13" customFormat="1" ht="11.25">
      <c r="B523" s="170"/>
      <c r="D523" s="163" t="s">
        <v>163</v>
      </c>
      <c r="E523" s="171" t="s">
        <v>3</v>
      </c>
      <c r="F523" s="172" t="s">
        <v>747</v>
      </c>
      <c r="H523" s="173">
        <v>1.188</v>
      </c>
      <c r="I523" s="174"/>
      <c r="L523" s="170"/>
      <c r="M523" s="175"/>
      <c r="N523" s="176"/>
      <c r="O523" s="176"/>
      <c r="P523" s="176"/>
      <c r="Q523" s="176"/>
      <c r="R523" s="176"/>
      <c r="S523" s="176"/>
      <c r="T523" s="177"/>
      <c r="AT523" s="171" t="s">
        <v>163</v>
      </c>
      <c r="AU523" s="171" t="s">
        <v>82</v>
      </c>
      <c r="AV523" s="13" t="s">
        <v>82</v>
      </c>
      <c r="AW523" s="13" t="s">
        <v>34</v>
      </c>
      <c r="AX523" s="13" t="s">
        <v>73</v>
      </c>
      <c r="AY523" s="171" t="s">
        <v>152</v>
      </c>
    </row>
    <row r="524" spans="2:51" s="13" customFormat="1" ht="11.25">
      <c r="B524" s="170"/>
      <c r="D524" s="163" t="s">
        <v>163</v>
      </c>
      <c r="E524" s="171" t="s">
        <v>3</v>
      </c>
      <c r="F524" s="172" t="s">
        <v>748</v>
      </c>
      <c r="H524" s="173">
        <v>1.164</v>
      </c>
      <c r="I524" s="174"/>
      <c r="L524" s="170"/>
      <c r="M524" s="175"/>
      <c r="N524" s="176"/>
      <c r="O524" s="176"/>
      <c r="P524" s="176"/>
      <c r="Q524" s="176"/>
      <c r="R524" s="176"/>
      <c r="S524" s="176"/>
      <c r="T524" s="177"/>
      <c r="AT524" s="171" t="s">
        <v>163</v>
      </c>
      <c r="AU524" s="171" t="s">
        <v>82</v>
      </c>
      <c r="AV524" s="13" t="s">
        <v>82</v>
      </c>
      <c r="AW524" s="13" t="s">
        <v>34</v>
      </c>
      <c r="AX524" s="13" t="s">
        <v>73</v>
      </c>
      <c r="AY524" s="171" t="s">
        <v>152</v>
      </c>
    </row>
    <row r="525" spans="2:51" s="13" customFormat="1" ht="11.25">
      <c r="B525" s="170"/>
      <c r="D525" s="163" t="s">
        <v>163</v>
      </c>
      <c r="E525" s="171" t="s">
        <v>3</v>
      </c>
      <c r="F525" s="172" t="s">
        <v>749</v>
      </c>
      <c r="H525" s="173">
        <v>1.548</v>
      </c>
      <c r="I525" s="174"/>
      <c r="L525" s="170"/>
      <c r="M525" s="175"/>
      <c r="N525" s="176"/>
      <c r="O525" s="176"/>
      <c r="P525" s="176"/>
      <c r="Q525" s="176"/>
      <c r="R525" s="176"/>
      <c r="S525" s="176"/>
      <c r="T525" s="177"/>
      <c r="AT525" s="171" t="s">
        <v>163</v>
      </c>
      <c r="AU525" s="171" t="s">
        <v>82</v>
      </c>
      <c r="AV525" s="13" t="s">
        <v>82</v>
      </c>
      <c r="AW525" s="13" t="s">
        <v>34</v>
      </c>
      <c r="AX525" s="13" t="s">
        <v>73</v>
      </c>
      <c r="AY525" s="171" t="s">
        <v>152</v>
      </c>
    </row>
    <row r="526" spans="2:51" s="13" customFormat="1" ht="11.25">
      <c r="B526" s="170"/>
      <c r="D526" s="163" t="s">
        <v>163</v>
      </c>
      <c r="E526" s="171" t="s">
        <v>3</v>
      </c>
      <c r="F526" s="172" t="s">
        <v>750</v>
      </c>
      <c r="H526" s="173">
        <v>1.568</v>
      </c>
      <c r="I526" s="174"/>
      <c r="L526" s="170"/>
      <c r="M526" s="175"/>
      <c r="N526" s="176"/>
      <c r="O526" s="176"/>
      <c r="P526" s="176"/>
      <c r="Q526" s="176"/>
      <c r="R526" s="176"/>
      <c r="S526" s="176"/>
      <c r="T526" s="177"/>
      <c r="AT526" s="171" t="s">
        <v>163</v>
      </c>
      <c r="AU526" s="171" t="s">
        <v>82</v>
      </c>
      <c r="AV526" s="13" t="s">
        <v>82</v>
      </c>
      <c r="AW526" s="13" t="s">
        <v>34</v>
      </c>
      <c r="AX526" s="13" t="s">
        <v>73</v>
      </c>
      <c r="AY526" s="171" t="s">
        <v>152</v>
      </c>
    </row>
    <row r="527" spans="2:51" s="13" customFormat="1" ht="11.25">
      <c r="B527" s="170"/>
      <c r="D527" s="163" t="s">
        <v>163</v>
      </c>
      <c r="E527" s="171" t="s">
        <v>3</v>
      </c>
      <c r="F527" s="172" t="s">
        <v>751</v>
      </c>
      <c r="H527" s="173">
        <v>6.304</v>
      </c>
      <c r="I527" s="174"/>
      <c r="L527" s="170"/>
      <c r="M527" s="175"/>
      <c r="N527" s="176"/>
      <c r="O527" s="176"/>
      <c r="P527" s="176"/>
      <c r="Q527" s="176"/>
      <c r="R527" s="176"/>
      <c r="S527" s="176"/>
      <c r="T527" s="177"/>
      <c r="AT527" s="171" t="s">
        <v>163</v>
      </c>
      <c r="AU527" s="171" t="s">
        <v>82</v>
      </c>
      <c r="AV527" s="13" t="s">
        <v>82</v>
      </c>
      <c r="AW527" s="13" t="s">
        <v>34</v>
      </c>
      <c r="AX527" s="13" t="s">
        <v>73</v>
      </c>
      <c r="AY527" s="171" t="s">
        <v>152</v>
      </c>
    </row>
    <row r="528" spans="2:51" s="13" customFormat="1" ht="11.25">
      <c r="B528" s="170"/>
      <c r="D528" s="163" t="s">
        <v>163</v>
      </c>
      <c r="E528" s="171" t="s">
        <v>3</v>
      </c>
      <c r="F528" s="172" t="s">
        <v>752</v>
      </c>
      <c r="H528" s="173">
        <v>1.56</v>
      </c>
      <c r="I528" s="174"/>
      <c r="L528" s="170"/>
      <c r="M528" s="175"/>
      <c r="N528" s="176"/>
      <c r="O528" s="176"/>
      <c r="P528" s="176"/>
      <c r="Q528" s="176"/>
      <c r="R528" s="176"/>
      <c r="S528" s="176"/>
      <c r="T528" s="177"/>
      <c r="AT528" s="171" t="s">
        <v>163</v>
      </c>
      <c r="AU528" s="171" t="s">
        <v>82</v>
      </c>
      <c r="AV528" s="13" t="s">
        <v>82</v>
      </c>
      <c r="AW528" s="13" t="s">
        <v>34</v>
      </c>
      <c r="AX528" s="13" t="s">
        <v>73</v>
      </c>
      <c r="AY528" s="171" t="s">
        <v>152</v>
      </c>
    </row>
    <row r="529" spans="2:51" s="14" customFormat="1" ht="11.25">
      <c r="B529" s="178"/>
      <c r="D529" s="163" t="s">
        <v>163</v>
      </c>
      <c r="E529" s="179" t="s">
        <v>3</v>
      </c>
      <c r="F529" s="180" t="s">
        <v>168</v>
      </c>
      <c r="H529" s="181">
        <v>13.332</v>
      </c>
      <c r="I529" s="182"/>
      <c r="L529" s="178"/>
      <c r="M529" s="183"/>
      <c r="N529" s="184"/>
      <c r="O529" s="184"/>
      <c r="P529" s="184"/>
      <c r="Q529" s="184"/>
      <c r="R529" s="184"/>
      <c r="S529" s="184"/>
      <c r="T529" s="185"/>
      <c r="AT529" s="179" t="s">
        <v>163</v>
      </c>
      <c r="AU529" s="179" t="s">
        <v>82</v>
      </c>
      <c r="AV529" s="14" t="s">
        <v>159</v>
      </c>
      <c r="AW529" s="14" t="s">
        <v>34</v>
      </c>
      <c r="AX529" s="14" t="s">
        <v>80</v>
      </c>
      <c r="AY529" s="179" t="s">
        <v>152</v>
      </c>
    </row>
    <row r="530" spans="1:65" s="1" customFormat="1" ht="24" customHeight="1">
      <c r="A530" s="33"/>
      <c r="B530" s="143"/>
      <c r="C530" s="144" t="s">
        <v>753</v>
      </c>
      <c r="D530" s="144" t="s">
        <v>154</v>
      </c>
      <c r="E530" s="145" t="s">
        <v>754</v>
      </c>
      <c r="F530" s="146" t="s">
        <v>755</v>
      </c>
      <c r="G530" s="147" t="s">
        <v>221</v>
      </c>
      <c r="H530" s="148">
        <v>3.536</v>
      </c>
      <c r="I530" s="149"/>
      <c r="J530" s="150">
        <f>ROUND(I530*H530,2)</f>
        <v>0</v>
      </c>
      <c r="K530" s="146" t="s">
        <v>158</v>
      </c>
      <c r="L530" s="34"/>
      <c r="M530" s="151" t="s">
        <v>3</v>
      </c>
      <c r="N530" s="152" t="s">
        <v>44</v>
      </c>
      <c r="O530" s="54"/>
      <c r="P530" s="153">
        <f>O530*H530</f>
        <v>0</v>
      </c>
      <c r="Q530" s="153">
        <v>0</v>
      </c>
      <c r="R530" s="153">
        <f>Q530*H530</f>
        <v>0</v>
      </c>
      <c r="S530" s="153">
        <v>0.063</v>
      </c>
      <c r="T530" s="154">
        <f>S530*H530</f>
        <v>0.222768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5" t="s">
        <v>159</v>
      </c>
      <c r="AT530" s="155" t="s">
        <v>154</v>
      </c>
      <c r="AU530" s="155" t="s">
        <v>82</v>
      </c>
      <c r="AY530" s="18" t="s">
        <v>152</v>
      </c>
      <c r="BE530" s="156">
        <f>IF(N530="základní",J530,0)</f>
        <v>0</v>
      </c>
      <c r="BF530" s="156">
        <f>IF(N530="snížená",J530,0)</f>
        <v>0</v>
      </c>
      <c r="BG530" s="156">
        <f>IF(N530="zákl. přenesená",J530,0)</f>
        <v>0</v>
      </c>
      <c r="BH530" s="156">
        <f>IF(N530="sníž. přenesená",J530,0)</f>
        <v>0</v>
      </c>
      <c r="BI530" s="156">
        <f>IF(N530="nulová",J530,0)</f>
        <v>0</v>
      </c>
      <c r="BJ530" s="18" t="s">
        <v>80</v>
      </c>
      <c r="BK530" s="156">
        <f>ROUND(I530*H530,2)</f>
        <v>0</v>
      </c>
      <c r="BL530" s="18" t="s">
        <v>159</v>
      </c>
      <c r="BM530" s="155" t="s">
        <v>756</v>
      </c>
    </row>
    <row r="531" spans="1:47" s="1" customFormat="1" ht="11.25">
      <c r="A531" s="33"/>
      <c r="B531" s="34"/>
      <c r="C531" s="33"/>
      <c r="D531" s="157" t="s">
        <v>161</v>
      </c>
      <c r="E531" s="33"/>
      <c r="F531" s="158" t="s">
        <v>757</v>
      </c>
      <c r="G531" s="33"/>
      <c r="H531" s="33"/>
      <c r="I531" s="159"/>
      <c r="J531" s="33"/>
      <c r="K531" s="33"/>
      <c r="L531" s="34"/>
      <c r="M531" s="160"/>
      <c r="N531" s="161"/>
      <c r="O531" s="54"/>
      <c r="P531" s="54"/>
      <c r="Q531" s="54"/>
      <c r="R531" s="54"/>
      <c r="S531" s="54"/>
      <c r="T531" s="55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8" t="s">
        <v>161</v>
      </c>
      <c r="AU531" s="18" t="s">
        <v>82</v>
      </c>
    </row>
    <row r="532" spans="2:51" s="12" customFormat="1" ht="11.25">
      <c r="B532" s="162"/>
      <c r="D532" s="163" t="s">
        <v>163</v>
      </c>
      <c r="E532" s="164" t="s">
        <v>3</v>
      </c>
      <c r="F532" s="165" t="s">
        <v>758</v>
      </c>
      <c r="H532" s="164" t="s">
        <v>3</v>
      </c>
      <c r="I532" s="166"/>
      <c r="L532" s="162"/>
      <c r="M532" s="167"/>
      <c r="N532" s="168"/>
      <c r="O532" s="168"/>
      <c r="P532" s="168"/>
      <c r="Q532" s="168"/>
      <c r="R532" s="168"/>
      <c r="S532" s="168"/>
      <c r="T532" s="169"/>
      <c r="AT532" s="164" t="s">
        <v>163</v>
      </c>
      <c r="AU532" s="164" t="s">
        <v>82</v>
      </c>
      <c r="AV532" s="12" t="s">
        <v>80</v>
      </c>
      <c r="AW532" s="12" t="s">
        <v>34</v>
      </c>
      <c r="AX532" s="12" t="s">
        <v>73</v>
      </c>
      <c r="AY532" s="164" t="s">
        <v>152</v>
      </c>
    </row>
    <row r="533" spans="2:51" s="12" customFormat="1" ht="11.25">
      <c r="B533" s="162"/>
      <c r="D533" s="163" t="s">
        <v>163</v>
      </c>
      <c r="E533" s="164" t="s">
        <v>3</v>
      </c>
      <c r="F533" s="165" t="s">
        <v>759</v>
      </c>
      <c r="H533" s="164" t="s">
        <v>3</v>
      </c>
      <c r="I533" s="166"/>
      <c r="L533" s="162"/>
      <c r="M533" s="167"/>
      <c r="N533" s="168"/>
      <c r="O533" s="168"/>
      <c r="P533" s="168"/>
      <c r="Q533" s="168"/>
      <c r="R533" s="168"/>
      <c r="S533" s="168"/>
      <c r="T533" s="169"/>
      <c r="AT533" s="164" t="s">
        <v>163</v>
      </c>
      <c r="AU533" s="164" t="s">
        <v>82</v>
      </c>
      <c r="AV533" s="12" t="s">
        <v>80</v>
      </c>
      <c r="AW533" s="12" t="s">
        <v>34</v>
      </c>
      <c r="AX533" s="12" t="s">
        <v>73</v>
      </c>
      <c r="AY533" s="164" t="s">
        <v>152</v>
      </c>
    </row>
    <row r="534" spans="2:51" s="13" customFormat="1" ht="11.25">
      <c r="B534" s="170"/>
      <c r="D534" s="163" t="s">
        <v>163</v>
      </c>
      <c r="E534" s="171" t="s">
        <v>3</v>
      </c>
      <c r="F534" s="172" t="s">
        <v>760</v>
      </c>
      <c r="H534" s="173">
        <v>3.536</v>
      </c>
      <c r="I534" s="174"/>
      <c r="L534" s="170"/>
      <c r="M534" s="175"/>
      <c r="N534" s="176"/>
      <c r="O534" s="176"/>
      <c r="P534" s="176"/>
      <c r="Q534" s="176"/>
      <c r="R534" s="176"/>
      <c r="S534" s="176"/>
      <c r="T534" s="177"/>
      <c r="AT534" s="171" t="s">
        <v>163</v>
      </c>
      <c r="AU534" s="171" t="s">
        <v>82</v>
      </c>
      <c r="AV534" s="13" t="s">
        <v>82</v>
      </c>
      <c r="AW534" s="13" t="s">
        <v>34</v>
      </c>
      <c r="AX534" s="13" t="s">
        <v>73</v>
      </c>
      <c r="AY534" s="171" t="s">
        <v>152</v>
      </c>
    </row>
    <row r="535" spans="2:51" s="14" customFormat="1" ht="11.25">
      <c r="B535" s="178"/>
      <c r="D535" s="163" t="s">
        <v>163</v>
      </c>
      <c r="E535" s="179" t="s">
        <v>3</v>
      </c>
      <c r="F535" s="180" t="s">
        <v>168</v>
      </c>
      <c r="H535" s="181">
        <v>3.536</v>
      </c>
      <c r="I535" s="182"/>
      <c r="L535" s="178"/>
      <c r="M535" s="183"/>
      <c r="N535" s="184"/>
      <c r="O535" s="184"/>
      <c r="P535" s="184"/>
      <c r="Q535" s="184"/>
      <c r="R535" s="184"/>
      <c r="S535" s="184"/>
      <c r="T535" s="185"/>
      <c r="AT535" s="179" t="s">
        <v>163</v>
      </c>
      <c r="AU535" s="179" t="s">
        <v>82</v>
      </c>
      <c r="AV535" s="14" t="s">
        <v>159</v>
      </c>
      <c r="AW535" s="14" t="s">
        <v>34</v>
      </c>
      <c r="AX535" s="14" t="s">
        <v>80</v>
      </c>
      <c r="AY535" s="179" t="s">
        <v>152</v>
      </c>
    </row>
    <row r="536" spans="1:65" s="1" customFormat="1" ht="24" customHeight="1">
      <c r="A536" s="33"/>
      <c r="B536" s="143"/>
      <c r="C536" s="144" t="s">
        <v>761</v>
      </c>
      <c r="D536" s="144" t="s">
        <v>154</v>
      </c>
      <c r="E536" s="145" t="s">
        <v>762</v>
      </c>
      <c r="F536" s="146" t="s">
        <v>763</v>
      </c>
      <c r="G536" s="147" t="s">
        <v>221</v>
      </c>
      <c r="H536" s="148">
        <v>3.419</v>
      </c>
      <c r="I536" s="149"/>
      <c r="J536" s="150">
        <f>ROUND(I536*H536,2)</f>
        <v>0</v>
      </c>
      <c r="K536" s="146" t="s">
        <v>158</v>
      </c>
      <c r="L536" s="34"/>
      <c r="M536" s="151" t="s">
        <v>3</v>
      </c>
      <c r="N536" s="152" t="s">
        <v>44</v>
      </c>
      <c r="O536" s="54"/>
      <c r="P536" s="153">
        <f>O536*H536</f>
        <v>0</v>
      </c>
      <c r="Q536" s="153">
        <v>0</v>
      </c>
      <c r="R536" s="153">
        <f>Q536*H536</f>
        <v>0</v>
      </c>
      <c r="S536" s="153">
        <v>0.067</v>
      </c>
      <c r="T536" s="154">
        <f>S536*H536</f>
        <v>0.22907300000000003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5" t="s">
        <v>159</v>
      </c>
      <c r="AT536" s="155" t="s">
        <v>154</v>
      </c>
      <c r="AU536" s="155" t="s">
        <v>82</v>
      </c>
      <c r="AY536" s="18" t="s">
        <v>152</v>
      </c>
      <c r="BE536" s="156">
        <f>IF(N536="základní",J536,0)</f>
        <v>0</v>
      </c>
      <c r="BF536" s="156">
        <f>IF(N536="snížená",J536,0)</f>
        <v>0</v>
      </c>
      <c r="BG536" s="156">
        <f>IF(N536="zákl. přenesená",J536,0)</f>
        <v>0</v>
      </c>
      <c r="BH536" s="156">
        <f>IF(N536="sníž. přenesená",J536,0)</f>
        <v>0</v>
      </c>
      <c r="BI536" s="156">
        <f>IF(N536="nulová",J536,0)</f>
        <v>0</v>
      </c>
      <c r="BJ536" s="18" t="s">
        <v>80</v>
      </c>
      <c r="BK536" s="156">
        <f>ROUND(I536*H536,2)</f>
        <v>0</v>
      </c>
      <c r="BL536" s="18" t="s">
        <v>159</v>
      </c>
      <c r="BM536" s="155" t="s">
        <v>764</v>
      </c>
    </row>
    <row r="537" spans="1:47" s="1" customFormat="1" ht="11.25">
      <c r="A537" s="33"/>
      <c r="B537" s="34"/>
      <c r="C537" s="33"/>
      <c r="D537" s="157" t="s">
        <v>161</v>
      </c>
      <c r="E537" s="33"/>
      <c r="F537" s="158" t="s">
        <v>765</v>
      </c>
      <c r="G537" s="33"/>
      <c r="H537" s="33"/>
      <c r="I537" s="159"/>
      <c r="J537" s="33"/>
      <c r="K537" s="33"/>
      <c r="L537" s="34"/>
      <c r="M537" s="160"/>
      <c r="N537" s="161"/>
      <c r="O537" s="54"/>
      <c r="P537" s="54"/>
      <c r="Q537" s="54"/>
      <c r="R537" s="54"/>
      <c r="S537" s="54"/>
      <c r="T537" s="55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161</v>
      </c>
      <c r="AU537" s="18" t="s">
        <v>82</v>
      </c>
    </row>
    <row r="538" spans="2:51" s="12" customFormat="1" ht="11.25">
      <c r="B538" s="162"/>
      <c r="D538" s="163" t="s">
        <v>163</v>
      </c>
      <c r="E538" s="164" t="s">
        <v>3</v>
      </c>
      <c r="F538" s="165" t="s">
        <v>766</v>
      </c>
      <c r="H538" s="164" t="s">
        <v>3</v>
      </c>
      <c r="I538" s="166"/>
      <c r="L538" s="162"/>
      <c r="M538" s="167"/>
      <c r="N538" s="168"/>
      <c r="O538" s="168"/>
      <c r="P538" s="168"/>
      <c r="Q538" s="168"/>
      <c r="R538" s="168"/>
      <c r="S538" s="168"/>
      <c r="T538" s="169"/>
      <c r="AT538" s="164" t="s">
        <v>163</v>
      </c>
      <c r="AU538" s="164" t="s">
        <v>82</v>
      </c>
      <c r="AV538" s="12" t="s">
        <v>80</v>
      </c>
      <c r="AW538" s="12" t="s">
        <v>34</v>
      </c>
      <c r="AX538" s="12" t="s">
        <v>73</v>
      </c>
      <c r="AY538" s="164" t="s">
        <v>152</v>
      </c>
    </row>
    <row r="539" spans="2:51" s="12" customFormat="1" ht="11.25">
      <c r="B539" s="162"/>
      <c r="D539" s="163" t="s">
        <v>163</v>
      </c>
      <c r="E539" s="164" t="s">
        <v>3</v>
      </c>
      <c r="F539" s="165" t="s">
        <v>265</v>
      </c>
      <c r="H539" s="164" t="s">
        <v>3</v>
      </c>
      <c r="I539" s="166"/>
      <c r="L539" s="162"/>
      <c r="M539" s="167"/>
      <c r="N539" s="168"/>
      <c r="O539" s="168"/>
      <c r="P539" s="168"/>
      <c r="Q539" s="168"/>
      <c r="R539" s="168"/>
      <c r="S539" s="168"/>
      <c r="T539" s="169"/>
      <c r="AT539" s="164" t="s">
        <v>163</v>
      </c>
      <c r="AU539" s="164" t="s">
        <v>82</v>
      </c>
      <c r="AV539" s="12" t="s">
        <v>80</v>
      </c>
      <c r="AW539" s="12" t="s">
        <v>34</v>
      </c>
      <c r="AX539" s="12" t="s">
        <v>73</v>
      </c>
      <c r="AY539" s="164" t="s">
        <v>152</v>
      </c>
    </row>
    <row r="540" spans="2:51" s="13" customFormat="1" ht="11.25">
      <c r="B540" s="170"/>
      <c r="D540" s="163" t="s">
        <v>163</v>
      </c>
      <c r="E540" s="171" t="s">
        <v>3</v>
      </c>
      <c r="F540" s="172" t="s">
        <v>767</v>
      </c>
      <c r="H540" s="173">
        <v>3.419</v>
      </c>
      <c r="I540" s="174"/>
      <c r="L540" s="170"/>
      <c r="M540" s="175"/>
      <c r="N540" s="176"/>
      <c r="O540" s="176"/>
      <c r="P540" s="176"/>
      <c r="Q540" s="176"/>
      <c r="R540" s="176"/>
      <c r="S540" s="176"/>
      <c r="T540" s="177"/>
      <c r="AT540" s="171" t="s">
        <v>163</v>
      </c>
      <c r="AU540" s="171" t="s">
        <v>82</v>
      </c>
      <c r="AV540" s="13" t="s">
        <v>82</v>
      </c>
      <c r="AW540" s="13" t="s">
        <v>34</v>
      </c>
      <c r="AX540" s="13" t="s">
        <v>80</v>
      </c>
      <c r="AY540" s="171" t="s">
        <v>152</v>
      </c>
    </row>
    <row r="541" spans="1:65" s="1" customFormat="1" ht="24" customHeight="1">
      <c r="A541" s="33"/>
      <c r="B541" s="143"/>
      <c r="C541" s="144" t="s">
        <v>768</v>
      </c>
      <c r="D541" s="144" t="s">
        <v>154</v>
      </c>
      <c r="E541" s="145" t="s">
        <v>769</v>
      </c>
      <c r="F541" s="146" t="s">
        <v>770</v>
      </c>
      <c r="G541" s="147" t="s">
        <v>221</v>
      </c>
      <c r="H541" s="148">
        <v>0.627</v>
      </c>
      <c r="I541" s="149"/>
      <c r="J541" s="150">
        <f>ROUND(I541*H541,2)</f>
        <v>0</v>
      </c>
      <c r="K541" s="146" t="s">
        <v>158</v>
      </c>
      <c r="L541" s="34"/>
      <c r="M541" s="151" t="s">
        <v>3</v>
      </c>
      <c r="N541" s="152" t="s">
        <v>44</v>
      </c>
      <c r="O541" s="54"/>
      <c r="P541" s="153">
        <f>O541*H541</f>
        <v>0</v>
      </c>
      <c r="Q541" s="153">
        <v>0</v>
      </c>
      <c r="R541" s="153">
        <f>Q541*H541</f>
        <v>0</v>
      </c>
      <c r="S541" s="153">
        <v>0.048</v>
      </c>
      <c r="T541" s="154">
        <f>S541*H541</f>
        <v>0.030096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5" t="s">
        <v>159</v>
      </c>
      <c r="AT541" s="155" t="s">
        <v>154</v>
      </c>
      <c r="AU541" s="155" t="s">
        <v>82</v>
      </c>
      <c r="AY541" s="18" t="s">
        <v>152</v>
      </c>
      <c r="BE541" s="156">
        <f>IF(N541="základní",J541,0)</f>
        <v>0</v>
      </c>
      <c r="BF541" s="156">
        <f>IF(N541="snížená",J541,0)</f>
        <v>0</v>
      </c>
      <c r="BG541" s="156">
        <f>IF(N541="zákl. přenesená",J541,0)</f>
        <v>0</v>
      </c>
      <c r="BH541" s="156">
        <f>IF(N541="sníž. přenesená",J541,0)</f>
        <v>0</v>
      </c>
      <c r="BI541" s="156">
        <f>IF(N541="nulová",J541,0)</f>
        <v>0</v>
      </c>
      <c r="BJ541" s="18" t="s">
        <v>80</v>
      </c>
      <c r="BK541" s="156">
        <f>ROUND(I541*H541,2)</f>
        <v>0</v>
      </c>
      <c r="BL541" s="18" t="s">
        <v>159</v>
      </c>
      <c r="BM541" s="155" t="s">
        <v>771</v>
      </c>
    </row>
    <row r="542" spans="1:47" s="1" customFormat="1" ht="11.25">
      <c r="A542" s="33"/>
      <c r="B542" s="34"/>
      <c r="C542" s="33"/>
      <c r="D542" s="157" t="s">
        <v>161</v>
      </c>
      <c r="E542" s="33"/>
      <c r="F542" s="158" t="s">
        <v>772</v>
      </c>
      <c r="G542" s="33"/>
      <c r="H542" s="33"/>
      <c r="I542" s="159"/>
      <c r="J542" s="33"/>
      <c r="K542" s="33"/>
      <c r="L542" s="34"/>
      <c r="M542" s="160"/>
      <c r="N542" s="161"/>
      <c r="O542" s="54"/>
      <c r="P542" s="54"/>
      <c r="Q542" s="54"/>
      <c r="R542" s="54"/>
      <c r="S542" s="54"/>
      <c r="T542" s="55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T542" s="18" t="s">
        <v>161</v>
      </c>
      <c r="AU542" s="18" t="s">
        <v>82</v>
      </c>
    </row>
    <row r="543" spans="2:51" s="12" customFormat="1" ht="11.25">
      <c r="B543" s="162"/>
      <c r="D543" s="163" t="s">
        <v>163</v>
      </c>
      <c r="E543" s="164" t="s">
        <v>3</v>
      </c>
      <c r="F543" s="165" t="s">
        <v>773</v>
      </c>
      <c r="H543" s="164" t="s">
        <v>3</v>
      </c>
      <c r="I543" s="166"/>
      <c r="L543" s="162"/>
      <c r="M543" s="167"/>
      <c r="N543" s="168"/>
      <c r="O543" s="168"/>
      <c r="P543" s="168"/>
      <c r="Q543" s="168"/>
      <c r="R543" s="168"/>
      <c r="S543" s="168"/>
      <c r="T543" s="169"/>
      <c r="AT543" s="164" t="s">
        <v>163</v>
      </c>
      <c r="AU543" s="164" t="s">
        <v>82</v>
      </c>
      <c r="AV543" s="12" t="s">
        <v>80</v>
      </c>
      <c r="AW543" s="12" t="s">
        <v>34</v>
      </c>
      <c r="AX543" s="12" t="s">
        <v>73</v>
      </c>
      <c r="AY543" s="164" t="s">
        <v>152</v>
      </c>
    </row>
    <row r="544" spans="2:51" s="12" customFormat="1" ht="11.25">
      <c r="B544" s="162"/>
      <c r="D544" s="163" t="s">
        <v>163</v>
      </c>
      <c r="E544" s="164" t="s">
        <v>3</v>
      </c>
      <c r="F544" s="165" t="s">
        <v>759</v>
      </c>
      <c r="H544" s="164" t="s">
        <v>3</v>
      </c>
      <c r="I544" s="166"/>
      <c r="L544" s="162"/>
      <c r="M544" s="167"/>
      <c r="N544" s="168"/>
      <c r="O544" s="168"/>
      <c r="P544" s="168"/>
      <c r="Q544" s="168"/>
      <c r="R544" s="168"/>
      <c r="S544" s="168"/>
      <c r="T544" s="169"/>
      <c r="AT544" s="164" t="s">
        <v>163</v>
      </c>
      <c r="AU544" s="164" t="s">
        <v>82</v>
      </c>
      <c r="AV544" s="12" t="s">
        <v>80</v>
      </c>
      <c r="AW544" s="12" t="s">
        <v>34</v>
      </c>
      <c r="AX544" s="12" t="s">
        <v>73</v>
      </c>
      <c r="AY544" s="164" t="s">
        <v>152</v>
      </c>
    </row>
    <row r="545" spans="2:51" s="13" customFormat="1" ht="11.25">
      <c r="B545" s="170"/>
      <c r="D545" s="163" t="s">
        <v>163</v>
      </c>
      <c r="E545" s="171" t="s">
        <v>3</v>
      </c>
      <c r="F545" s="172" t="s">
        <v>774</v>
      </c>
      <c r="H545" s="173">
        <v>0.627</v>
      </c>
      <c r="I545" s="174"/>
      <c r="L545" s="170"/>
      <c r="M545" s="175"/>
      <c r="N545" s="176"/>
      <c r="O545" s="176"/>
      <c r="P545" s="176"/>
      <c r="Q545" s="176"/>
      <c r="R545" s="176"/>
      <c r="S545" s="176"/>
      <c r="T545" s="177"/>
      <c r="AT545" s="171" t="s">
        <v>163</v>
      </c>
      <c r="AU545" s="171" t="s">
        <v>82</v>
      </c>
      <c r="AV545" s="13" t="s">
        <v>82</v>
      </c>
      <c r="AW545" s="13" t="s">
        <v>34</v>
      </c>
      <c r="AX545" s="13" t="s">
        <v>80</v>
      </c>
      <c r="AY545" s="171" t="s">
        <v>152</v>
      </c>
    </row>
    <row r="546" spans="1:65" s="1" customFormat="1" ht="21.75" customHeight="1">
      <c r="A546" s="33"/>
      <c r="B546" s="143"/>
      <c r="C546" s="144" t="s">
        <v>775</v>
      </c>
      <c r="D546" s="144" t="s">
        <v>154</v>
      </c>
      <c r="E546" s="145" t="s">
        <v>776</v>
      </c>
      <c r="F546" s="146" t="s">
        <v>777</v>
      </c>
      <c r="G546" s="147" t="s">
        <v>221</v>
      </c>
      <c r="H546" s="148">
        <v>2.37</v>
      </c>
      <c r="I546" s="149"/>
      <c r="J546" s="150">
        <f>ROUND(I546*H546,2)</f>
        <v>0</v>
      </c>
      <c r="K546" s="146" t="s">
        <v>158</v>
      </c>
      <c r="L546" s="34"/>
      <c r="M546" s="151" t="s">
        <v>3</v>
      </c>
      <c r="N546" s="152" t="s">
        <v>44</v>
      </c>
      <c r="O546" s="54"/>
      <c r="P546" s="153">
        <f>O546*H546</f>
        <v>0</v>
      </c>
      <c r="Q546" s="153">
        <v>0</v>
      </c>
      <c r="R546" s="153">
        <f>Q546*H546</f>
        <v>0</v>
      </c>
      <c r="S546" s="153">
        <v>0.051</v>
      </c>
      <c r="T546" s="154">
        <f>S546*H546</f>
        <v>0.12086999999999999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5" t="s">
        <v>159</v>
      </c>
      <c r="AT546" s="155" t="s">
        <v>154</v>
      </c>
      <c r="AU546" s="155" t="s">
        <v>82</v>
      </c>
      <c r="AY546" s="18" t="s">
        <v>152</v>
      </c>
      <c r="BE546" s="156">
        <f>IF(N546="základní",J546,0)</f>
        <v>0</v>
      </c>
      <c r="BF546" s="156">
        <f>IF(N546="snížená",J546,0)</f>
        <v>0</v>
      </c>
      <c r="BG546" s="156">
        <f>IF(N546="zákl. přenesená",J546,0)</f>
        <v>0</v>
      </c>
      <c r="BH546" s="156">
        <f>IF(N546="sníž. přenesená",J546,0)</f>
        <v>0</v>
      </c>
      <c r="BI546" s="156">
        <f>IF(N546="nulová",J546,0)</f>
        <v>0</v>
      </c>
      <c r="BJ546" s="18" t="s">
        <v>80</v>
      </c>
      <c r="BK546" s="156">
        <f>ROUND(I546*H546,2)</f>
        <v>0</v>
      </c>
      <c r="BL546" s="18" t="s">
        <v>159</v>
      </c>
      <c r="BM546" s="155" t="s">
        <v>778</v>
      </c>
    </row>
    <row r="547" spans="1:47" s="1" customFormat="1" ht="11.25">
      <c r="A547" s="33"/>
      <c r="B547" s="34"/>
      <c r="C547" s="33"/>
      <c r="D547" s="157" t="s">
        <v>161</v>
      </c>
      <c r="E547" s="33"/>
      <c r="F547" s="158" t="s">
        <v>779</v>
      </c>
      <c r="G547" s="33"/>
      <c r="H547" s="33"/>
      <c r="I547" s="159"/>
      <c r="J547" s="33"/>
      <c r="K547" s="33"/>
      <c r="L547" s="34"/>
      <c r="M547" s="160"/>
      <c r="N547" s="161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161</v>
      </c>
      <c r="AU547" s="18" t="s">
        <v>82</v>
      </c>
    </row>
    <row r="548" spans="2:51" s="12" customFormat="1" ht="11.25">
      <c r="B548" s="162"/>
      <c r="D548" s="163" t="s">
        <v>163</v>
      </c>
      <c r="E548" s="164" t="s">
        <v>3</v>
      </c>
      <c r="F548" s="165" t="s">
        <v>780</v>
      </c>
      <c r="H548" s="164" t="s">
        <v>3</v>
      </c>
      <c r="I548" s="166"/>
      <c r="L548" s="162"/>
      <c r="M548" s="167"/>
      <c r="N548" s="168"/>
      <c r="O548" s="168"/>
      <c r="P548" s="168"/>
      <c r="Q548" s="168"/>
      <c r="R548" s="168"/>
      <c r="S548" s="168"/>
      <c r="T548" s="169"/>
      <c r="AT548" s="164" t="s">
        <v>163</v>
      </c>
      <c r="AU548" s="164" t="s">
        <v>82</v>
      </c>
      <c r="AV548" s="12" t="s">
        <v>80</v>
      </c>
      <c r="AW548" s="12" t="s">
        <v>34</v>
      </c>
      <c r="AX548" s="12" t="s">
        <v>73</v>
      </c>
      <c r="AY548" s="164" t="s">
        <v>152</v>
      </c>
    </row>
    <row r="549" spans="2:51" s="13" customFormat="1" ht="11.25">
      <c r="B549" s="170"/>
      <c r="D549" s="163" t="s">
        <v>163</v>
      </c>
      <c r="E549" s="171" t="s">
        <v>3</v>
      </c>
      <c r="F549" s="172" t="s">
        <v>421</v>
      </c>
      <c r="H549" s="173">
        <v>2.37</v>
      </c>
      <c r="I549" s="174"/>
      <c r="L549" s="170"/>
      <c r="M549" s="175"/>
      <c r="N549" s="176"/>
      <c r="O549" s="176"/>
      <c r="P549" s="176"/>
      <c r="Q549" s="176"/>
      <c r="R549" s="176"/>
      <c r="S549" s="176"/>
      <c r="T549" s="177"/>
      <c r="AT549" s="171" t="s">
        <v>163</v>
      </c>
      <c r="AU549" s="171" t="s">
        <v>82</v>
      </c>
      <c r="AV549" s="13" t="s">
        <v>82</v>
      </c>
      <c r="AW549" s="13" t="s">
        <v>34</v>
      </c>
      <c r="AX549" s="13" t="s">
        <v>80</v>
      </c>
      <c r="AY549" s="171" t="s">
        <v>152</v>
      </c>
    </row>
    <row r="550" spans="1:65" s="1" customFormat="1" ht="16.5" customHeight="1">
      <c r="A550" s="33"/>
      <c r="B550" s="143"/>
      <c r="C550" s="144" t="s">
        <v>781</v>
      </c>
      <c r="D550" s="144" t="s">
        <v>154</v>
      </c>
      <c r="E550" s="145" t="s">
        <v>782</v>
      </c>
      <c r="F550" s="146" t="s">
        <v>783</v>
      </c>
      <c r="G550" s="147" t="s">
        <v>221</v>
      </c>
      <c r="H550" s="148">
        <v>6.001</v>
      </c>
      <c r="I550" s="149"/>
      <c r="J550" s="150">
        <f>ROUND(I550*H550,2)</f>
        <v>0</v>
      </c>
      <c r="K550" s="146" t="s">
        <v>158</v>
      </c>
      <c r="L550" s="34"/>
      <c r="M550" s="151" t="s">
        <v>3</v>
      </c>
      <c r="N550" s="152" t="s">
        <v>44</v>
      </c>
      <c r="O550" s="54"/>
      <c r="P550" s="153">
        <f>O550*H550</f>
        <v>0</v>
      </c>
      <c r="Q550" s="153">
        <v>0</v>
      </c>
      <c r="R550" s="153">
        <f>Q550*H550</f>
        <v>0</v>
      </c>
      <c r="S550" s="153">
        <v>0.082</v>
      </c>
      <c r="T550" s="154">
        <f>S550*H550</f>
        <v>0.4920820000000001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5" t="s">
        <v>159</v>
      </c>
      <c r="AT550" s="155" t="s">
        <v>154</v>
      </c>
      <c r="AU550" s="155" t="s">
        <v>82</v>
      </c>
      <c r="AY550" s="18" t="s">
        <v>152</v>
      </c>
      <c r="BE550" s="156">
        <f>IF(N550="základní",J550,0)</f>
        <v>0</v>
      </c>
      <c r="BF550" s="156">
        <f>IF(N550="snížená",J550,0)</f>
        <v>0</v>
      </c>
      <c r="BG550" s="156">
        <f>IF(N550="zákl. přenesená",J550,0)</f>
        <v>0</v>
      </c>
      <c r="BH550" s="156">
        <f>IF(N550="sníž. přenesená",J550,0)</f>
        <v>0</v>
      </c>
      <c r="BI550" s="156">
        <f>IF(N550="nulová",J550,0)</f>
        <v>0</v>
      </c>
      <c r="BJ550" s="18" t="s">
        <v>80</v>
      </c>
      <c r="BK550" s="156">
        <f>ROUND(I550*H550,2)</f>
        <v>0</v>
      </c>
      <c r="BL550" s="18" t="s">
        <v>159</v>
      </c>
      <c r="BM550" s="155" t="s">
        <v>784</v>
      </c>
    </row>
    <row r="551" spans="1:47" s="1" customFormat="1" ht="11.25">
      <c r="A551" s="33"/>
      <c r="B551" s="34"/>
      <c r="C551" s="33"/>
      <c r="D551" s="157" t="s">
        <v>161</v>
      </c>
      <c r="E551" s="33"/>
      <c r="F551" s="158" t="s">
        <v>785</v>
      </c>
      <c r="G551" s="33"/>
      <c r="H551" s="33"/>
      <c r="I551" s="159"/>
      <c r="J551" s="33"/>
      <c r="K551" s="33"/>
      <c r="L551" s="34"/>
      <c r="M551" s="160"/>
      <c r="N551" s="161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161</v>
      </c>
      <c r="AU551" s="18" t="s">
        <v>82</v>
      </c>
    </row>
    <row r="552" spans="2:51" s="12" customFormat="1" ht="11.25">
      <c r="B552" s="162"/>
      <c r="D552" s="163" t="s">
        <v>163</v>
      </c>
      <c r="E552" s="164" t="s">
        <v>3</v>
      </c>
      <c r="F552" s="165" t="s">
        <v>786</v>
      </c>
      <c r="H552" s="164" t="s">
        <v>3</v>
      </c>
      <c r="I552" s="166"/>
      <c r="L552" s="162"/>
      <c r="M552" s="167"/>
      <c r="N552" s="168"/>
      <c r="O552" s="168"/>
      <c r="P552" s="168"/>
      <c r="Q552" s="168"/>
      <c r="R552" s="168"/>
      <c r="S552" s="168"/>
      <c r="T552" s="169"/>
      <c r="AT552" s="164" t="s">
        <v>163</v>
      </c>
      <c r="AU552" s="164" t="s">
        <v>82</v>
      </c>
      <c r="AV552" s="12" t="s">
        <v>80</v>
      </c>
      <c r="AW552" s="12" t="s">
        <v>34</v>
      </c>
      <c r="AX552" s="12" t="s">
        <v>73</v>
      </c>
      <c r="AY552" s="164" t="s">
        <v>152</v>
      </c>
    </row>
    <row r="553" spans="2:51" s="12" customFormat="1" ht="11.25">
      <c r="B553" s="162"/>
      <c r="D553" s="163" t="s">
        <v>163</v>
      </c>
      <c r="E553" s="164" t="s">
        <v>3</v>
      </c>
      <c r="F553" s="165" t="s">
        <v>759</v>
      </c>
      <c r="H553" s="164" t="s">
        <v>3</v>
      </c>
      <c r="I553" s="166"/>
      <c r="L553" s="162"/>
      <c r="M553" s="167"/>
      <c r="N553" s="168"/>
      <c r="O553" s="168"/>
      <c r="P553" s="168"/>
      <c r="Q553" s="168"/>
      <c r="R553" s="168"/>
      <c r="S553" s="168"/>
      <c r="T553" s="169"/>
      <c r="AT553" s="164" t="s">
        <v>163</v>
      </c>
      <c r="AU553" s="164" t="s">
        <v>82</v>
      </c>
      <c r="AV553" s="12" t="s">
        <v>80</v>
      </c>
      <c r="AW553" s="12" t="s">
        <v>34</v>
      </c>
      <c r="AX553" s="12" t="s">
        <v>73</v>
      </c>
      <c r="AY553" s="164" t="s">
        <v>152</v>
      </c>
    </row>
    <row r="554" spans="2:51" s="13" customFormat="1" ht="11.25">
      <c r="B554" s="170"/>
      <c r="D554" s="163" t="s">
        <v>163</v>
      </c>
      <c r="E554" s="171" t="s">
        <v>3</v>
      </c>
      <c r="F554" s="172" t="s">
        <v>787</v>
      </c>
      <c r="H554" s="173">
        <v>3.961</v>
      </c>
      <c r="I554" s="174"/>
      <c r="L554" s="170"/>
      <c r="M554" s="175"/>
      <c r="N554" s="176"/>
      <c r="O554" s="176"/>
      <c r="P554" s="176"/>
      <c r="Q554" s="176"/>
      <c r="R554" s="176"/>
      <c r="S554" s="176"/>
      <c r="T554" s="177"/>
      <c r="AT554" s="171" t="s">
        <v>163</v>
      </c>
      <c r="AU554" s="171" t="s">
        <v>82</v>
      </c>
      <c r="AV554" s="13" t="s">
        <v>82</v>
      </c>
      <c r="AW554" s="13" t="s">
        <v>34</v>
      </c>
      <c r="AX554" s="13" t="s">
        <v>73</v>
      </c>
      <c r="AY554" s="171" t="s">
        <v>152</v>
      </c>
    </row>
    <row r="555" spans="2:51" s="13" customFormat="1" ht="11.25">
      <c r="B555" s="170"/>
      <c r="D555" s="163" t="s">
        <v>163</v>
      </c>
      <c r="E555" s="171" t="s">
        <v>3</v>
      </c>
      <c r="F555" s="172" t="s">
        <v>788</v>
      </c>
      <c r="H555" s="173">
        <v>2.04</v>
      </c>
      <c r="I555" s="174"/>
      <c r="L555" s="170"/>
      <c r="M555" s="175"/>
      <c r="N555" s="176"/>
      <c r="O555" s="176"/>
      <c r="P555" s="176"/>
      <c r="Q555" s="176"/>
      <c r="R555" s="176"/>
      <c r="S555" s="176"/>
      <c r="T555" s="177"/>
      <c r="AT555" s="171" t="s">
        <v>163</v>
      </c>
      <c r="AU555" s="171" t="s">
        <v>82</v>
      </c>
      <c r="AV555" s="13" t="s">
        <v>82</v>
      </c>
      <c r="AW555" s="13" t="s">
        <v>34</v>
      </c>
      <c r="AX555" s="13" t="s">
        <v>73</v>
      </c>
      <c r="AY555" s="171" t="s">
        <v>152</v>
      </c>
    </row>
    <row r="556" spans="2:51" s="14" customFormat="1" ht="11.25">
      <c r="B556" s="178"/>
      <c r="D556" s="163" t="s">
        <v>163</v>
      </c>
      <c r="E556" s="179" t="s">
        <v>3</v>
      </c>
      <c r="F556" s="180" t="s">
        <v>168</v>
      </c>
      <c r="H556" s="181">
        <v>6.001</v>
      </c>
      <c r="I556" s="182"/>
      <c r="L556" s="178"/>
      <c r="M556" s="183"/>
      <c r="N556" s="184"/>
      <c r="O556" s="184"/>
      <c r="P556" s="184"/>
      <c r="Q556" s="184"/>
      <c r="R556" s="184"/>
      <c r="S556" s="184"/>
      <c r="T556" s="185"/>
      <c r="AT556" s="179" t="s">
        <v>163</v>
      </c>
      <c r="AU556" s="179" t="s">
        <v>82</v>
      </c>
      <c r="AV556" s="14" t="s">
        <v>159</v>
      </c>
      <c r="AW556" s="14" t="s">
        <v>34</v>
      </c>
      <c r="AX556" s="14" t="s">
        <v>80</v>
      </c>
      <c r="AY556" s="179" t="s">
        <v>152</v>
      </c>
    </row>
    <row r="557" spans="1:65" s="1" customFormat="1" ht="24" customHeight="1">
      <c r="A557" s="33"/>
      <c r="B557" s="143"/>
      <c r="C557" s="144" t="s">
        <v>789</v>
      </c>
      <c r="D557" s="144" t="s">
        <v>154</v>
      </c>
      <c r="E557" s="145" t="s">
        <v>790</v>
      </c>
      <c r="F557" s="146" t="s">
        <v>791</v>
      </c>
      <c r="G557" s="147" t="s">
        <v>221</v>
      </c>
      <c r="H557" s="148">
        <v>95.242</v>
      </c>
      <c r="I557" s="149"/>
      <c r="J557" s="150">
        <f>ROUND(I557*H557,2)</f>
        <v>0</v>
      </c>
      <c r="K557" s="146" t="s">
        <v>158</v>
      </c>
      <c r="L557" s="34"/>
      <c r="M557" s="151" t="s">
        <v>3</v>
      </c>
      <c r="N557" s="152" t="s">
        <v>44</v>
      </c>
      <c r="O557" s="54"/>
      <c r="P557" s="153">
        <f>O557*H557</f>
        <v>0</v>
      </c>
      <c r="Q557" s="153">
        <v>0</v>
      </c>
      <c r="R557" s="153">
        <f>Q557*H557</f>
        <v>0</v>
      </c>
      <c r="S557" s="153">
        <v>0.131</v>
      </c>
      <c r="T557" s="154">
        <f>S557*H557</f>
        <v>12.476702000000001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5" t="s">
        <v>159</v>
      </c>
      <c r="AT557" s="155" t="s">
        <v>154</v>
      </c>
      <c r="AU557" s="155" t="s">
        <v>82</v>
      </c>
      <c r="AY557" s="18" t="s">
        <v>152</v>
      </c>
      <c r="BE557" s="156">
        <f>IF(N557="základní",J557,0)</f>
        <v>0</v>
      </c>
      <c r="BF557" s="156">
        <f>IF(N557="snížená",J557,0)</f>
        <v>0</v>
      </c>
      <c r="BG557" s="156">
        <f>IF(N557="zákl. přenesená",J557,0)</f>
        <v>0</v>
      </c>
      <c r="BH557" s="156">
        <f>IF(N557="sníž. přenesená",J557,0)</f>
        <v>0</v>
      </c>
      <c r="BI557" s="156">
        <f>IF(N557="nulová",J557,0)</f>
        <v>0</v>
      </c>
      <c r="BJ557" s="18" t="s">
        <v>80</v>
      </c>
      <c r="BK557" s="156">
        <f>ROUND(I557*H557,2)</f>
        <v>0</v>
      </c>
      <c r="BL557" s="18" t="s">
        <v>159</v>
      </c>
      <c r="BM557" s="155" t="s">
        <v>792</v>
      </c>
    </row>
    <row r="558" spans="1:47" s="1" customFormat="1" ht="11.25">
      <c r="A558" s="33"/>
      <c r="B558" s="34"/>
      <c r="C558" s="33"/>
      <c r="D558" s="157" t="s">
        <v>161</v>
      </c>
      <c r="E558" s="33"/>
      <c r="F558" s="158" t="s">
        <v>793</v>
      </c>
      <c r="G558" s="33"/>
      <c r="H558" s="33"/>
      <c r="I558" s="159"/>
      <c r="J558" s="33"/>
      <c r="K558" s="33"/>
      <c r="L558" s="34"/>
      <c r="M558" s="160"/>
      <c r="N558" s="161"/>
      <c r="O558" s="54"/>
      <c r="P558" s="54"/>
      <c r="Q558" s="54"/>
      <c r="R558" s="54"/>
      <c r="S558" s="54"/>
      <c r="T558" s="55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161</v>
      </c>
      <c r="AU558" s="18" t="s">
        <v>82</v>
      </c>
    </row>
    <row r="559" spans="2:51" s="12" customFormat="1" ht="11.25">
      <c r="B559" s="162"/>
      <c r="D559" s="163" t="s">
        <v>163</v>
      </c>
      <c r="E559" s="164" t="s">
        <v>3</v>
      </c>
      <c r="F559" s="165" t="s">
        <v>794</v>
      </c>
      <c r="H559" s="164" t="s">
        <v>3</v>
      </c>
      <c r="I559" s="166"/>
      <c r="L559" s="162"/>
      <c r="M559" s="167"/>
      <c r="N559" s="168"/>
      <c r="O559" s="168"/>
      <c r="P559" s="168"/>
      <c r="Q559" s="168"/>
      <c r="R559" s="168"/>
      <c r="S559" s="168"/>
      <c r="T559" s="169"/>
      <c r="AT559" s="164" t="s">
        <v>163</v>
      </c>
      <c r="AU559" s="164" t="s">
        <v>82</v>
      </c>
      <c r="AV559" s="12" t="s">
        <v>80</v>
      </c>
      <c r="AW559" s="12" t="s">
        <v>34</v>
      </c>
      <c r="AX559" s="12" t="s">
        <v>73</v>
      </c>
      <c r="AY559" s="164" t="s">
        <v>152</v>
      </c>
    </row>
    <row r="560" spans="2:51" s="12" customFormat="1" ht="11.25">
      <c r="B560" s="162"/>
      <c r="D560" s="163" t="s">
        <v>163</v>
      </c>
      <c r="E560" s="164" t="s">
        <v>3</v>
      </c>
      <c r="F560" s="165" t="s">
        <v>795</v>
      </c>
      <c r="H560" s="164" t="s">
        <v>3</v>
      </c>
      <c r="I560" s="166"/>
      <c r="L560" s="162"/>
      <c r="M560" s="167"/>
      <c r="N560" s="168"/>
      <c r="O560" s="168"/>
      <c r="P560" s="168"/>
      <c r="Q560" s="168"/>
      <c r="R560" s="168"/>
      <c r="S560" s="168"/>
      <c r="T560" s="169"/>
      <c r="AT560" s="164" t="s">
        <v>163</v>
      </c>
      <c r="AU560" s="164" t="s">
        <v>82</v>
      </c>
      <c r="AV560" s="12" t="s">
        <v>80</v>
      </c>
      <c r="AW560" s="12" t="s">
        <v>34</v>
      </c>
      <c r="AX560" s="12" t="s">
        <v>73</v>
      </c>
      <c r="AY560" s="164" t="s">
        <v>152</v>
      </c>
    </row>
    <row r="561" spans="2:51" s="13" customFormat="1" ht="11.25">
      <c r="B561" s="170"/>
      <c r="D561" s="163" t="s">
        <v>163</v>
      </c>
      <c r="E561" s="171" t="s">
        <v>3</v>
      </c>
      <c r="F561" s="172" t="s">
        <v>796</v>
      </c>
      <c r="H561" s="173">
        <v>38.673</v>
      </c>
      <c r="I561" s="174"/>
      <c r="L561" s="170"/>
      <c r="M561" s="175"/>
      <c r="N561" s="176"/>
      <c r="O561" s="176"/>
      <c r="P561" s="176"/>
      <c r="Q561" s="176"/>
      <c r="R561" s="176"/>
      <c r="S561" s="176"/>
      <c r="T561" s="177"/>
      <c r="AT561" s="171" t="s">
        <v>163</v>
      </c>
      <c r="AU561" s="171" t="s">
        <v>82</v>
      </c>
      <c r="AV561" s="13" t="s">
        <v>82</v>
      </c>
      <c r="AW561" s="13" t="s">
        <v>34</v>
      </c>
      <c r="AX561" s="13" t="s">
        <v>73</v>
      </c>
      <c r="AY561" s="171" t="s">
        <v>152</v>
      </c>
    </row>
    <row r="562" spans="2:51" s="13" customFormat="1" ht="11.25">
      <c r="B562" s="170"/>
      <c r="D562" s="163" t="s">
        <v>163</v>
      </c>
      <c r="E562" s="171" t="s">
        <v>3</v>
      </c>
      <c r="F562" s="172" t="s">
        <v>797</v>
      </c>
      <c r="H562" s="173">
        <v>14.555</v>
      </c>
      <c r="I562" s="174"/>
      <c r="L562" s="170"/>
      <c r="M562" s="175"/>
      <c r="N562" s="176"/>
      <c r="O562" s="176"/>
      <c r="P562" s="176"/>
      <c r="Q562" s="176"/>
      <c r="R562" s="176"/>
      <c r="S562" s="176"/>
      <c r="T562" s="177"/>
      <c r="AT562" s="171" t="s">
        <v>163</v>
      </c>
      <c r="AU562" s="171" t="s">
        <v>82</v>
      </c>
      <c r="AV562" s="13" t="s">
        <v>82</v>
      </c>
      <c r="AW562" s="13" t="s">
        <v>34</v>
      </c>
      <c r="AX562" s="13" t="s">
        <v>73</v>
      </c>
      <c r="AY562" s="171" t="s">
        <v>152</v>
      </c>
    </row>
    <row r="563" spans="2:51" s="13" customFormat="1" ht="11.25">
      <c r="B563" s="170"/>
      <c r="D563" s="163" t="s">
        <v>163</v>
      </c>
      <c r="E563" s="171" t="s">
        <v>3</v>
      </c>
      <c r="F563" s="172" t="s">
        <v>798</v>
      </c>
      <c r="H563" s="173">
        <v>24.94</v>
      </c>
      <c r="I563" s="174"/>
      <c r="L563" s="170"/>
      <c r="M563" s="175"/>
      <c r="N563" s="176"/>
      <c r="O563" s="176"/>
      <c r="P563" s="176"/>
      <c r="Q563" s="176"/>
      <c r="R563" s="176"/>
      <c r="S563" s="176"/>
      <c r="T563" s="177"/>
      <c r="AT563" s="171" t="s">
        <v>163</v>
      </c>
      <c r="AU563" s="171" t="s">
        <v>82</v>
      </c>
      <c r="AV563" s="13" t="s">
        <v>82</v>
      </c>
      <c r="AW563" s="13" t="s">
        <v>34</v>
      </c>
      <c r="AX563" s="13" t="s">
        <v>73</v>
      </c>
      <c r="AY563" s="171" t="s">
        <v>152</v>
      </c>
    </row>
    <row r="564" spans="2:51" s="13" customFormat="1" ht="11.25">
      <c r="B564" s="170"/>
      <c r="D564" s="163" t="s">
        <v>163</v>
      </c>
      <c r="E564" s="171" t="s">
        <v>3</v>
      </c>
      <c r="F564" s="172" t="s">
        <v>799</v>
      </c>
      <c r="H564" s="173">
        <v>28.846</v>
      </c>
      <c r="I564" s="174"/>
      <c r="L564" s="170"/>
      <c r="M564" s="175"/>
      <c r="N564" s="176"/>
      <c r="O564" s="176"/>
      <c r="P564" s="176"/>
      <c r="Q564" s="176"/>
      <c r="R564" s="176"/>
      <c r="S564" s="176"/>
      <c r="T564" s="177"/>
      <c r="AT564" s="171" t="s">
        <v>163</v>
      </c>
      <c r="AU564" s="171" t="s">
        <v>82</v>
      </c>
      <c r="AV564" s="13" t="s">
        <v>82</v>
      </c>
      <c r="AW564" s="13" t="s">
        <v>34</v>
      </c>
      <c r="AX564" s="13" t="s">
        <v>73</v>
      </c>
      <c r="AY564" s="171" t="s">
        <v>152</v>
      </c>
    </row>
    <row r="565" spans="2:51" s="12" customFormat="1" ht="11.25">
      <c r="B565" s="162"/>
      <c r="D565" s="163" t="s">
        <v>163</v>
      </c>
      <c r="E565" s="164" t="s">
        <v>3</v>
      </c>
      <c r="F565" s="165" t="s">
        <v>477</v>
      </c>
      <c r="H565" s="164" t="s">
        <v>3</v>
      </c>
      <c r="I565" s="166"/>
      <c r="L565" s="162"/>
      <c r="M565" s="167"/>
      <c r="N565" s="168"/>
      <c r="O565" s="168"/>
      <c r="P565" s="168"/>
      <c r="Q565" s="168"/>
      <c r="R565" s="168"/>
      <c r="S565" s="168"/>
      <c r="T565" s="169"/>
      <c r="AT565" s="164" t="s">
        <v>163</v>
      </c>
      <c r="AU565" s="164" t="s">
        <v>82</v>
      </c>
      <c r="AV565" s="12" t="s">
        <v>80</v>
      </c>
      <c r="AW565" s="12" t="s">
        <v>34</v>
      </c>
      <c r="AX565" s="12" t="s">
        <v>73</v>
      </c>
      <c r="AY565" s="164" t="s">
        <v>152</v>
      </c>
    </row>
    <row r="566" spans="2:51" s="13" customFormat="1" ht="11.25">
      <c r="B566" s="170"/>
      <c r="D566" s="163" t="s">
        <v>163</v>
      </c>
      <c r="E566" s="171" t="s">
        <v>3</v>
      </c>
      <c r="F566" s="172" t="s">
        <v>800</v>
      </c>
      <c r="H566" s="173">
        <v>-6.304</v>
      </c>
      <c r="I566" s="174"/>
      <c r="L566" s="170"/>
      <c r="M566" s="175"/>
      <c r="N566" s="176"/>
      <c r="O566" s="176"/>
      <c r="P566" s="176"/>
      <c r="Q566" s="176"/>
      <c r="R566" s="176"/>
      <c r="S566" s="176"/>
      <c r="T566" s="177"/>
      <c r="AT566" s="171" t="s">
        <v>163</v>
      </c>
      <c r="AU566" s="171" t="s">
        <v>82</v>
      </c>
      <c r="AV566" s="13" t="s">
        <v>82</v>
      </c>
      <c r="AW566" s="13" t="s">
        <v>34</v>
      </c>
      <c r="AX566" s="13" t="s">
        <v>73</v>
      </c>
      <c r="AY566" s="171" t="s">
        <v>152</v>
      </c>
    </row>
    <row r="567" spans="2:51" s="13" customFormat="1" ht="11.25">
      <c r="B567" s="170"/>
      <c r="D567" s="163" t="s">
        <v>163</v>
      </c>
      <c r="E567" s="171" t="s">
        <v>3</v>
      </c>
      <c r="F567" s="172" t="s">
        <v>801</v>
      </c>
      <c r="H567" s="173">
        <v>-1.548</v>
      </c>
      <c r="I567" s="174"/>
      <c r="L567" s="170"/>
      <c r="M567" s="175"/>
      <c r="N567" s="176"/>
      <c r="O567" s="176"/>
      <c r="P567" s="176"/>
      <c r="Q567" s="176"/>
      <c r="R567" s="176"/>
      <c r="S567" s="176"/>
      <c r="T567" s="177"/>
      <c r="AT567" s="171" t="s">
        <v>163</v>
      </c>
      <c r="AU567" s="171" t="s">
        <v>82</v>
      </c>
      <c r="AV567" s="13" t="s">
        <v>82</v>
      </c>
      <c r="AW567" s="13" t="s">
        <v>34</v>
      </c>
      <c r="AX567" s="13" t="s">
        <v>73</v>
      </c>
      <c r="AY567" s="171" t="s">
        <v>152</v>
      </c>
    </row>
    <row r="568" spans="2:51" s="13" customFormat="1" ht="11.25">
      <c r="B568" s="170"/>
      <c r="D568" s="163" t="s">
        <v>163</v>
      </c>
      <c r="E568" s="171" t="s">
        <v>3</v>
      </c>
      <c r="F568" s="172" t="s">
        <v>802</v>
      </c>
      <c r="H568" s="173">
        <v>-1.568</v>
      </c>
      <c r="I568" s="174"/>
      <c r="L568" s="170"/>
      <c r="M568" s="175"/>
      <c r="N568" s="176"/>
      <c r="O568" s="176"/>
      <c r="P568" s="176"/>
      <c r="Q568" s="176"/>
      <c r="R568" s="176"/>
      <c r="S568" s="176"/>
      <c r="T568" s="177"/>
      <c r="AT568" s="171" t="s">
        <v>163</v>
      </c>
      <c r="AU568" s="171" t="s">
        <v>82</v>
      </c>
      <c r="AV568" s="13" t="s">
        <v>82</v>
      </c>
      <c r="AW568" s="13" t="s">
        <v>34</v>
      </c>
      <c r="AX568" s="13" t="s">
        <v>73</v>
      </c>
      <c r="AY568" s="171" t="s">
        <v>152</v>
      </c>
    </row>
    <row r="569" spans="2:51" s="13" customFormat="1" ht="11.25">
      <c r="B569" s="170"/>
      <c r="D569" s="163" t="s">
        <v>163</v>
      </c>
      <c r="E569" s="171" t="s">
        <v>3</v>
      </c>
      <c r="F569" s="172" t="s">
        <v>803</v>
      </c>
      <c r="H569" s="173">
        <v>-1.188</v>
      </c>
      <c r="I569" s="174"/>
      <c r="L569" s="170"/>
      <c r="M569" s="175"/>
      <c r="N569" s="176"/>
      <c r="O569" s="176"/>
      <c r="P569" s="176"/>
      <c r="Q569" s="176"/>
      <c r="R569" s="176"/>
      <c r="S569" s="176"/>
      <c r="T569" s="177"/>
      <c r="AT569" s="171" t="s">
        <v>163</v>
      </c>
      <c r="AU569" s="171" t="s">
        <v>82</v>
      </c>
      <c r="AV569" s="13" t="s">
        <v>82</v>
      </c>
      <c r="AW569" s="13" t="s">
        <v>34</v>
      </c>
      <c r="AX569" s="13" t="s">
        <v>73</v>
      </c>
      <c r="AY569" s="171" t="s">
        <v>152</v>
      </c>
    </row>
    <row r="570" spans="2:51" s="13" customFormat="1" ht="11.25">
      <c r="B570" s="170"/>
      <c r="D570" s="163" t="s">
        <v>163</v>
      </c>
      <c r="E570" s="171" t="s">
        <v>3</v>
      </c>
      <c r="F570" s="172" t="s">
        <v>804</v>
      </c>
      <c r="H570" s="173">
        <v>-1.164</v>
      </c>
      <c r="I570" s="174"/>
      <c r="L570" s="170"/>
      <c r="M570" s="175"/>
      <c r="N570" s="176"/>
      <c r="O570" s="176"/>
      <c r="P570" s="176"/>
      <c r="Q570" s="176"/>
      <c r="R570" s="176"/>
      <c r="S570" s="176"/>
      <c r="T570" s="177"/>
      <c r="AT570" s="171" t="s">
        <v>163</v>
      </c>
      <c r="AU570" s="171" t="s">
        <v>82</v>
      </c>
      <c r="AV570" s="13" t="s">
        <v>82</v>
      </c>
      <c r="AW570" s="13" t="s">
        <v>34</v>
      </c>
      <c r="AX570" s="13" t="s">
        <v>73</v>
      </c>
      <c r="AY570" s="171" t="s">
        <v>152</v>
      </c>
    </row>
    <row r="571" spans="2:51" s="14" customFormat="1" ht="11.25">
      <c r="B571" s="178"/>
      <c r="D571" s="163" t="s">
        <v>163</v>
      </c>
      <c r="E571" s="179" t="s">
        <v>3</v>
      </c>
      <c r="F571" s="180" t="s">
        <v>168</v>
      </c>
      <c r="H571" s="181">
        <v>95.242</v>
      </c>
      <c r="I571" s="182"/>
      <c r="L571" s="178"/>
      <c r="M571" s="183"/>
      <c r="N571" s="184"/>
      <c r="O571" s="184"/>
      <c r="P571" s="184"/>
      <c r="Q571" s="184"/>
      <c r="R571" s="184"/>
      <c r="S571" s="184"/>
      <c r="T571" s="185"/>
      <c r="AT571" s="179" t="s">
        <v>163</v>
      </c>
      <c r="AU571" s="179" t="s">
        <v>82</v>
      </c>
      <c r="AV571" s="14" t="s">
        <v>159</v>
      </c>
      <c r="AW571" s="14" t="s">
        <v>34</v>
      </c>
      <c r="AX571" s="14" t="s">
        <v>80</v>
      </c>
      <c r="AY571" s="179" t="s">
        <v>152</v>
      </c>
    </row>
    <row r="572" spans="1:65" s="1" customFormat="1" ht="24" customHeight="1">
      <c r="A572" s="33"/>
      <c r="B572" s="143"/>
      <c r="C572" s="144" t="s">
        <v>805</v>
      </c>
      <c r="D572" s="144" t="s">
        <v>154</v>
      </c>
      <c r="E572" s="145" t="s">
        <v>806</v>
      </c>
      <c r="F572" s="146" t="s">
        <v>807</v>
      </c>
      <c r="G572" s="147" t="s">
        <v>157</v>
      </c>
      <c r="H572" s="148">
        <v>1.756</v>
      </c>
      <c r="I572" s="149"/>
      <c r="J572" s="150">
        <f>ROUND(I572*H572,2)</f>
        <v>0</v>
      </c>
      <c r="K572" s="146" t="s">
        <v>158</v>
      </c>
      <c r="L572" s="34"/>
      <c r="M572" s="151" t="s">
        <v>3</v>
      </c>
      <c r="N572" s="152" t="s">
        <v>44</v>
      </c>
      <c r="O572" s="54"/>
      <c r="P572" s="153">
        <f>O572*H572</f>
        <v>0</v>
      </c>
      <c r="Q572" s="153">
        <v>0</v>
      </c>
      <c r="R572" s="153">
        <f>Q572*H572</f>
        <v>0</v>
      </c>
      <c r="S572" s="153">
        <v>1.8</v>
      </c>
      <c r="T572" s="154">
        <f>S572*H572</f>
        <v>3.1608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5" t="s">
        <v>159</v>
      </c>
      <c r="AT572" s="155" t="s">
        <v>154</v>
      </c>
      <c r="AU572" s="155" t="s">
        <v>82</v>
      </c>
      <c r="AY572" s="18" t="s">
        <v>152</v>
      </c>
      <c r="BE572" s="156">
        <f>IF(N572="základní",J572,0)</f>
        <v>0</v>
      </c>
      <c r="BF572" s="156">
        <f>IF(N572="snížená",J572,0)</f>
        <v>0</v>
      </c>
      <c r="BG572" s="156">
        <f>IF(N572="zákl. přenesená",J572,0)</f>
        <v>0</v>
      </c>
      <c r="BH572" s="156">
        <f>IF(N572="sníž. přenesená",J572,0)</f>
        <v>0</v>
      </c>
      <c r="BI572" s="156">
        <f>IF(N572="nulová",J572,0)</f>
        <v>0</v>
      </c>
      <c r="BJ572" s="18" t="s">
        <v>80</v>
      </c>
      <c r="BK572" s="156">
        <f>ROUND(I572*H572,2)</f>
        <v>0</v>
      </c>
      <c r="BL572" s="18" t="s">
        <v>159</v>
      </c>
      <c r="BM572" s="155" t="s">
        <v>808</v>
      </c>
    </row>
    <row r="573" spans="1:47" s="1" customFormat="1" ht="11.25">
      <c r="A573" s="33"/>
      <c r="B573" s="34"/>
      <c r="C573" s="33"/>
      <c r="D573" s="157" t="s">
        <v>161</v>
      </c>
      <c r="E573" s="33"/>
      <c r="F573" s="158" t="s">
        <v>809</v>
      </c>
      <c r="G573" s="33"/>
      <c r="H573" s="33"/>
      <c r="I573" s="159"/>
      <c r="J573" s="33"/>
      <c r="K573" s="33"/>
      <c r="L573" s="34"/>
      <c r="M573" s="160"/>
      <c r="N573" s="161"/>
      <c r="O573" s="54"/>
      <c r="P573" s="54"/>
      <c r="Q573" s="54"/>
      <c r="R573" s="54"/>
      <c r="S573" s="54"/>
      <c r="T573" s="55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161</v>
      </c>
      <c r="AU573" s="18" t="s">
        <v>82</v>
      </c>
    </row>
    <row r="574" spans="2:51" s="12" customFormat="1" ht="11.25">
      <c r="B574" s="162"/>
      <c r="D574" s="163" t="s">
        <v>163</v>
      </c>
      <c r="E574" s="164" t="s">
        <v>3</v>
      </c>
      <c r="F574" s="165" t="s">
        <v>810</v>
      </c>
      <c r="H574" s="164" t="s">
        <v>3</v>
      </c>
      <c r="I574" s="166"/>
      <c r="L574" s="162"/>
      <c r="M574" s="167"/>
      <c r="N574" s="168"/>
      <c r="O574" s="168"/>
      <c r="P574" s="168"/>
      <c r="Q574" s="168"/>
      <c r="R574" s="168"/>
      <c r="S574" s="168"/>
      <c r="T574" s="169"/>
      <c r="AT574" s="164" t="s">
        <v>163</v>
      </c>
      <c r="AU574" s="164" t="s">
        <v>82</v>
      </c>
      <c r="AV574" s="12" t="s">
        <v>80</v>
      </c>
      <c r="AW574" s="12" t="s">
        <v>34</v>
      </c>
      <c r="AX574" s="12" t="s">
        <v>73</v>
      </c>
      <c r="AY574" s="164" t="s">
        <v>152</v>
      </c>
    </row>
    <row r="575" spans="2:51" s="12" customFormat="1" ht="11.25">
      <c r="B575" s="162"/>
      <c r="D575" s="163" t="s">
        <v>163</v>
      </c>
      <c r="E575" s="164" t="s">
        <v>3</v>
      </c>
      <c r="F575" s="165" t="s">
        <v>795</v>
      </c>
      <c r="H575" s="164" t="s">
        <v>3</v>
      </c>
      <c r="I575" s="166"/>
      <c r="L575" s="162"/>
      <c r="M575" s="167"/>
      <c r="N575" s="168"/>
      <c r="O575" s="168"/>
      <c r="P575" s="168"/>
      <c r="Q575" s="168"/>
      <c r="R575" s="168"/>
      <c r="S575" s="168"/>
      <c r="T575" s="169"/>
      <c r="AT575" s="164" t="s">
        <v>163</v>
      </c>
      <c r="AU575" s="164" t="s">
        <v>82</v>
      </c>
      <c r="AV575" s="12" t="s">
        <v>80</v>
      </c>
      <c r="AW575" s="12" t="s">
        <v>34</v>
      </c>
      <c r="AX575" s="12" t="s">
        <v>73</v>
      </c>
      <c r="AY575" s="164" t="s">
        <v>152</v>
      </c>
    </row>
    <row r="576" spans="2:51" s="13" customFormat="1" ht="11.25">
      <c r="B576" s="170"/>
      <c r="D576" s="163" t="s">
        <v>163</v>
      </c>
      <c r="E576" s="171" t="s">
        <v>3</v>
      </c>
      <c r="F576" s="172" t="s">
        <v>811</v>
      </c>
      <c r="H576" s="173">
        <v>1.163</v>
      </c>
      <c r="I576" s="174"/>
      <c r="L576" s="170"/>
      <c r="M576" s="175"/>
      <c r="N576" s="176"/>
      <c r="O576" s="176"/>
      <c r="P576" s="176"/>
      <c r="Q576" s="176"/>
      <c r="R576" s="176"/>
      <c r="S576" s="176"/>
      <c r="T576" s="177"/>
      <c r="AT576" s="171" t="s">
        <v>163</v>
      </c>
      <c r="AU576" s="171" t="s">
        <v>82</v>
      </c>
      <c r="AV576" s="13" t="s">
        <v>82</v>
      </c>
      <c r="AW576" s="13" t="s">
        <v>34</v>
      </c>
      <c r="AX576" s="13" t="s">
        <v>73</v>
      </c>
      <c r="AY576" s="171" t="s">
        <v>152</v>
      </c>
    </row>
    <row r="577" spans="2:51" s="13" customFormat="1" ht="11.25">
      <c r="B577" s="170"/>
      <c r="D577" s="163" t="s">
        <v>163</v>
      </c>
      <c r="E577" s="171" t="s">
        <v>3</v>
      </c>
      <c r="F577" s="172" t="s">
        <v>812</v>
      </c>
      <c r="H577" s="173">
        <v>6.219</v>
      </c>
      <c r="I577" s="174"/>
      <c r="L577" s="170"/>
      <c r="M577" s="175"/>
      <c r="N577" s="176"/>
      <c r="O577" s="176"/>
      <c r="P577" s="176"/>
      <c r="Q577" s="176"/>
      <c r="R577" s="176"/>
      <c r="S577" s="176"/>
      <c r="T577" s="177"/>
      <c r="AT577" s="171" t="s">
        <v>163</v>
      </c>
      <c r="AU577" s="171" t="s">
        <v>82</v>
      </c>
      <c r="AV577" s="13" t="s">
        <v>82</v>
      </c>
      <c r="AW577" s="13" t="s">
        <v>34</v>
      </c>
      <c r="AX577" s="13" t="s">
        <v>73</v>
      </c>
      <c r="AY577" s="171" t="s">
        <v>152</v>
      </c>
    </row>
    <row r="578" spans="2:51" s="13" customFormat="1" ht="11.25">
      <c r="B578" s="170"/>
      <c r="D578" s="163" t="s">
        <v>163</v>
      </c>
      <c r="E578" s="171" t="s">
        <v>3</v>
      </c>
      <c r="F578" s="172" t="s">
        <v>813</v>
      </c>
      <c r="H578" s="173">
        <v>1.51</v>
      </c>
      <c r="I578" s="174"/>
      <c r="L578" s="170"/>
      <c r="M578" s="175"/>
      <c r="N578" s="176"/>
      <c r="O578" s="176"/>
      <c r="P578" s="176"/>
      <c r="Q578" s="176"/>
      <c r="R578" s="176"/>
      <c r="S578" s="176"/>
      <c r="T578" s="177"/>
      <c r="AT578" s="171" t="s">
        <v>163</v>
      </c>
      <c r="AU578" s="171" t="s">
        <v>82</v>
      </c>
      <c r="AV578" s="13" t="s">
        <v>82</v>
      </c>
      <c r="AW578" s="13" t="s">
        <v>34</v>
      </c>
      <c r="AX578" s="13" t="s">
        <v>73</v>
      </c>
      <c r="AY578" s="171" t="s">
        <v>152</v>
      </c>
    </row>
    <row r="579" spans="2:51" s="12" customFormat="1" ht="11.25">
      <c r="B579" s="162"/>
      <c r="D579" s="163" t="s">
        <v>163</v>
      </c>
      <c r="E579" s="164" t="s">
        <v>3</v>
      </c>
      <c r="F579" s="165" t="s">
        <v>477</v>
      </c>
      <c r="H579" s="164" t="s">
        <v>3</v>
      </c>
      <c r="I579" s="166"/>
      <c r="L579" s="162"/>
      <c r="M579" s="167"/>
      <c r="N579" s="168"/>
      <c r="O579" s="168"/>
      <c r="P579" s="168"/>
      <c r="Q579" s="168"/>
      <c r="R579" s="168"/>
      <c r="S579" s="168"/>
      <c r="T579" s="169"/>
      <c r="AT579" s="164" t="s">
        <v>163</v>
      </c>
      <c r="AU579" s="164" t="s">
        <v>82</v>
      </c>
      <c r="AV579" s="12" t="s">
        <v>80</v>
      </c>
      <c r="AW579" s="12" t="s">
        <v>34</v>
      </c>
      <c r="AX579" s="12" t="s">
        <v>73</v>
      </c>
      <c r="AY579" s="164" t="s">
        <v>152</v>
      </c>
    </row>
    <row r="580" spans="2:51" s="13" customFormat="1" ht="11.25">
      <c r="B580" s="170"/>
      <c r="D580" s="163" t="s">
        <v>163</v>
      </c>
      <c r="E580" s="171" t="s">
        <v>3</v>
      </c>
      <c r="F580" s="172" t="s">
        <v>814</v>
      </c>
      <c r="H580" s="173">
        <v>-2.04</v>
      </c>
      <c r="I580" s="174"/>
      <c r="L580" s="170"/>
      <c r="M580" s="175"/>
      <c r="N580" s="176"/>
      <c r="O580" s="176"/>
      <c r="P580" s="176"/>
      <c r="Q580" s="176"/>
      <c r="R580" s="176"/>
      <c r="S580" s="176"/>
      <c r="T580" s="177"/>
      <c r="AT580" s="171" t="s">
        <v>163</v>
      </c>
      <c r="AU580" s="171" t="s">
        <v>82</v>
      </c>
      <c r="AV580" s="13" t="s">
        <v>82</v>
      </c>
      <c r="AW580" s="13" t="s">
        <v>34</v>
      </c>
      <c r="AX580" s="13" t="s">
        <v>73</v>
      </c>
      <c r="AY580" s="171" t="s">
        <v>152</v>
      </c>
    </row>
    <row r="581" spans="2:51" s="13" customFormat="1" ht="11.25">
      <c r="B581" s="170"/>
      <c r="D581" s="163" t="s">
        <v>163</v>
      </c>
      <c r="E581" s="171" t="s">
        <v>3</v>
      </c>
      <c r="F581" s="172" t="s">
        <v>815</v>
      </c>
      <c r="H581" s="173">
        <v>-1.56</v>
      </c>
      <c r="I581" s="174"/>
      <c r="L581" s="170"/>
      <c r="M581" s="175"/>
      <c r="N581" s="176"/>
      <c r="O581" s="176"/>
      <c r="P581" s="176"/>
      <c r="Q581" s="176"/>
      <c r="R581" s="176"/>
      <c r="S581" s="176"/>
      <c r="T581" s="177"/>
      <c r="AT581" s="171" t="s">
        <v>163</v>
      </c>
      <c r="AU581" s="171" t="s">
        <v>82</v>
      </c>
      <c r="AV581" s="13" t="s">
        <v>82</v>
      </c>
      <c r="AW581" s="13" t="s">
        <v>34</v>
      </c>
      <c r="AX581" s="13" t="s">
        <v>73</v>
      </c>
      <c r="AY581" s="171" t="s">
        <v>152</v>
      </c>
    </row>
    <row r="582" spans="2:51" s="13" customFormat="1" ht="11.25">
      <c r="B582" s="170"/>
      <c r="D582" s="163" t="s">
        <v>163</v>
      </c>
      <c r="E582" s="171" t="s">
        <v>3</v>
      </c>
      <c r="F582" s="172" t="s">
        <v>816</v>
      </c>
      <c r="H582" s="173">
        <v>-3.536</v>
      </c>
      <c r="I582" s="174"/>
      <c r="L582" s="170"/>
      <c r="M582" s="175"/>
      <c r="N582" s="176"/>
      <c r="O582" s="176"/>
      <c r="P582" s="176"/>
      <c r="Q582" s="176"/>
      <c r="R582" s="176"/>
      <c r="S582" s="176"/>
      <c r="T582" s="177"/>
      <c r="AT582" s="171" t="s">
        <v>163</v>
      </c>
      <c r="AU582" s="171" t="s">
        <v>82</v>
      </c>
      <c r="AV582" s="13" t="s">
        <v>82</v>
      </c>
      <c r="AW582" s="13" t="s">
        <v>34</v>
      </c>
      <c r="AX582" s="13" t="s">
        <v>73</v>
      </c>
      <c r="AY582" s="171" t="s">
        <v>152</v>
      </c>
    </row>
    <row r="583" spans="2:51" s="14" customFormat="1" ht="11.25">
      <c r="B583" s="178"/>
      <c r="D583" s="163" t="s">
        <v>163</v>
      </c>
      <c r="E583" s="179" t="s">
        <v>3</v>
      </c>
      <c r="F583" s="180" t="s">
        <v>168</v>
      </c>
      <c r="H583" s="181">
        <v>1.756</v>
      </c>
      <c r="I583" s="182"/>
      <c r="L583" s="178"/>
      <c r="M583" s="183"/>
      <c r="N583" s="184"/>
      <c r="O583" s="184"/>
      <c r="P583" s="184"/>
      <c r="Q583" s="184"/>
      <c r="R583" s="184"/>
      <c r="S583" s="184"/>
      <c r="T583" s="185"/>
      <c r="AT583" s="179" t="s">
        <v>163</v>
      </c>
      <c r="AU583" s="179" t="s">
        <v>82</v>
      </c>
      <c r="AV583" s="14" t="s">
        <v>159</v>
      </c>
      <c r="AW583" s="14" t="s">
        <v>34</v>
      </c>
      <c r="AX583" s="14" t="s">
        <v>80</v>
      </c>
      <c r="AY583" s="179" t="s">
        <v>152</v>
      </c>
    </row>
    <row r="584" spans="1:65" s="1" customFormat="1" ht="33" customHeight="1">
      <c r="A584" s="33"/>
      <c r="B584" s="143"/>
      <c r="C584" s="144" t="s">
        <v>817</v>
      </c>
      <c r="D584" s="144" t="s">
        <v>154</v>
      </c>
      <c r="E584" s="145" t="s">
        <v>818</v>
      </c>
      <c r="F584" s="146" t="s">
        <v>819</v>
      </c>
      <c r="G584" s="147" t="s">
        <v>221</v>
      </c>
      <c r="H584" s="148">
        <v>4.03</v>
      </c>
      <c r="I584" s="149"/>
      <c r="J584" s="150">
        <f>ROUND(I584*H584,2)</f>
        <v>0</v>
      </c>
      <c r="K584" s="146" t="s">
        <v>158</v>
      </c>
      <c r="L584" s="34"/>
      <c r="M584" s="151" t="s">
        <v>3</v>
      </c>
      <c r="N584" s="152" t="s">
        <v>44</v>
      </c>
      <c r="O584" s="54"/>
      <c r="P584" s="153">
        <f>O584*H584</f>
        <v>0</v>
      </c>
      <c r="Q584" s="153">
        <v>0</v>
      </c>
      <c r="R584" s="153">
        <f>Q584*H584</f>
        <v>0</v>
      </c>
      <c r="S584" s="153">
        <v>0.183</v>
      </c>
      <c r="T584" s="154">
        <f>S584*H584</f>
        <v>0.73749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55" t="s">
        <v>159</v>
      </c>
      <c r="AT584" s="155" t="s">
        <v>154</v>
      </c>
      <c r="AU584" s="155" t="s">
        <v>82</v>
      </c>
      <c r="AY584" s="18" t="s">
        <v>152</v>
      </c>
      <c r="BE584" s="156">
        <f>IF(N584="základní",J584,0)</f>
        <v>0</v>
      </c>
      <c r="BF584" s="156">
        <f>IF(N584="snížená",J584,0)</f>
        <v>0</v>
      </c>
      <c r="BG584" s="156">
        <f>IF(N584="zákl. přenesená",J584,0)</f>
        <v>0</v>
      </c>
      <c r="BH584" s="156">
        <f>IF(N584="sníž. přenesená",J584,0)</f>
        <v>0</v>
      </c>
      <c r="BI584" s="156">
        <f>IF(N584="nulová",J584,0)</f>
        <v>0</v>
      </c>
      <c r="BJ584" s="18" t="s">
        <v>80</v>
      </c>
      <c r="BK584" s="156">
        <f>ROUND(I584*H584,2)</f>
        <v>0</v>
      </c>
      <c r="BL584" s="18" t="s">
        <v>159</v>
      </c>
      <c r="BM584" s="155" t="s">
        <v>820</v>
      </c>
    </row>
    <row r="585" spans="1:47" s="1" customFormat="1" ht="11.25">
      <c r="A585" s="33"/>
      <c r="B585" s="34"/>
      <c r="C585" s="33"/>
      <c r="D585" s="157" t="s">
        <v>161</v>
      </c>
      <c r="E585" s="33"/>
      <c r="F585" s="158" t="s">
        <v>821</v>
      </c>
      <c r="G585" s="33"/>
      <c r="H585" s="33"/>
      <c r="I585" s="159"/>
      <c r="J585" s="33"/>
      <c r="K585" s="33"/>
      <c r="L585" s="34"/>
      <c r="M585" s="160"/>
      <c r="N585" s="161"/>
      <c r="O585" s="54"/>
      <c r="P585" s="54"/>
      <c r="Q585" s="54"/>
      <c r="R585" s="54"/>
      <c r="S585" s="54"/>
      <c r="T585" s="55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T585" s="18" t="s">
        <v>161</v>
      </c>
      <c r="AU585" s="18" t="s">
        <v>82</v>
      </c>
    </row>
    <row r="586" spans="2:51" s="12" customFormat="1" ht="11.25">
      <c r="B586" s="162"/>
      <c r="D586" s="163" t="s">
        <v>163</v>
      </c>
      <c r="E586" s="164" t="s">
        <v>3</v>
      </c>
      <c r="F586" s="165" t="s">
        <v>822</v>
      </c>
      <c r="H586" s="164" t="s">
        <v>3</v>
      </c>
      <c r="I586" s="166"/>
      <c r="L586" s="162"/>
      <c r="M586" s="167"/>
      <c r="N586" s="168"/>
      <c r="O586" s="168"/>
      <c r="P586" s="168"/>
      <c r="Q586" s="168"/>
      <c r="R586" s="168"/>
      <c r="S586" s="168"/>
      <c r="T586" s="169"/>
      <c r="AT586" s="164" t="s">
        <v>163</v>
      </c>
      <c r="AU586" s="164" t="s">
        <v>82</v>
      </c>
      <c r="AV586" s="12" t="s">
        <v>80</v>
      </c>
      <c r="AW586" s="12" t="s">
        <v>34</v>
      </c>
      <c r="AX586" s="12" t="s">
        <v>73</v>
      </c>
      <c r="AY586" s="164" t="s">
        <v>152</v>
      </c>
    </row>
    <row r="587" spans="2:51" s="13" customFormat="1" ht="11.25">
      <c r="B587" s="170"/>
      <c r="D587" s="163" t="s">
        <v>163</v>
      </c>
      <c r="E587" s="171" t="s">
        <v>3</v>
      </c>
      <c r="F587" s="172" t="s">
        <v>823</v>
      </c>
      <c r="H587" s="173">
        <v>1.86</v>
      </c>
      <c r="I587" s="174"/>
      <c r="L587" s="170"/>
      <c r="M587" s="175"/>
      <c r="N587" s="176"/>
      <c r="O587" s="176"/>
      <c r="P587" s="176"/>
      <c r="Q587" s="176"/>
      <c r="R587" s="176"/>
      <c r="S587" s="176"/>
      <c r="T587" s="177"/>
      <c r="AT587" s="171" t="s">
        <v>163</v>
      </c>
      <c r="AU587" s="171" t="s">
        <v>82</v>
      </c>
      <c r="AV587" s="13" t="s">
        <v>82</v>
      </c>
      <c r="AW587" s="13" t="s">
        <v>34</v>
      </c>
      <c r="AX587" s="13" t="s">
        <v>73</v>
      </c>
      <c r="AY587" s="171" t="s">
        <v>152</v>
      </c>
    </row>
    <row r="588" spans="2:51" s="13" customFormat="1" ht="11.25">
      <c r="B588" s="170"/>
      <c r="D588" s="163" t="s">
        <v>163</v>
      </c>
      <c r="E588" s="171" t="s">
        <v>3</v>
      </c>
      <c r="F588" s="172" t="s">
        <v>824</v>
      </c>
      <c r="H588" s="173">
        <v>0.496</v>
      </c>
      <c r="I588" s="174"/>
      <c r="L588" s="170"/>
      <c r="M588" s="175"/>
      <c r="N588" s="176"/>
      <c r="O588" s="176"/>
      <c r="P588" s="176"/>
      <c r="Q588" s="176"/>
      <c r="R588" s="176"/>
      <c r="S588" s="176"/>
      <c r="T588" s="177"/>
      <c r="AT588" s="171" t="s">
        <v>163</v>
      </c>
      <c r="AU588" s="171" t="s">
        <v>82</v>
      </c>
      <c r="AV588" s="13" t="s">
        <v>82</v>
      </c>
      <c r="AW588" s="13" t="s">
        <v>34</v>
      </c>
      <c r="AX588" s="13" t="s">
        <v>73</v>
      </c>
      <c r="AY588" s="171" t="s">
        <v>152</v>
      </c>
    </row>
    <row r="589" spans="2:51" s="13" customFormat="1" ht="11.25">
      <c r="B589" s="170"/>
      <c r="D589" s="163" t="s">
        <v>163</v>
      </c>
      <c r="E589" s="171" t="s">
        <v>3</v>
      </c>
      <c r="F589" s="172" t="s">
        <v>825</v>
      </c>
      <c r="H589" s="173">
        <v>1.674</v>
      </c>
      <c r="I589" s="174"/>
      <c r="L589" s="170"/>
      <c r="M589" s="175"/>
      <c r="N589" s="176"/>
      <c r="O589" s="176"/>
      <c r="P589" s="176"/>
      <c r="Q589" s="176"/>
      <c r="R589" s="176"/>
      <c r="S589" s="176"/>
      <c r="T589" s="177"/>
      <c r="AT589" s="171" t="s">
        <v>163</v>
      </c>
      <c r="AU589" s="171" t="s">
        <v>82</v>
      </c>
      <c r="AV589" s="13" t="s">
        <v>82</v>
      </c>
      <c r="AW589" s="13" t="s">
        <v>34</v>
      </c>
      <c r="AX589" s="13" t="s">
        <v>73</v>
      </c>
      <c r="AY589" s="171" t="s">
        <v>152</v>
      </c>
    </row>
    <row r="590" spans="2:51" s="14" customFormat="1" ht="11.25">
      <c r="B590" s="178"/>
      <c r="D590" s="163" t="s">
        <v>163</v>
      </c>
      <c r="E590" s="179" t="s">
        <v>3</v>
      </c>
      <c r="F590" s="180" t="s">
        <v>168</v>
      </c>
      <c r="H590" s="181">
        <v>4.03</v>
      </c>
      <c r="I590" s="182"/>
      <c r="L590" s="178"/>
      <c r="M590" s="183"/>
      <c r="N590" s="184"/>
      <c r="O590" s="184"/>
      <c r="P590" s="184"/>
      <c r="Q590" s="184"/>
      <c r="R590" s="184"/>
      <c r="S590" s="184"/>
      <c r="T590" s="185"/>
      <c r="AT590" s="179" t="s">
        <v>163</v>
      </c>
      <c r="AU590" s="179" t="s">
        <v>82</v>
      </c>
      <c r="AV590" s="14" t="s">
        <v>159</v>
      </c>
      <c r="AW590" s="14" t="s">
        <v>34</v>
      </c>
      <c r="AX590" s="14" t="s">
        <v>80</v>
      </c>
      <c r="AY590" s="179" t="s">
        <v>152</v>
      </c>
    </row>
    <row r="591" spans="1:65" s="1" customFormat="1" ht="24" customHeight="1">
      <c r="A591" s="33"/>
      <c r="B591" s="143"/>
      <c r="C591" s="144" t="s">
        <v>826</v>
      </c>
      <c r="D591" s="144" t="s">
        <v>154</v>
      </c>
      <c r="E591" s="145" t="s">
        <v>827</v>
      </c>
      <c r="F591" s="146" t="s">
        <v>828</v>
      </c>
      <c r="G591" s="147" t="s">
        <v>157</v>
      </c>
      <c r="H591" s="148">
        <v>5.843</v>
      </c>
      <c r="I591" s="149"/>
      <c r="J591" s="150">
        <f>ROUND(I591*H591,2)</f>
        <v>0</v>
      </c>
      <c r="K591" s="146" t="s">
        <v>158</v>
      </c>
      <c r="L591" s="34"/>
      <c r="M591" s="151" t="s">
        <v>3</v>
      </c>
      <c r="N591" s="152" t="s">
        <v>44</v>
      </c>
      <c r="O591" s="54"/>
      <c r="P591" s="153">
        <f>O591*H591</f>
        <v>0</v>
      </c>
      <c r="Q591" s="153">
        <v>0</v>
      </c>
      <c r="R591" s="153">
        <f>Q591*H591</f>
        <v>0</v>
      </c>
      <c r="S591" s="153">
        <v>1.8</v>
      </c>
      <c r="T591" s="154">
        <f>S591*H591</f>
        <v>10.5174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55" t="s">
        <v>159</v>
      </c>
      <c r="AT591" s="155" t="s">
        <v>154</v>
      </c>
      <c r="AU591" s="155" t="s">
        <v>82</v>
      </c>
      <c r="AY591" s="18" t="s">
        <v>152</v>
      </c>
      <c r="BE591" s="156">
        <f>IF(N591="základní",J591,0)</f>
        <v>0</v>
      </c>
      <c r="BF591" s="156">
        <f>IF(N591="snížená",J591,0)</f>
        <v>0</v>
      </c>
      <c r="BG591" s="156">
        <f>IF(N591="zákl. přenesená",J591,0)</f>
        <v>0</v>
      </c>
      <c r="BH591" s="156">
        <f>IF(N591="sníž. přenesená",J591,0)</f>
        <v>0</v>
      </c>
      <c r="BI591" s="156">
        <f>IF(N591="nulová",J591,0)</f>
        <v>0</v>
      </c>
      <c r="BJ591" s="18" t="s">
        <v>80</v>
      </c>
      <c r="BK591" s="156">
        <f>ROUND(I591*H591,2)</f>
        <v>0</v>
      </c>
      <c r="BL591" s="18" t="s">
        <v>159</v>
      </c>
      <c r="BM591" s="155" t="s">
        <v>829</v>
      </c>
    </row>
    <row r="592" spans="1:47" s="1" customFormat="1" ht="11.25">
      <c r="A592" s="33"/>
      <c r="B592" s="34"/>
      <c r="C592" s="33"/>
      <c r="D592" s="157" t="s">
        <v>161</v>
      </c>
      <c r="E592" s="33"/>
      <c r="F592" s="158" t="s">
        <v>830</v>
      </c>
      <c r="G592" s="33"/>
      <c r="H592" s="33"/>
      <c r="I592" s="159"/>
      <c r="J592" s="33"/>
      <c r="K592" s="33"/>
      <c r="L592" s="34"/>
      <c r="M592" s="160"/>
      <c r="N592" s="161"/>
      <c r="O592" s="54"/>
      <c r="P592" s="54"/>
      <c r="Q592" s="54"/>
      <c r="R592" s="54"/>
      <c r="S592" s="54"/>
      <c r="T592" s="55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T592" s="18" t="s">
        <v>161</v>
      </c>
      <c r="AU592" s="18" t="s">
        <v>82</v>
      </c>
    </row>
    <row r="593" spans="2:51" s="12" customFormat="1" ht="11.25">
      <c r="B593" s="162"/>
      <c r="D593" s="163" t="s">
        <v>163</v>
      </c>
      <c r="E593" s="164" t="s">
        <v>3</v>
      </c>
      <c r="F593" s="165" t="s">
        <v>831</v>
      </c>
      <c r="H593" s="164" t="s">
        <v>3</v>
      </c>
      <c r="I593" s="166"/>
      <c r="L593" s="162"/>
      <c r="M593" s="167"/>
      <c r="N593" s="168"/>
      <c r="O593" s="168"/>
      <c r="P593" s="168"/>
      <c r="Q593" s="168"/>
      <c r="R593" s="168"/>
      <c r="S593" s="168"/>
      <c r="T593" s="169"/>
      <c r="AT593" s="164" t="s">
        <v>163</v>
      </c>
      <c r="AU593" s="164" t="s">
        <v>82</v>
      </c>
      <c r="AV593" s="12" t="s">
        <v>80</v>
      </c>
      <c r="AW593" s="12" t="s">
        <v>34</v>
      </c>
      <c r="AX593" s="12" t="s">
        <v>73</v>
      </c>
      <c r="AY593" s="164" t="s">
        <v>152</v>
      </c>
    </row>
    <row r="594" spans="2:51" s="12" customFormat="1" ht="11.25">
      <c r="B594" s="162"/>
      <c r="D594" s="163" t="s">
        <v>163</v>
      </c>
      <c r="E594" s="164" t="s">
        <v>3</v>
      </c>
      <c r="F594" s="165" t="s">
        <v>832</v>
      </c>
      <c r="H594" s="164" t="s">
        <v>3</v>
      </c>
      <c r="I594" s="166"/>
      <c r="L594" s="162"/>
      <c r="M594" s="167"/>
      <c r="N594" s="168"/>
      <c r="O594" s="168"/>
      <c r="P594" s="168"/>
      <c r="Q594" s="168"/>
      <c r="R594" s="168"/>
      <c r="S594" s="168"/>
      <c r="T594" s="169"/>
      <c r="AT594" s="164" t="s">
        <v>163</v>
      </c>
      <c r="AU594" s="164" t="s">
        <v>82</v>
      </c>
      <c r="AV594" s="12" t="s">
        <v>80</v>
      </c>
      <c r="AW594" s="12" t="s">
        <v>34</v>
      </c>
      <c r="AX594" s="12" t="s">
        <v>73</v>
      </c>
      <c r="AY594" s="164" t="s">
        <v>152</v>
      </c>
    </row>
    <row r="595" spans="2:51" s="13" customFormat="1" ht="11.25">
      <c r="B595" s="170"/>
      <c r="D595" s="163" t="s">
        <v>163</v>
      </c>
      <c r="E595" s="171" t="s">
        <v>3</v>
      </c>
      <c r="F595" s="172" t="s">
        <v>833</v>
      </c>
      <c r="H595" s="173">
        <v>2.601</v>
      </c>
      <c r="I595" s="174"/>
      <c r="L595" s="170"/>
      <c r="M595" s="175"/>
      <c r="N595" s="176"/>
      <c r="O595" s="176"/>
      <c r="P595" s="176"/>
      <c r="Q595" s="176"/>
      <c r="R595" s="176"/>
      <c r="S595" s="176"/>
      <c r="T595" s="177"/>
      <c r="AT595" s="171" t="s">
        <v>163</v>
      </c>
      <c r="AU595" s="171" t="s">
        <v>82</v>
      </c>
      <c r="AV595" s="13" t="s">
        <v>82</v>
      </c>
      <c r="AW595" s="13" t="s">
        <v>34</v>
      </c>
      <c r="AX595" s="13" t="s">
        <v>73</v>
      </c>
      <c r="AY595" s="171" t="s">
        <v>152</v>
      </c>
    </row>
    <row r="596" spans="2:51" s="13" customFormat="1" ht="11.25">
      <c r="B596" s="170"/>
      <c r="D596" s="163" t="s">
        <v>163</v>
      </c>
      <c r="E596" s="171" t="s">
        <v>3</v>
      </c>
      <c r="F596" s="172" t="s">
        <v>834</v>
      </c>
      <c r="H596" s="173">
        <v>-0.213</v>
      </c>
      <c r="I596" s="174"/>
      <c r="L596" s="170"/>
      <c r="M596" s="175"/>
      <c r="N596" s="176"/>
      <c r="O596" s="176"/>
      <c r="P596" s="176"/>
      <c r="Q596" s="176"/>
      <c r="R596" s="176"/>
      <c r="S596" s="176"/>
      <c r="T596" s="177"/>
      <c r="AT596" s="171" t="s">
        <v>163</v>
      </c>
      <c r="AU596" s="171" t="s">
        <v>82</v>
      </c>
      <c r="AV596" s="13" t="s">
        <v>82</v>
      </c>
      <c r="AW596" s="13" t="s">
        <v>34</v>
      </c>
      <c r="AX596" s="13" t="s">
        <v>73</v>
      </c>
      <c r="AY596" s="171" t="s">
        <v>152</v>
      </c>
    </row>
    <row r="597" spans="2:51" s="13" customFormat="1" ht="11.25">
      <c r="B597" s="170"/>
      <c r="D597" s="163" t="s">
        <v>163</v>
      </c>
      <c r="E597" s="171" t="s">
        <v>3</v>
      </c>
      <c r="F597" s="172" t="s">
        <v>835</v>
      </c>
      <c r="H597" s="173">
        <v>2.737</v>
      </c>
      <c r="I597" s="174"/>
      <c r="L597" s="170"/>
      <c r="M597" s="175"/>
      <c r="N597" s="176"/>
      <c r="O597" s="176"/>
      <c r="P597" s="176"/>
      <c r="Q597" s="176"/>
      <c r="R597" s="176"/>
      <c r="S597" s="176"/>
      <c r="T597" s="177"/>
      <c r="AT597" s="171" t="s">
        <v>163</v>
      </c>
      <c r="AU597" s="171" t="s">
        <v>82</v>
      </c>
      <c r="AV597" s="13" t="s">
        <v>82</v>
      </c>
      <c r="AW597" s="13" t="s">
        <v>34</v>
      </c>
      <c r="AX597" s="13" t="s">
        <v>73</v>
      </c>
      <c r="AY597" s="171" t="s">
        <v>152</v>
      </c>
    </row>
    <row r="598" spans="2:51" s="13" customFormat="1" ht="11.25">
      <c r="B598" s="170"/>
      <c r="D598" s="163" t="s">
        <v>163</v>
      </c>
      <c r="E598" s="171" t="s">
        <v>3</v>
      </c>
      <c r="F598" s="172" t="s">
        <v>836</v>
      </c>
      <c r="H598" s="173">
        <v>-0.476</v>
      </c>
      <c r="I598" s="174"/>
      <c r="L598" s="170"/>
      <c r="M598" s="175"/>
      <c r="N598" s="176"/>
      <c r="O598" s="176"/>
      <c r="P598" s="176"/>
      <c r="Q598" s="176"/>
      <c r="R598" s="176"/>
      <c r="S598" s="176"/>
      <c r="T598" s="177"/>
      <c r="AT598" s="171" t="s">
        <v>163</v>
      </c>
      <c r="AU598" s="171" t="s">
        <v>82</v>
      </c>
      <c r="AV598" s="13" t="s">
        <v>82</v>
      </c>
      <c r="AW598" s="13" t="s">
        <v>34</v>
      </c>
      <c r="AX598" s="13" t="s">
        <v>73</v>
      </c>
      <c r="AY598" s="171" t="s">
        <v>152</v>
      </c>
    </row>
    <row r="599" spans="2:51" s="13" customFormat="1" ht="11.25">
      <c r="B599" s="170"/>
      <c r="D599" s="163" t="s">
        <v>163</v>
      </c>
      <c r="E599" s="171" t="s">
        <v>3</v>
      </c>
      <c r="F599" s="172" t="s">
        <v>837</v>
      </c>
      <c r="H599" s="173">
        <v>1.102</v>
      </c>
      <c r="I599" s="174"/>
      <c r="L599" s="170"/>
      <c r="M599" s="175"/>
      <c r="N599" s="176"/>
      <c r="O599" s="176"/>
      <c r="P599" s="176"/>
      <c r="Q599" s="176"/>
      <c r="R599" s="176"/>
      <c r="S599" s="176"/>
      <c r="T599" s="177"/>
      <c r="AT599" s="171" t="s">
        <v>163</v>
      </c>
      <c r="AU599" s="171" t="s">
        <v>82</v>
      </c>
      <c r="AV599" s="13" t="s">
        <v>82</v>
      </c>
      <c r="AW599" s="13" t="s">
        <v>34</v>
      </c>
      <c r="AX599" s="13" t="s">
        <v>73</v>
      </c>
      <c r="AY599" s="171" t="s">
        <v>152</v>
      </c>
    </row>
    <row r="600" spans="2:51" s="13" customFormat="1" ht="11.25">
      <c r="B600" s="170"/>
      <c r="D600" s="163" t="s">
        <v>163</v>
      </c>
      <c r="E600" s="171" t="s">
        <v>3</v>
      </c>
      <c r="F600" s="172" t="s">
        <v>838</v>
      </c>
      <c r="H600" s="173">
        <v>-0.408</v>
      </c>
      <c r="I600" s="174"/>
      <c r="L600" s="170"/>
      <c r="M600" s="175"/>
      <c r="N600" s="176"/>
      <c r="O600" s="176"/>
      <c r="P600" s="176"/>
      <c r="Q600" s="176"/>
      <c r="R600" s="176"/>
      <c r="S600" s="176"/>
      <c r="T600" s="177"/>
      <c r="AT600" s="171" t="s">
        <v>163</v>
      </c>
      <c r="AU600" s="171" t="s">
        <v>82</v>
      </c>
      <c r="AV600" s="13" t="s">
        <v>82</v>
      </c>
      <c r="AW600" s="13" t="s">
        <v>34</v>
      </c>
      <c r="AX600" s="13" t="s">
        <v>73</v>
      </c>
      <c r="AY600" s="171" t="s">
        <v>152</v>
      </c>
    </row>
    <row r="601" spans="2:51" s="13" customFormat="1" ht="11.25">
      <c r="B601" s="170"/>
      <c r="D601" s="163" t="s">
        <v>163</v>
      </c>
      <c r="E601" s="171" t="s">
        <v>3</v>
      </c>
      <c r="F601" s="172" t="s">
        <v>839</v>
      </c>
      <c r="H601" s="173">
        <v>0.5</v>
      </c>
      <c r="I601" s="174"/>
      <c r="L601" s="170"/>
      <c r="M601" s="175"/>
      <c r="N601" s="176"/>
      <c r="O601" s="176"/>
      <c r="P601" s="176"/>
      <c r="Q601" s="176"/>
      <c r="R601" s="176"/>
      <c r="S601" s="176"/>
      <c r="T601" s="177"/>
      <c r="AT601" s="171" t="s">
        <v>163</v>
      </c>
      <c r="AU601" s="171" t="s">
        <v>82</v>
      </c>
      <c r="AV601" s="13" t="s">
        <v>82</v>
      </c>
      <c r="AW601" s="13" t="s">
        <v>34</v>
      </c>
      <c r="AX601" s="13" t="s">
        <v>73</v>
      </c>
      <c r="AY601" s="171" t="s">
        <v>152</v>
      </c>
    </row>
    <row r="602" spans="2:51" s="14" customFormat="1" ht="11.25">
      <c r="B602" s="178"/>
      <c r="D602" s="163" t="s">
        <v>163</v>
      </c>
      <c r="E602" s="179" t="s">
        <v>3</v>
      </c>
      <c r="F602" s="180" t="s">
        <v>168</v>
      </c>
      <c r="H602" s="181">
        <v>5.843</v>
      </c>
      <c r="I602" s="182"/>
      <c r="L602" s="178"/>
      <c r="M602" s="183"/>
      <c r="N602" s="184"/>
      <c r="O602" s="184"/>
      <c r="P602" s="184"/>
      <c r="Q602" s="184"/>
      <c r="R602" s="184"/>
      <c r="S602" s="184"/>
      <c r="T602" s="185"/>
      <c r="AT602" s="179" t="s">
        <v>163</v>
      </c>
      <c r="AU602" s="179" t="s">
        <v>82</v>
      </c>
      <c r="AV602" s="14" t="s">
        <v>159</v>
      </c>
      <c r="AW602" s="14" t="s">
        <v>34</v>
      </c>
      <c r="AX602" s="14" t="s">
        <v>80</v>
      </c>
      <c r="AY602" s="179" t="s">
        <v>152</v>
      </c>
    </row>
    <row r="603" spans="1:65" s="1" customFormat="1" ht="24" customHeight="1">
      <c r="A603" s="33"/>
      <c r="B603" s="143"/>
      <c r="C603" s="144" t="s">
        <v>840</v>
      </c>
      <c r="D603" s="144" t="s">
        <v>154</v>
      </c>
      <c r="E603" s="145" t="s">
        <v>841</v>
      </c>
      <c r="F603" s="146" t="s">
        <v>842</v>
      </c>
      <c r="G603" s="147" t="s">
        <v>221</v>
      </c>
      <c r="H603" s="148">
        <v>7.253</v>
      </c>
      <c r="I603" s="149"/>
      <c r="J603" s="150">
        <f>ROUND(I603*H603,2)</f>
        <v>0</v>
      </c>
      <c r="K603" s="146" t="s">
        <v>158</v>
      </c>
      <c r="L603" s="34"/>
      <c r="M603" s="151" t="s">
        <v>3</v>
      </c>
      <c r="N603" s="152" t="s">
        <v>44</v>
      </c>
      <c r="O603" s="54"/>
      <c r="P603" s="153">
        <f>O603*H603</f>
        <v>0</v>
      </c>
      <c r="Q603" s="153">
        <v>0</v>
      </c>
      <c r="R603" s="153">
        <f>Q603*H603</f>
        <v>0</v>
      </c>
      <c r="S603" s="153">
        <v>0.055</v>
      </c>
      <c r="T603" s="154">
        <f>S603*H603</f>
        <v>0.398915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55" t="s">
        <v>159</v>
      </c>
      <c r="AT603" s="155" t="s">
        <v>154</v>
      </c>
      <c r="AU603" s="155" t="s">
        <v>82</v>
      </c>
      <c r="AY603" s="18" t="s">
        <v>152</v>
      </c>
      <c r="BE603" s="156">
        <f>IF(N603="základní",J603,0)</f>
        <v>0</v>
      </c>
      <c r="BF603" s="156">
        <f>IF(N603="snížená",J603,0)</f>
        <v>0</v>
      </c>
      <c r="BG603" s="156">
        <f>IF(N603="zákl. přenesená",J603,0)</f>
        <v>0</v>
      </c>
      <c r="BH603" s="156">
        <f>IF(N603="sníž. přenesená",J603,0)</f>
        <v>0</v>
      </c>
      <c r="BI603" s="156">
        <f>IF(N603="nulová",J603,0)</f>
        <v>0</v>
      </c>
      <c r="BJ603" s="18" t="s">
        <v>80</v>
      </c>
      <c r="BK603" s="156">
        <f>ROUND(I603*H603,2)</f>
        <v>0</v>
      </c>
      <c r="BL603" s="18" t="s">
        <v>159</v>
      </c>
      <c r="BM603" s="155" t="s">
        <v>843</v>
      </c>
    </row>
    <row r="604" spans="1:47" s="1" customFormat="1" ht="11.25">
      <c r="A604" s="33"/>
      <c r="B604" s="34"/>
      <c r="C604" s="33"/>
      <c r="D604" s="157" t="s">
        <v>161</v>
      </c>
      <c r="E604" s="33"/>
      <c r="F604" s="158" t="s">
        <v>844</v>
      </c>
      <c r="G604" s="33"/>
      <c r="H604" s="33"/>
      <c r="I604" s="159"/>
      <c r="J604" s="33"/>
      <c r="K604" s="33"/>
      <c r="L604" s="34"/>
      <c r="M604" s="160"/>
      <c r="N604" s="161"/>
      <c r="O604" s="54"/>
      <c r="P604" s="54"/>
      <c r="Q604" s="54"/>
      <c r="R604" s="54"/>
      <c r="S604" s="54"/>
      <c r="T604" s="55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T604" s="18" t="s">
        <v>161</v>
      </c>
      <c r="AU604" s="18" t="s">
        <v>82</v>
      </c>
    </row>
    <row r="605" spans="2:51" s="12" customFormat="1" ht="11.25">
      <c r="B605" s="162"/>
      <c r="D605" s="163" t="s">
        <v>163</v>
      </c>
      <c r="E605" s="164" t="s">
        <v>3</v>
      </c>
      <c r="F605" s="165" t="s">
        <v>845</v>
      </c>
      <c r="H605" s="164" t="s">
        <v>3</v>
      </c>
      <c r="I605" s="166"/>
      <c r="L605" s="162"/>
      <c r="M605" s="167"/>
      <c r="N605" s="168"/>
      <c r="O605" s="168"/>
      <c r="P605" s="168"/>
      <c r="Q605" s="168"/>
      <c r="R605" s="168"/>
      <c r="S605" s="168"/>
      <c r="T605" s="169"/>
      <c r="AT605" s="164" t="s">
        <v>163</v>
      </c>
      <c r="AU605" s="164" t="s">
        <v>82</v>
      </c>
      <c r="AV605" s="12" t="s">
        <v>80</v>
      </c>
      <c r="AW605" s="12" t="s">
        <v>34</v>
      </c>
      <c r="AX605" s="12" t="s">
        <v>73</v>
      </c>
      <c r="AY605" s="164" t="s">
        <v>152</v>
      </c>
    </row>
    <row r="606" spans="2:51" s="13" customFormat="1" ht="11.25">
      <c r="B606" s="170"/>
      <c r="D606" s="163" t="s">
        <v>163</v>
      </c>
      <c r="E606" s="171" t="s">
        <v>3</v>
      </c>
      <c r="F606" s="172" t="s">
        <v>846</v>
      </c>
      <c r="H606" s="173">
        <v>2.312</v>
      </c>
      <c r="I606" s="174"/>
      <c r="L606" s="170"/>
      <c r="M606" s="175"/>
      <c r="N606" s="176"/>
      <c r="O606" s="176"/>
      <c r="P606" s="176"/>
      <c r="Q606" s="176"/>
      <c r="R606" s="176"/>
      <c r="S606" s="176"/>
      <c r="T606" s="177"/>
      <c r="AT606" s="171" t="s">
        <v>163</v>
      </c>
      <c r="AU606" s="171" t="s">
        <v>82</v>
      </c>
      <c r="AV606" s="13" t="s">
        <v>82</v>
      </c>
      <c r="AW606" s="13" t="s">
        <v>34</v>
      </c>
      <c r="AX606" s="13" t="s">
        <v>73</v>
      </c>
      <c r="AY606" s="171" t="s">
        <v>152</v>
      </c>
    </row>
    <row r="607" spans="2:51" s="13" customFormat="1" ht="11.25">
      <c r="B607" s="170"/>
      <c r="D607" s="163" t="s">
        <v>163</v>
      </c>
      <c r="E607" s="171" t="s">
        <v>3</v>
      </c>
      <c r="F607" s="172" t="s">
        <v>847</v>
      </c>
      <c r="H607" s="173">
        <v>1.785</v>
      </c>
      <c r="I607" s="174"/>
      <c r="L607" s="170"/>
      <c r="M607" s="175"/>
      <c r="N607" s="176"/>
      <c r="O607" s="176"/>
      <c r="P607" s="176"/>
      <c r="Q607" s="176"/>
      <c r="R607" s="176"/>
      <c r="S607" s="176"/>
      <c r="T607" s="177"/>
      <c r="AT607" s="171" t="s">
        <v>163</v>
      </c>
      <c r="AU607" s="171" t="s">
        <v>82</v>
      </c>
      <c r="AV607" s="13" t="s">
        <v>82</v>
      </c>
      <c r="AW607" s="13" t="s">
        <v>34</v>
      </c>
      <c r="AX607" s="13" t="s">
        <v>73</v>
      </c>
      <c r="AY607" s="171" t="s">
        <v>152</v>
      </c>
    </row>
    <row r="608" spans="2:51" s="13" customFormat="1" ht="11.25">
      <c r="B608" s="170"/>
      <c r="D608" s="163" t="s">
        <v>163</v>
      </c>
      <c r="E608" s="171" t="s">
        <v>3</v>
      </c>
      <c r="F608" s="172" t="s">
        <v>848</v>
      </c>
      <c r="H608" s="173">
        <v>1.156</v>
      </c>
      <c r="I608" s="174"/>
      <c r="L608" s="170"/>
      <c r="M608" s="175"/>
      <c r="N608" s="176"/>
      <c r="O608" s="176"/>
      <c r="P608" s="176"/>
      <c r="Q608" s="176"/>
      <c r="R608" s="176"/>
      <c r="S608" s="176"/>
      <c r="T608" s="177"/>
      <c r="AT608" s="171" t="s">
        <v>163</v>
      </c>
      <c r="AU608" s="171" t="s">
        <v>82</v>
      </c>
      <c r="AV608" s="13" t="s">
        <v>82</v>
      </c>
      <c r="AW608" s="13" t="s">
        <v>34</v>
      </c>
      <c r="AX608" s="13" t="s">
        <v>73</v>
      </c>
      <c r="AY608" s="171" t="s">
        <v>152</v>
      </c>
    </row>
    <row r="609" spans="2:51" s="12" customFormat="1" ht="11.25">
      <c r="B609" s="162"/>
      <c r="D609" s="163" t="s">
        <v>163</v>
      </c>
      <c r="E609" s="164" t="s">
        <v>3</v>
      </c>
      <c r="F609" s="165" t="s">
        <v>849</v>
      </c>
      <c r="H609" s="164" t="s">
        <v>3</v>
      </c>
      <c r="I609" s="166"/>
      <c r="L609" s="162"/>
      <c r="M609" s="167"/>
      <c r="N609" s="168"/>
      <c r="O609" s="168"/>
      <c r="P609" s="168"/>
      <c r="Q609" s="168"/>
      <c r="R609" s="168"/>
      <c r="S609" s="168"/>
      <c r="T609" s="169"/>
      <c r="AT609" s="164" t="s">
        <v>163</v>
      </c>
      <c r="AU609" s="164" t="s">
        <v>82</v>
      </c>
      <c r="AV609" s="12" t="s">
        <v>80</v>
      </c>
      <c r="AW609" s="12" t="s">
        <v>34</v>
      </c>
      <c r="AX609" s="12" t="s">
        <v>73</v>
      </c>
      <c r="AY609" s="164" t="s">
        <v>152</v>
      </c>
    </row>
    <row r="610" spans="2:51" s="13" customFormat="1" ht="11.25">
      <c r="B610" s="170"/>
      <c r="D610" s="163" t="s">
        <v>163</v>
      </c>
      <c r="E610" s="171" t="s">
        <v>3</v>
      </c>
      <c r="F610" s="172" t="s">
        <v>850</v>
      </c>
      <c r="H610" s="173">
        <v>2</v>
      </c>
      <c r="I610" s="174"/>
      <c r="L610" s="170"/>
      <c r="M610" s="175"/>
      <c r="N610" s="176"/>
      <c r="O610" s="176"/>
      <c r="P610" s="176"/>
      <c r="Q610" s="176"/>
      <c r="R610" s="176"/>
      <c r="S610" s="176"/>
      <c r="T610" s="177"/>
      <c r="AT610" s="171" t="s">
        <v>163</v>
      </c>
      <c r="AU610" s="171" t="s">
        <v>82</v>
      </c>
      <c r="AV610" s="13" t="s">
        <v>82</v>
      </c>
      <c r="AW610" s="13" t="s">
        <v>34</v>
      </c>
      <c r="AX610" s="13" t="s">
        <v>73</v>
      </c>
      <c r="AY610" s="171" t="s">
        <v>152</v>
      </c>
    </row>
    <row r="611" spans="2:51" s="14" customFormat="1" ht="11.25">
      <c r="B611" s="178"/>
      <c r="D611" s="163" t="s">
        <v>163</v>
      </c>
      <c r="E611" s="179" t="s">
        <v>3</v>
      </c>
      <c r="F611" s="180" t="s">
        <v>168</v>
      </c>
      <c r="H611" s="181">
        <v>7.252999999999999</v>
      </c>
      <c r="I611" s="182"/>
      <c r="L611" s="178"/>
      <c r="M611" s="183"/>
      <c r="N611" s="184"/>
      <c r="O611" s="184"/>
      <c r="P611" s="184"/>
      <c r="Q611" s="184"/>
      <c r="R611" s="184"/>
      <c r="S611" s="184"/>
      <c r="T611" s="185"/>
      <c r="AT611" s="179" t="s">
        <v>163</v>
      </c>
      <c r="AU611" s="179" t="s">
        <v>82</v>
      </c>
      <c r="AV611" s="14" t="s">
        <v>159</v>
      </c>
      <c r="AW611" s="14" t="s">
        <v>34</v>
      </c>
      <c r="AX611" s="14" t="s">
        <v>80</v>
      </c>
      <c r="AY611" s="179" t="s">
        <v>152</v>
      </c>
    </row>
    <row r="612" spans="1:65" s="1" customFormat="1" ht="24" customHeight="1">
      <c r="A612" s="33"/>
      <c r="B612" s="143"/>
      <c r="C612" s="144" t="s">
        <v>851</v>
      </c>
      <c r="D612" s="144" t="s">
        <v>154</v>
      </c>
      <c r="E612" s="145" t="s">
        <v>852</v>
      </c>
      <c r="F612" s="146" t="s">
        <v>853</v>
      </c>
      <c r="G612" s="147" t="s">
        <v>314</v>
      </c>
      <c r="H612" s="148">
        <v>3</v>
      </c>
      <c r="I612" s="149"/>
      <c r="J612" s="150">
        <f>ROUND(I612*H612,2)</f>
        <v>0</v>
      </c>
      <c r="K612" s="146" t="s">
        <v>158</v>
      </c>
      <c r="L612" s="34"/>
      <c r="M612" s="151" t="s">
        <v>3</v>
      </c>
      <c r="N612" s="152" t="s">
        <v>44</v>
      </c>
      <c r="O612" s="54"/>
      <c r="P612" s="153">
        <f>O612*H612</f>
        <v>0</v>
      </c>
      <c r="Q612" s="153">
        <v>0</v>
      </c>
      <c r="R612" s="153">
        <f>Q612*H612</f>
        <v>0</v>
      </c>
      <c r="S612" s="153">
        <v>0</v>
      </c>
      <c r="T612" s="154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5" t="s">
        <v>159</v>
      </c>
      <c r="AT612" s="155" t="s">
        <v>154</v>
      </c>
      <c r="AU612" s="155" t="s">
        <v>82</v>
      </c>
      <c r="AY612" s="18" t="s">
        <v>152</v>
      </c>
      <c r="BE612" s="156">
        <f>IF(N612="základní",J612,0)</f>
        <v>0</v>
      </c>
      <c r="BF612" s="156">
        <f>IF(N612="snížená",J612,0)</f>
        <v>0</v>
      </c>
      <c r="BG612" s="156">
        <f>IF(N612="zákl. přenesená",J612,0)</f>
        <v>0</v>
      </c>
      <c r="BH612" s="156">
        <f>IF(N612="sníž. přenesená",J612,0)</f>
        <v>0</v>
      </c>
      <c r="BI612" s="156">
        <f>IF(N612="nulová",J612,0)</f>
        <v>0</v>
      </c>
      <c r="BJ612" s="18" t="s">
        <v>80</v>
      </c>
      <c r="BK612" s="156">
        <f>ROUND(I612*H612,2)</f>
        <v>0</v>
      </c>
      <c r="BL612" s="18" t="s">
        <v>159</v>
      </c>
      <c r="BM612" s="155" t="s">
        <v>854</v>
      </c>
    </row>
    <row r="613" spans="1:47" s="1" customFormat="1" ht="11.25">
      <c r="A613" s="33"/>
      <c r="B613" s="34"/>
      <c r="C613" s="33"/>
      <c r="D613" s="157" t="s">
        <v>161</v>
      </c>
      <c r="E613" s="33"/>
      <c r="F613" s="158" t="s">
        <v>855</v>
      </c>
      <c r="G613" s="33"/>
      <c r="H613" s="33"/>
      <c r="I613" s="159"/>
      <c r="J613" s="33"/>
      <c r="K613" s="33"/>
      <c r="L613" s="34"/>
      <c r="M613" s="160"/>
      <c r="N613" s="161"/>
      <c r="O613" s="54"/>
      <c r="P613" s="54"/>
      <c r="Q613" s="54"/>
      <c r="R613" s="54"/>
      <c r="S613" s="54"/>
      <c r="T613" s="55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161</v>
      </c>
      <c r="AU613" s="18" t="s">
        <v>82</v>
      </c>
    </row>
    <row r="614" spans="2:51" s="12" customFormat="1" ht="11.25">
      <c r="B614" s="162"/>
      <c r="D614" s="163" t="s">
        <v>163</v>
      </c>
      <c r="E614" s="164" t="s">
        <v>3</v>
      </c>
      <c r="F614" s="165" t="s">
        <v>856</v>
      </c>
      <c r="H614" s="164" t="s">
        <v>3</v>
      </c>
      <c r="I614" s="166"/>
      <c r="L614" s="162"/>
      <c r="M614" s="167"/>
      <c r="N614" s="168"/>
      <c r="O614" s="168"/>
      <c r="P614" s="168"/>
      <c r="Q614" s="168"/>
      <c r="R614" s="168"/>
      <c r="S614" s="168"/>
      <c r="T614" s="169"/>
      <c r="AT614" s="164" t="s">
        <v>163</v>
      </c>
      <c r="AU614" s="164" t="s">
        <v>82</v>
      </c>
      <c r="AV614" s="12" t="s">
        <v>80</v>
      </c>
      <c r="AW614" s="12" t="s">
        <v>34</v>
      </c>
      <c r="AX614" s="12" t="s">
        <v>73</v>
      </c>
      <c r="AY614" s="164" t="s">
        <v>152</v>
      </c>
    </row>
    <row r="615" spans="2:51" s="12" customFormat="1" ht="11.25">
      <c r="B615" s="162"/>
      <c r="D615" s="163" t="s">
        <v>163</v>
      </c>
      <c r="E615" s="164" t="s">
        <v>3</v>
      </c>
      <c r="F615" s="165" t="s">
        <v>857</v>
      </c>
      <c r="H615" s="164" t="s">
        <v>3</v>
      </c>
      <c r="I615" s="166"/>
      <c r="L615" s="162"/>
      <c r="M615" s="167"/>
      <c r="N615" s="168"/>
      <c r="O615" s="168"/>
      <c r="P615" s="168"/>
      <c r="Q615" s="168"/>
      <c r="R615" s="168"/>
      <c r="S615" s="168"/>
      <c r="T615" s="169"/>
      <c r="AT615" s="164" t="s">
        <v>163</v>
      </c>
      <c r="AU615" s="164" t="s">
        <v>82</v>
      </c>
      <c r="AV615" s="12" t="s">
        <v>80</v>
      </c>
      <c r="AW615" s="12" t="s">
        <v>34</v>
      </c>
      <c r="AX615" s="12" t="s">
        <v>73</v>
      </c>
      <c r="AY615" s="164" t="s">
        <v>152</v>
      </c>
    </row>
    <row r="616" spans="2:51" s="12" customFormat="1" ht="11.25">
      <c r="B616" s="162"/>
      <c r="D616" s="163" t="s">
        <v>163</v>
      </c>
      <c r="E616" s="164" t="s">
        <v>3</v>
      </c>
      <c r="F616" s="165" t="s">
        <v>507</v>
      </c>
      <c r="H616" s="164" t="s">
        <v>3</v>
      </c>
      <c r="I616" s="166"/>
      <c r="L616" s="162"/>
      <c r="M616" s="167"/>
      <c r="N616" s="168"/>
      <c r="O616" s="168"/>
      <c r="P616" s="168"/>
      <c r="Q616" s="168"/>
      <c r="R616" s="168"/>
      <c r="S616" s="168"/>
      <c r="T616" s="169"/>
      <c r="AT616" s="164" t="s">
        <v>163</v>
      </c>
      <c r="AU616" s="164" t="s">
        <v>82</v>
      </c>
      <c r="AV616" s="12" t="s">
        <v>80</v>
      </c>
      <c r="AW616" s="12" t="s">
        <v>34</v>
      </c>
      <c r="AX616" s="12" t="s">
        <v>73</v>
      </c>
      <c r="AY616" s="164" t="s">
        <v>152</v>
      </c>
    </row>
    <row r="617" spans="2:51" s="13" customFormat="1" ht="11.25">
      <c r="B617" s="170"/>
      <c r="D617" s="163" t="s">
        <v>163</v>
      </c>
      <c r="E617" s="171" t="s">
        <v>3</v>
      </c>
      <c r="F617" s="172" t="s">
        <v>175</v>
      </c>
      <c r="H617" s="173">
        <v>3</v>
      </c>
      <c r="I617" s="174"/>
      <c r="L617" s="170"/>
      <c r="M617" s="175"/>
      <c r="N617" s="176"/>
      <c r="O617" s="176"/>
      <c r="P617" s="176"/>
      <c r="Q617" s="176"/>
      <c r="R617" s="176"/>
      <c r="S617" s="176"/>
      <c r="T617" s="177"/>
      <c r="AT617" s="171" t="s">
        <v>163</v>
      </c>
      <c r="AU617" s="171" t="s">
        <v>82</v>
      </c>
      <c r="AV617" s="13" t="s">
        <v>82</v>
      </c>
      <c r="AW617" s="13" t="s">
        <v>34</v>
      </c>
      <c r="AX617" s="13" t="s">
        <v>80</v>
      </c>
      <c r="AY617" s="171" t="s">
        <v>152</v>
      </c>
    </row>
    <row r="618" spans="1:65" s="1" customFormat="1" ht="24" customHeight="1">
      <c r="A618" s="33"/>
      <c r="B618" s="143"/>
      <c r="C618" s="144" t="s">
        <v>858</v>
      </c>
      <c r="D618" s="144" t="s">
        <v>154</v>
      </c>
      <c r="E618" s="145" t="s">
        <v>859</v>
      </c>
      <c r="F618" s="146" t="s">
        <v>860</v>
      </c>
      <c r="G618" s="147" t="s">
        <v>314</v>
      </c>
      <c r="H618" s="148">
        <v>1</v>
      </c>
      <c r="I618" s="149"/>
      <c r="J618" s="150">
        <f>ROUND(I618*H618,2)</f>
        <v>0</v>
      </c>
      <c r="K618" s="146" t="s">
        <v>158</v>
      </c>
      <c r="L618" s="34"/>
      <c r="M618" s="151" t="s">
        <v>3</v>
      </c>
      <c r="N618" s="152" t="s">
        <v>44</v>
      </c>
      <c r="O618" s="54"/>
      <c r="P618" s="153">
        <f>O618*H618</f>
        <v>0</v>
      </c>
      <c r="Q618" s="153">
        <v>0</v>
      </c>
      <c r="R618" s="153">
        <f>Q618*H618</f>
        <v>0</v>
      </c>
      <c r="S618" s="153">
        <v>0</v>
      </c>
      <c r="T618" s="154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55" t="s">
        <v>159</v>
      </c>
      <c r="AT618" s="155" t="s">
        <v>154</v>
      </c>
      <c r="AU618" s="155" t="s">
        <v>82</v>
      </c>
      <c r="AY618" s="18" t="s">
        <v>152</v>
      </c>
      <c r="BE618" s="156">
        <f>IF(N618="základní",J618,0)</f>
        <v>0</v>
      </c>
      <c r="BF618" s="156">
        <f>IF(N618="snížená",J618,0)</f>
        <v>0</v>
      </c>
      <c r="BG618" s="156">
        <f>IF(N618="zákl. přenesená",J618,0)</f>
        <v>0</v>
      </c>
      <c r="BH618" s="156">
        <f>IF(N618="sníž. přenesená",J618,0)</f>
        <v>0</v>
      </c>
      <c r="BI618" s="156">
        <f>IF(N618="nulová",J618,0)</f>
        <v>0</v>
      </c>
      <c r="BJ618" s="18" t="s">
        <v>80</v>
      </c>
      <c r="BK618" s="156">
        <f>ROUND(I618*H618,2)</f>
        <v>0</v>
      </c>
      <c r="BL618" s="18" t="s">
        <v>159</v>
      </c>
      <c r="BM618" s="155" t="s">
        <v>861</v>
      </c>
    </row>
    <row r="619" spans="1:47" s="1" customFormat="1" ht="11.25">
      <c r="A619" s="33"/>
      <c r="B619" s="34"/>
      <c r="C619" s="33"/>
      <c r="D619" s="157" t="s">
        <v>161</v>
      </c>
      <c r="E619" s="33"/>
      <c r="F619" s="158" t="s">
        <v>862</v>
      </c>
      <c r="G619" s="33"/>
      <c r="H619" s="33"/>
      <c r="I619" s="159"/>
      <c r="J619" s="33"/>
      <c r="K619" s="33"/>
      <c r="L619" s="34"/>
      <c r="M619" s="160"/>
      <c r="N619" s="161"/>
      <c r="O619" s="54"/>
      <c r="P619" s="54"/>
      <c r="Q619" s="54"/>
      <c r="R619" s="54"/>
      <c r="S619" s="54"/>
      <c r="T619" s="55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T619" s="18" t="s">
        <v>161</v>
      </c>
      <c r="AU619" s="18" t="s">
        <v>82</v>
      </c>
    </row>
    <row r="620" spans="1:65" s="1" customFormat="1" ht="24" customHeight="1">
      <c r="A620" s="33"/>
      <c r="B620" s="143"/>
      <c r="C620" s="144" t="s">
        <v>863</v>
      </c>
      <c r="D620" s="144" t="s">
        <v>154</v>
      </c>
      <c r="E620" s="145" t="s">
        <v>864</v>
      </c>
      <c r="F620" s="146" t="s">
        <v>865</v>
      </c>
      <c r="G620" s="147" t="s">
        <v>314</v>
      </c>
      <c r="H620" s="148">
        <v>4</v>
      </c>
      <c r="I620" s="149"/>
      <c r="J620" s="150">
        <f>ROUND(I620*H620,2)</f>
        <v>0</v>
      </c>
      <c r="K620" s="146" t="s">
        <v>158</v>
      </c>
      <c r="L620" s="34"/>
      <c r="M620" s="151" t="s">
        <v>3</v>
      </c>
      <c r="N620" s="152" t="s">
        <v>44</v>
      </c>
      <c r="O620" s="54"/>
      <c r="P620" s="153">
        <f>O620*H620</f>
        <v>0</v>
      </c>
      <c r="Q620" s="153">
        <v>0</v>
      </c>
      <c r="R620" s="153">
        <f>Q620*H620</f>
        <v>0</v>
      </c>
      <c r="S620" s="153">
        <v>0</v>
      </c>
      <c r="T620" s="154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55" t="s">
        <v>159</v>
      </c>
      <c r="AT620" s="155" t="s">
        <v>154</v>
      </c>
      <c r="AU620" s="155" t="s">
        <v>82</v>
      </c>
      <c r="AY620" s="18" t="s">
        <v>152</v>
      </c>
      <c r="BE620" s="156">
        <f>IF(N620="základní",J620,0)</f>
        <v>0</v>
      </c>
      <c r="BF620" s="156">
        <f>IF(N620="snížená",J620,0)</f>
        <v>0</v>
      </c>
      <c r="BG620" s="156">
        <f>IF(N620="zákl. přenesená",J620,0)</f>
        <v>0</v>
      </c>
      <c r="BH620" s="156">
        <f>IF(N620="sníž. přenesená",J620,0)</f>
        <v>0</v>
      </c>
      <c r="BI620" s="156">
        <f>IF(N620="nulová",J620,0)</f>
        <v>0</v>
      </c>
      <c r="BJ620" s="18" t="s">
        <v>80</v>
      </c>
      <c r="BK620" s="156">
        <f>ROUND(I620*H620,2)</f>
        <v>0</v>
      </c>
      <c r="BL620" s="18" t="s">
        <v>159</v>
      </c>
      <c r="BM620" s="155" t="s">
        <v>866</v>
      </c>
    </row>
    <row r="621" spans="1:47" s="1" customFormat="1" ht="11.25">
      <c r="A621" s="33"/>
      <c r="B621" s="34"/>
      <c r="C621" s="33"/>
      <c r="D621" s="157" t="s">
        <v>161</v>
      </c>
      <c r="E621" s="33"/>
      <c r="F621" s="158" t="s">
        <v>867</v>
      </c>
      <c r="G621" s="33"/>
      <c r="H621" s="33"/>
      <c r="I621" s="159"/>
      <c r="J621" s="33"/>
      <c r="K621" s="33"/>
      <c r="L621" s="34"/>
      <c r="M621" s="160"/>
      <c r="N621" s="161"/>
      <c r="O621" s="54"/>
      <c r="P621" s="54"/>
      <c r="Q621" s="54"/>
      <c r="R621" s="54"/>
      <c r="S621" s="54"/>
      <c r="T621" s="55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T621" s="18" t="s">
        <v>161</v>
      </c>
      <c r="AU621" s="18" t="s">
        <v>82</v>
      </c>
    </row>
    <row r="622" spans="1:65" s="1" customFormat="1" ht="24" customHeight="1">
      <c r="A622" s="33"/>
      <c r="B622" s="143"/>
      <c r="C622" s="144" t="s">
        <v>868</v>
      </c>
      <c r="D622" s="144" t="s">
        <v>154</v>
      </c>
      <c r="E622" s="145" t="s">
        <v>869</v>
      </c>
      <c r="F622" s="146" t="s">
        <v>870</v>
      </c>
      <c r="G622" s="147" t="s">
        <v>305</v>
      </c>
      <c r="H622" s="148">
        <v>27</v>
      </c>
      <c r="I622" s="149"/>
      <c r="J622" s="150">
        <f>ROUND(I622*H622,2)</f>
        <v>0</v>
      </c>
      <c r="K622" s="146" t="s">
        <v>158</v>
      </c>
      <c r="L622" s="34"/>
      <c r="M622" s="151" t="s">
        <v>3</v>
      </c>
      <c r="N622" s="152" t="s">
        <v>44</v>
      </c>
      <c r="O622" s="54"/>
      <c r="P622" s="153">
        <f>O622*H622</f>
        <v>0</v>
      </c>
      <c r="Q622" s="153">
        <v>0</v>
      </c>
      <c r="R622" s="153">
        <f>Q622*H622</f>
        <v>0</v>
      </c>
      <c r="S622" s="153">
        <v>0.042</v>
      </c>
      <c r="T622" s="154">
        <f>S622*H622</f>
        <v>1.1340000000000001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55" t="s">
        <v>159</v>
      </c>
      <c r="AT622" s="155" t="s">
        <v>154</v>
      </c>
      <c r="AU622" s="155" t="s">
        <v>82</v>
      </c>
      <c r="AY622" s="18" t="s">
        <v>152</v>
      </c>
      <c r="BE622" s="156">
        <f>IF(N622="základní",J622,0)</f>
        <v>0</v>
      </c>
      <c r="BF622" s="156">
        <f>IF(N622="snížená",J622,0)</f>
        <v>0</v>
      </c>
      <c r="BG622" s="156">
        <f>IF(N622="zákl. přenesená",J622,0)</f>
        <v>0</v>
      </c>
      <c r="BH622" s="156">
        <f>IF(N622="sníž. přenesená",J622,0)</f>
        <v>0</v>
      </c>
      <c r="BI622" s="156">
        <f>IF(N622="nulová",J622,0)</f>
        <v>0</v>
      </c>
      <c r="BJ622" s="18" t="s">
        <v>80</v>
      </c>
      <c r="BK622" s="156">
        <f>ROUND(I622*H622,2)</f>
        <v>0</v>
      </c>
      <c r="BL622" s="18" t="s">
        <v>159</v>
      </c>
      <c r="BM622" s="155" t="s">
        <v>871</v>
      </c>
    </row>
    <row r="623" spans="1:47" s="1" customFormat="1" ht="11.25">
      <c r="A623" s="33"/>
      <c r="B623" s="34"/>
      <c r="C623" s="33"/>
      <c r="D623" s="157" t="s">
        <v>161</v>
      </c>
      <c r="E623" s="33"/>
      <c r="F623" s="158" t="s">
        <v>872</v>
      </c>
      <c r="G623" s="33"/>
      <c r="H623" s="33"/>
      <c r="I623" s="159"/>
      <c r="J623" s="33"/>
      <c r="K623" s="33"/>
      <c r="L623" s="34"/>
      <c r="M623" s="160"/>
      <c r="N623" s="161"/>
      <c r="O623" s="54"/>
      <c r="P623" s="54"/>
      <c r="Q623" s="54"/>
      <c r="R623" s="54"/>
      <c r="S623" s="54"/>
      <c r="T623" s="55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T623" s="18" t="s">
        <v>161</v>
      </c>
      <c r="AU623" s="18" t="s">
        <v>82</v>
      </c>
    </row>
    <row r="624" spans="2:51" s="12" customFormat="1" ht="11.25">
      <c r="B624" s="162"/>
      <c r="D624" s="163" t="s">
        <v>163</v>
      </c>
      <c r="E624" s="164" t="s">
        <v>3</v>
      </c>
      <c r="F624" s="165" t="s">
        <v>873</v>
      </c>
      <c r="H624" s="164" t="s">
        <v>3</v>
      </c>
      <c r="I624" s="166"/>
      <c r="L624" s="162"/>
      <c r="M624" s="167"/>
      <c r="N624" s="168"/>
      <c r="O624" s="168"/>
      <c r="P624" s="168"/>
      <c r="Q624" s="168"/>
      <c r="R624" s="168"/>
      <c r="S624" s="168"/>
      <c r="T624" s="169"/>
      <c r="AT624" s="164" t="s">
        <v>163</v>
      </c>
      <c r="AU624" s="164" t="s">
        <v>82</v>
      </c>
      <c r="AV624" s="12" t="s">
        <v>80</v>
      </c>
      <c r="AW624" s="12" t="s">
        <v>34</v>
      </c>
      <c r="AX624" s="12" t="s">
        <v>73</v>
      </c>
      <c r="AY624" s="164" t="s">
        <v>152</v>
      </c>
    </row>
    <row r="625" spans="2:51" s="12" customFormat="1" ht="11.25">
      <c r="B625" s="162"/>
      <c r="D625" s="163" t="s">
        <v>163</v>
      </c>
      <c r="E625" s="164" t="s">
        <v>3</v>
      </c>
      <c r="F625" s="165" t="s">
        <v>318</v>
      </c>
      <c r="H625" s="164" t="s">
        <v>3</v>
      </c>
      <c r="I625" s="166"/>
      <c r="L625" s="162"/>
      <c r="M625" s="167"/>
      <c r="N625" s="168"/>
      <c r="O625" s="168"/>
      <c r="P625" s="168"/>
      <c r="Q625" s="168"/>
      <c r="R625" s="168"/>
      <c r="S625" s="168"/>
      <c r="T625" s="169"/>
      <c r="AT625" s="164" t="s">
        <v>163</v>
      </c>
      <c r="AU625" s="164" t="s">
        <v>82</v>
      </c>
      <c r="AV625" s="12" t="s">
        <v>80</v>
      </c>
      <c r="AW625" s="12" t="s">
        <v>34</v>
      </c>
      <c r="AX625" s="12" t="s">
        <v>73</v>
      </c>
      <c r="AY625" s="164" t="s">
        <v>152</v>
      </c>
    </row>
    <row r="626" spans="2:51" s="13" customFormat="1" ht="11.25">
      <c r="B626" s="170"/>
      <c r="D626" s="163" t="s">
        <v>163</v>
      </c>
      <c r="E626" s="171" t="s">
        <v>3</v>
      </c>
      <c r="F626" s="172" t="s">
        <v>874</v>
      </c>
      <c r="H626" s="173">
        <v>10</v>
      </c>
      <c r="I626" s="174"/>
      <c r="L626" s="170"/>
      <c r="M626" s="175"/>
      <c r="N626" s="176"/>
      <c r="O626" s="176"/>
      <c r="P626" s="176"/>
      <c r="Q626" s="176"/>
      <c r="R626" s="176"/>
      <c r="S626" s="176"/>
      <c r="T626" s="177"/>
      <c r="AT626" s="171" t="s">
        <v>163</v>
      </c>
      <c r="AU626" s="171" t="s">
        <v>82</v>
      </c>
      <c r="AV626" s="13" t="s">
        <v>82</v>
      </c>
      <c r="AW626" s="13" t="s">
        <v>34</v>
      </c>
      <c r="AX626" s="13" t="s">
        <v>73</v>
      </c>
      <c r="AY626" s="171" t="s">
        <v>152</v>
      </c>
    </row>
    <row r="627" spans="2:51" s="13" customFormat="1" ht="11.25">
      <c r="B627" s="170"/>
      <c r="D627" s="163" t="s">
        <v>163</v>
      </c>
      <c r="E627" s="171" t="s">
        <v>3</v>
      </c>
      <c r="F627" s="172" t="s">
        <v>875</v>
      </c>
      <c r="H627" s="173">
        <v>17</v>
      </c>
      <c r="I627" s="174"/>
      <c r="L627" s="170"/>
      <c r="M627" s="175"/>
      <c r="N627" s="176"/>
      <c r="O627" s="176"/>
      <c r="P627" s="176"/>
      <c r="Q627" s="176"/>
      <c r="R627" s="176"/>
      <c r="S627" s="176"/>
      <c r="T627" s="177"/>
      <c r="AT627" s="171" t="s">
        <v>163</v>
      </c>
      <c r="AU627" s="171" t="s">
        <v>82</v>
      </c>
      <c r="AV627" s="13" t="s">
        <v>82</v>
      </c>
      <c r="AW627" s="13" t="s">
        <v>34</v>
      </c>
      <c r="AX627" s="13" t="s">
        <v>73</v>
      </c>
      <c r="AY627" s="171" t="s">
        <v>152</v>
      </c>
    </row>
    <row r="628" spans="2:51" s="14" customFormat="1" ht="11.25">
      <c r="B628" s="178"/>
      <c r="D628" s="163" t="s">
        <v>163</v>
      </c>
      <c r="E628" s="179" t="s">
        <v>3</v>
      </c>
      <c r="F628" s="180" t="s">
        <v>168</v>
      </c>
      <c r="H628" s="181">
        <v>27</v>
      </c>
      <c r="I628" s="182"/>
      <c r="L628" s="178"/>
      <c r="M628" s="183"/>
      <c r="N628" s="184"/>
      <c r="O628" s="184"/>
      <c r="P628" s="184"/>
      <c r="Q628" s="184"/>
      <c r="R628" s="184"/>
      <c r="S628" s="184"/>
      <c r="T628" s="185"/>
      <c r="AT628" s="179" t="s">
        <v>163</v>
      </c>
      <c r="AU628" s="179" t="s">
        <v>82</v>
      </c>
      <c r="AV628" s="14" t="s">
        <v>159</v>
      </c>
      <c r="AW628" s="14" t="s">
        <v>34</v>
      </c>
      <c r="AX628" s="14" t="s">
        <v>80</v>
      </c>
      <c r="AY628" s="179" t="s">
        <v>152</v>
      </c>
    </row>
    <row r="629" spans="1:65" s="1" customFormat="1" ht="16.5" customHeight="1">
      <c r="A629" s="33"/>
      <c r="B629" s="143"/>
      <c r="C629" s="144" t="s">
        <v>876</v>
      </c>
      <c r="D629" s="144" t="s">
        <v>154</v>
      </c>
      <c r="E629" s="145" t="s">
        <v>877</v>
      </c>
      <c r="F629" s="146" t="s">
        <v>878</v>
      </c>
      <c r="G629" s="147" t="s">
        <v>305</v>
      </c>
      <c r="H629" s="148">
        <v>2.88</v>
      </c>
      <c r="I629" s="149"/>
      <c r="J629" s="150">
        <f>ROUND(I629*H629,2)</f>
        <v>0</v>
      </c>
      <c r="K629" s="146" t="s">
        <v>158</v>
      </c>
      <c r="L629" s="34"/>
      <c r="M629" s="151" t="s">
        <v>3</v>
      </c>
      <c r="N629" s="152" t="s">
        <v>44</v>
      </c>
      <c r="O629" s="54"/>
      <c r="P629" s="153">
        <f>O629*H629</f>
        <v>0</v>
      </c>
      <c r="Q629" s="153">
        <v>0</v>
      </c>
      <c r="R629" s="153">
        <f>Q629*H629</f>
        <v>0</v>
      </c>
      <c r="S629" s="153">
        <v>0.07</v>
      </c>
      <c r="T629" s="154">
        <f>S629*H629</f>
        <v>0.2016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55" t="s">
        <v>159</v>
      </c>
      <c r="AT629" s="155" t="s">
        <v>154</v>
      </c>
      <c r="AU629" s="155" t="s">
        <v>82</v>
      </c>
      <c r="AY629" s="18" t="s">
        <v>152</v>
      </c>
      <c r="BE629" s="156">
        <f>IF(N629="základní",J629,0)</f>
        <v>0</v>
      </c>
      <c r="BF629" s="156">
        <f>IF(N629="snížená",J629,0)</f>
        <v>0</v>
      </c>
      <c r="BG629" s="156">
        <f>IF(N629="zákl. přenesená",J629,0)</f>
        <v>0</v>
      </c>
      <c r="BH629" s="156">
        <f>IF(N629="sníž. přenesená",J629,0)</f>
        <v>0</v>
      </c>
      <c r="BI629" s="156">
        <f>IF(N629="nulová",J629,0)</f>
        <v>0</v>
      </c>
      <c r="BJ629" s="18" t="s">
        <v>80</v>
      </c>
      <c r="BK629" s="156">
        <f>ROUND(I629*H629,2)</f>
        <v>0</v>
      </c>
      <c r="BL629" s="18" t="s">
        <v>159</v>
      </c>
      <c r="BM629" s="155" t="s">
        <v>879</v>
      </c>
    </row>
    <row r="630" spans="1:47" s="1" customFormat="1" ht="11.25">
      <c r="A630" s="33"/>
      <c r="B630" s="34"/>
      <c r="C630" s="33"/>
      <c r="D630" s="157" t="s">
        <v>161</v>
      </c>
      <c r="E630" s="33"/>
      <c r="F630" s="158" t="s">
        <v>880</v>
      </c>
      <c r="G630" s="33"/>
      <c r="H630" s="33"/>
      <c r="I630" s="159"/>
      <c r="J630" s="33"/>
      <c r="K630" s="33"/>
      <c r="L630" s="34"/>
      <c r="M630" s="160"/>
      <c r="N630" s="161"/>
      <c r="O630" s="54"/>
      <c r="P630" s="54"/>
      <c r="Q630" s="54"/>
      <c r="R630" s="54"/>
      <c r="S630" s="54"/>
      <c r="T630" s="55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T630" s="18" t="s">
        <v>161</v>
      </c>
      <c r="AU630" s="18" t="s">
        <v>82</v>
      </c>
    </row>
    <row r="631" spans="2:51" s="12" customFormat="1" ht="11.25">
      <c r="B631" s="162"/>
      <c r="D631" s="163" t="s">
        <v>163</v>
      </c>
      <c r="E631" s="164" t="s">
        <v>3</v>
      </c>
      <c r="F631" s="165" t="s">
        <v>881</v>
      </c>
      <c r="H631" s="164" t="s">
        <v>3</v>
      </c>
      <c r="I631" s="166"/>
      <c r="L631" s="162"/>
      <c r="M631" s="167"/>
      <c r="N631" s="168"/>
      <c r="O631" s="168"/>
      <c r="P631" s="168"/>
      <c r="Q631" s="168"/>
      <c r="R631" s="168"/>
      <c r="S631" s="168"/>
      <c r="T631" s="169"/>
      <c r="AT631" s="164" t="s">
        <v>163</v>
      </c>
      <c r="AU631" s="164" t="s">
        <v>82</v>
      </c>
      <c r="AV631" s="12" t="s">
        <v>80</v>
      </c>
      <c r="AW631" s="12" t="s">
        <v>34</v>
      </c>
      <c r="AX631" s="12" t="s">
        <v>73</v>
      </c>
      <c r="AY631" s="164" t="s">
        <v>152</v>
      </c>
    </row>
    <row r="632" spans="2:51" s="13" customFormat="1" ht="11.25">
      <c r="B632" s="170"/>
      <c r="D632" s="163" t="s">
        <v>163</v>
      </c>
      <c r="E632" s="171" t="s">
        <v>3</v>
      </c>
      <c r="F632" s="172" t="s">
        <v>882</v>
      </c>
      <c r="H632" s="173">
        <v>2.88</v>
      </c>
      <c r="I632" s="174"/>
      <c r="L632" s="170"/>
      <c r="M632" s="175"/>
      <c r="N632" s="176"/>
      <c r="O632" s="176"/>
      <c r="P632" s="176"/>
      <c r="Q632" s="176"/>
      <c r="R632" s="176"/>
      <c r="S632" s="176"/>
      <c r="T632" s="177"/>
      <c r="AT632" s="171" t="s">
        <v>163</v>
      </c>
      <c r="AU632" s="171" t="s">
        <v>82</v>
      </c>
      <c r="AV632" s="13" t="s">
        <v>82</v>
      </c>
      <c r="AW632" s="13" t="s">
        <v>34</v>
      </c>
      <c r="AX632" s="13" t="s">
        <v>80</v>
      </c>
      <c r="AY632" s="171" t="s">
        <v>152</v>
      </c>
    </row>
    <row r="633" spans="1:65" s="1" customFormat="1" ht="24" customHeight="1">
      <c r="A633" s="33"/>
      <c r="B633" s="143"/>
      <c r="C633" s="144" t="s">
        <v>883</v>
      </c>
      <c r="D633" s="144" t="s">
        <v>154</v>
      </c>
      <c r="E633" s="145" t="s">
        <v>884</v>
      </c>
      <c r="F633" s="146" t="s">
        <v>885</v>
      </c>
      <c r="G633" s="147" t="s">
        <v>221</v>
      </c>
      <c r="H633" s="148">
        <v>9.064</v>
      </c>
      <c r="I633" s="149"/>
      <c r="J633" s="150">
        <f>ROUND(I633*H633,2)</f>
        <v>0</v>
      </c>
      <c r="K633" s="146" t="s">
        <v>158</v>
      </c>
      <c r="L633" s="34"/>
      <c r="M633" s="151" t="s">
        <v>3</v>
      </c>
      <c r="N633" s="152" t="s">
        <v>44</v>
      </c>
      <c r="O633" s="54"/>
      <c r="P633" s="153">
        <f>O633*H633</f>
        <v>0</v>
      </c>
      <c r="Q633" s="153">
        <v>0</v>
      </c>
      <c r="R633" s="153">
        <f>Q633*H633</f>
        <v>0</v>
      </c>
      <c r="S633" s="153">
        <v>0.068</v>
      </c>
      <c r="T633" s="154">
        <f>S633*H633</f>
        <v>0.616352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55" t="s">
        <v>159</v>
      </c>
      <c r="AT633" s="155" t="s">
        <v>154</v>
      </c>
      <c r="AU633" s="155" t="s">
        <v>82</v>
      </c>
      <c r="AY633" s="18" t="s">
        <v>152</v>
      </c>
      <c r="BE633" s="156">
        <f>IF(N633="základní",J633,0)</f>
        <v>0</v>
      </c>
      <c r="BF633" s="156">
        <f>IF(N633="snížená",J633,0)</f>
        <v>0</v>
      </c>
      <c r="BG633" s="156">
        <f>IF(N633="zákl. přenesená",J633,0)</f>
        <v>0</v>
      </c>
      <c r="BH633" s="156">
        <f>IF(N633="sníž. přenesená",J633,0)</f>
        <v>0</v>
      </c>
      <c r="BI633" s="156">
        <f>IF(N633="nulová",J633,0)</f>
        <v>0</v>
      </c>
      <c r="BJ633" s="18" t="s">
        <v>80</v>
      </c>
      <c r="BK633" s="156">
        <f>ROUND(I633*H633,2)</f>
        <v>0</v>
      </c>
      <c r="BL633" s="18" t="s">
        <v>159</v>
      </c>
      <c r="BM633" s="155" t="s">
        <v>886</v>
      </c>
    </row>
    <row r="634" spans="1:47" s="1" customFormat="1" ht="11.25">
      <c r="A634" s="33"/>
      <c r="B634" s="34"/>
      <c r="C634" s="33"/>
      <c r="D634" s="157" t="s">
        <v>161</v>
      </c>
      <c r="E634" s="33"/>
      <c r="F634" s="158" t="s">
        <v>887</v>
      </c>
      <c r="G634" s="33"/>
      <c r="H634" s="33"/>
      <c r="I634" s="159"/>
      <c r="J634" s="33"/>
      <c r="K634" s="33"/>
      <c r="L634" s="34"/>
      <c r="M634" s="160"/>
      <c r="N634" s="161"/>
      <c r="O634" s="54"/>
      <c r="P634" s="54"/>
      <c r="Q634" s="54"/>
      <c r="R634" s="54"/>
      <c r="S634" s="54"/>
      <c r="T634" s="55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T634" s="18" t="s">
        <v>161</v>
      </c>
      <c r="AU634" s="18" t="s">
        <v>82</v>
      </c>
    </row>
    <row r="635" spans="2:51" s="12" customFormat="1" ht="11.25">
      <c r="B635" s="162"/>
      <c r="D635" s="163" t="s">
        <v>163</v>
      </c>
      <c r="E635" s="164" t="s">
        <v>3</v>
      </c>
      <c r="F635" s="165" t="s">
        <v>888</v>
      </c>
      <c r="H635" s="164" t="s">
        <v>3</v>
      </c>
      <c r="I635" s="166"/>
      <c r="L635" s="162"/>
      <c r="M635" s="167"/>
      <c r="N635" s="168"/>
      <c r="O635" s="168"/>
      <c r="P635" s="168"/>
      <c r="Q635" s="168"/>
      <c r="R635" s="168"/>
      <c r="S635" s="168"/>
      <c r="T635" s="169"/>
      <c r="AT635" s="164" t="s">
        <v>163</v>
      </c>
      <c r="AU635" s="164" t="s">
        <v>82</v>
      </c>
      <c r="AV635" s="12" t="s">
        <v>80</v>
      </c>
      <c r="AW635" s="12" t="s">
        <v>34</v>
      </c>
      <c r="AX635" s="12" t="s">
        <v>73</v>
      </c>
      <c r="AY635" s="164" t="s">
        <v>152</v>
      </c>
    </row>
    <row r="636" spans="2:51" s="12" customFormat="1" ht="11.25">
      <c r="B636" s="162"/>
      <c r="D636" s="163" t="s">
        <v>163</v>
      </c>
      <c r="E636" s="164" t="s">
        <v>3</v>
      </c>
      <c r="F636" s="165" t="s">
        <v>759</v>
      </c>
      <c r="H636" s="164" t="s">
        <v>3</v>
      </c>
      <c r="I636" s="166"/>
      <c r="L636" s="162"/>
      <c r="M636" s="167"/>
      <c r="N636" s="168"/>
      <c r="O636" s="168"/>
      <c r="P636" s="168"/>
      <c r="Q636" s="168"/>
      <c r="R636" s="168"/>
      <c r="S636" s="168"/>
      <c r="T636" s="169"/>
      <c r="AT636" s="164" t="s">
        <v>163</v>
      </c>
      <c r="AU636" s="164" t="s">
        <v>82</v>
      </c>
      <c r="AV636" s="12" t="s">
        <v>80</v>
      </c>
      <c r="AW636" s="12" t="s">
        <v>34</v>
      </c>
      <c r="AX636" s="12" t="s">
        <v>73</v>
      </c>
      <c r="AY636" s="164" t="s">
        <v>152</v>
      </c>
    </row>
    <row r="637" spans="2:51" s="13" customFormat="1" ht="11.25">
      <c r="B637" s="170"/>
      <c r="D637" s="163" t="s">
        <v>163</v>
      </c>
      <c r="E637" s="171" t="s">
        <v>3</v>
      </c>
      <c r="F637" s="172" t="s">
        <v>415</v>
      </c>
      <c r="H637" s="173">
        <v>4.774</v>
      </c>
      <c r="I637" s="174"/>
      <c r="L637" s="170"/>
      <c r="M637" s="175"/>
      <c r="N637" s="176"/>
      <c r="O637" s="176"/>
      <c r="P637" s="176"/>
      <c r="Q637" s="176"/>
      <c r="R637" s="176"/>
      <c r="S637" s="176"/>
      <c r="T637" s="177"/>
      <c r="AT637" s="171" t="s">
        <v>163</v>
      </c>
      <c r="AU637" s="171" t="s">
        <v>82</v>
      </c>
      <c r="AV637" s="13" t="s">
        <v>82</v>
      </c>
      <c r="AW637" s="13" t="s">
        <v>34</v>
      </c>
      <c r="AX637" s="13" t="s">
        <v>73</v>
      </c>
      <c r="AY637" s="171" t="s">
        <v>152</v>
      </c>
    </row>
    <row r="638" spans="2:51" s="13" customFormat="1" ht="11.25">
      <c r="B638" s="170"/>
      <c r="D638" s="163" t="s">
        <v>163</v>
      </c>
      <c r="E638" s="171" t="s">
        <v>3</v>
      </c>
      <c r="F638" s="172" t="s">
        <v>889</v>
      </c>
      <c r="H638" s="173">
        <v>3.067</v>
      </c>
      <c r="I638" s="174"/>
      <c r="L638" s="170"/>
      <c r="M638" s="175"/>
      <c r="N638" s="176"/>
      <c r="O638" s="176"/>
      <c r="P638" s="176"/>
      <c r="Q638" s="176"/>
      <c r="R638" s="176"/>
      <c r="S638" s="176"/>
      <c r="T638" s="177"/>
      <c r="AT638" s="171" t="s">
        <v>163</v>
      </c>
      <c r="AU638" s="171" t="s">
        <v>82</v>
      </c>
      <c r="AV638" s="13" t="s">
        <v>82</v>
      </c>
      <c r="AW638" s="13" t="s">
        <v>34</v>
      </c>
      <c r="AX638" s="13" t="s">
        <v>73</v>
      </c>
      <c r="AY638" s="171" t="s">
        <v>152</v>
      </c>
    </row>
    <row r="639" spans="2:51" s="13" customFormat="1" ht="11.25">
      <c r="B639" s="170"/>
      <c r="D639" s="163" t="s">
        <v>163</v>
      </c>
      <c r="E639" s="171" t="s">
        <v>3</v>
      </c>
      <c r="F639" s="172" t="s">
        <v>890</v>
      </c>
      <c r="H639" s="173">
        <v>1.223</v>
      </c>
      <c r="I639" s="174"/>
      <c r="L639" s="170"/>
      <c r="M639" s="175"/>
      <c r="N639" s="176"/>
      <c r="O639" s="176"/>
      <c r="P639" s="176"/>
      <c r="Q639" s="176"/>
      <c r="R639" s="176"/>
      <c r="S639" s="176"/>
      <c r="T639" s="177"/>
      <c r="AT639" s="171" t="s">
        <v>163</v>
      </c>
      <c r="AU639" s="171" t="s">
        <v>82</v>
      </c>
      <c r="AV639" s="13" t="s">
        <v>82</v>
      </c>
      <c r="AW639" s="13" t="s">
        <v>34</v>
      </c>
      <c r="AX639" s="13" t="s">
        <v>73</v>
      </c>
      <c r="AY639" s="171" t="s">
        <v>152</v>
      </c>
    </row>
    <row r="640" spans="2:51" s="14" customFormat="1" ht="11.25">
      <c r="B640" s="178"/>
      <c r="D640" s="163" t="s">
        <v>163</v>
      </c>
      <c r="E640" s="179" t="s">
        <v>3</v>
      </c>
      <c r="F640" s="180" t="s">
        <v>168</v>
      </c>
      <c r="H640" s="181">
        <v>9.064</v>
      </c>
      <c r="I640" s="182"/>
      <c r="L640" s="178"/>
      <c r="M640" s="183"/>
      <c r="N640" s="184"/>
      <c r="O640" s="184"/>
      <c r="P640" s="184"/>
      <c r="Q640" s="184"/>
      <c r="R640" s="184"/>
      <c r="S640" s="184"/>
      <c r="T640" s="185"/>
      <c r="AT640" s="179" t="s">
        <v>163</v>
      </c>
      <c r="AU640" s="179" t="s">
        <v>82</v>
      </c>
      <c r="AV640" s="14" t="s">
        <v>159</v>
      </c>
      <c r="AW640" s="14" t="s">
        <v>34</v>
      </c>
      <c r="AX640" s="14" t="s">
        <v>80</v>
      </c>
      <c r="AY640" s="179" t="s">
        <v>152</v>
      </c>
    </row>
    <row r="641" spans="1:65" s="1" customFormat="1" ht="24" customHeight="1">
      <c r="A641" s="33"/>
      <c r="B641" s="143"/>
      <c r="C641" s="144" t="s">
        <v>683</v>
      </c>
      <c r="D641" s="144" t="s">
        <v>154</v>
      </c>
      <c r="E641" s="145" t="s">
        <v>891</v>
      </c>
      <c r="F641" s="146" t="s">
        <v>892</v>
      </c>
      <c r="G641" s="147" t="s">
        <v>221</v>
      </c>
      <c r="H641" s="148">
        <v>34.41</v>
      </c>
      <c r="I641" s="149"/>
      <c r="J641" s="150">
        <f>ROUND(I641*H641,2)</f>
        <v>0</v>
      </c>
      <c r="K641" s="146" t="s">
        <v>158</v>
      </c>
      <c r="L641" s="34"/>
      <c r="M641" s="151" t="s">
        <v>3</v>
      </c>
      <c r="N641" s="152" t="s">
        <v>44</v>
      </c>
      <c r="O641" s="54"/>
      <c r="P641" s="153">
        <f>O641*H641</f>
        <v>0</v>
      </c>
      <c r="Q641" s="153">
        <v>0</v>
      </c>
      <c r="R641" s="153">
        <f>Q641*H641</f>
        <v>0</v>
      </c>
      <c r="S641" s="153">
        <v>0.035</v>
      </c>
      <c r="T641" s="154">
        <f>S641*H641</f>
        <v>1.20435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55" t="s">
        <v>159</v>
      </c>
      <c r="AT641" s="155" t="s">
        <v>154</v>
      </c>
      <c r="AU641" s="155" t="s">
        <v>82</v>
      </c>
      <c r="AY641" s="18" t="s">
        <v>152</v>
      </c>
      <c r="BE641" s="156">
        <f>IF(N641="základní",J641,0)</f>
        <v>0</v>
      </c>
      <c r="BF641" s="156">
        <f>IF(N641="snížená",J641,0)</f>
        <v>0</v>
      </c>
      <c r="BG641" s="156">
        <f>IF(N641="zákl. přenesená",J641,0)</f>
        <v>0</v>
      </c>
      <c r="BH641" s="156">
        <f>IF(N641="sníž. přenesená",J641,0)</f>
        <v>0</v>
      </c>
      <c r="BI641" s="156">
        <f>IF(N641="nulová",J641,0)</f>
        <v>0</v>
      </c>
      <c r="BJ641" s="18" t="s">
        <v>80</v>
      </c>
      <c r="BK641" s="156">
        <f>ROUND(I641*H641,2)</f>
        <v>0</v>
      </c>
      <c r="BL641" s="18" t="s">
        <v>159</v>
      </c>
      <c r="BM641" s="155" t="s">
        <v>893</v>
      </c>
    </row>
    <row r="642" spans="1:47" s="1" customFormat="1" ht="11.25">
      <c r="A642" s="33"/>
      <c r="B642" s="34"/>
      <c r="C642" s="33"/>
      <c r="D642" s="157" t="s">
        <v>161</v>
      </c>
      <c r="E642" s="33"/>
      <c r="F642" s="158" t="s">
        <v>894</v>
      </c>
      <c r="G642" s="33"/>
      <c r="H642" s="33"/>
      <c r="I642" s="159"/>
      <c r="J642" s="33"/>
      <c r="K642" s="33"/>
      <c r="L642" s="34"/>
      <c r="M642" s="160"/>
      <c r="N642" s="161"/>
      <c r="O642" s="54"/>
      <c r="P642" s="54"/>
      <c r="Q642" s="54"/>
      <c r="R642" s="54"/>
      <c r="S642" s="54"/>
      <c r="T642" s="55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T642" s="18" t="s">
        <v>161</v>
      </c>
      <c r="AU642" s="18" t="s">
        <v>82</v>
      </c>
    </row>
    <row r="643" spans="2:51" s="12" customFormat="1" ht="11.25">
      <c r="B643" s="162"/>
      <c r="D643" s="163" t="s">
        <v>163</v>
      </c>
      <c r="E643" s="164" t="s">
        <v>3</v>
      </c>
      <c r="F643" s="165" t="s">
        <v>895</v>
      </c>
      <c r="H643" s="164" t="s">
        <v>3</v>
      </c>
      <c r="I643" s="166"/>
      <c r="L643" s="162"/>
      <c r="M643" s="167"/>
      <c r="N643" s="168"/>
      <c r="O643" s="168"/>
      <c r="P643" s="168"/>
      <c r="Q643" s="168"/>
      <c r="R643" s="168"/>
      <c r="S643" s="168"/>
      <c r="T643" s="169"/>
      <c r="AT643" s="164" t="s">
        <v>163</v>
      </c>
      <c r="AU643" s="164" t="s">
        <v>82</v>
      </c>
      <c r="AV643" s="12" t="s">
        <v>80</v>
      </c>
      <c r="AW643" s="12" t="s">
        <v>34</v>
      </c>
      <c r="AX643" s="12" t="s">
        <v>73</v>
      </c>
      <c r="AY643" s="164" t="s">
        <v>152</v>
      </c>
    </row>
    <row r="644" spans="2:51" s="12" customFormat="1" ht="11.25">
      <c r="B644" s="162"/>
      <c r="D644" s="163" t="s">
        <v>163</v>
      </c>
      <c r="E644" s="164" t="s">
        <v>3</v>
      </c>
      <c r="F644" s="165" t="s">
        <v>896</v>
      </c>
      <c r="H644" s="164" t="s">
        <v>3</v>
      </c>
      <c r="I644" s="166"/>
      <c r="L644" s="162"/>
      <c r="M644" s="167"/>
      <c r="N644" s="168"/>
      <c r="O644" s="168"/>
      <c r="P644" s="168"/>
      <c r="Q644" s="168"/>
      <c r="R644" s="168"/>
      <c r="S644" s="168"/>
      <c r="T644" s="169"/>
      <c r="AT644" s="164" t="s">
        <v>163</v>
      </c>
      <c r="AU644" s="164" t="s">
        <v>82</v>
      </c>
      <c r="AV644" s="12" t="s">
        <v>80</v>
      </c>
      <c r="AW644" s="12" t="s">
        <v>34</v>
      </c>
      <c r="AX644" s="12" t="s">
        <v>73</v>
      </c>
      <c r="AY644" s="164" t="s">
        <v>152</v>
      </c>
    </row>
    <row r="645" spans="2:51" s="13" customFormat="1" ht="11.25">
      <c r="B645" s="170"/>
      <c r="D645" s="163" t="s">
        <v>163</v>
      </c>
      <c r="E645" s="171" t="s">
        <v>3</v>
      </c>
      <c r="F645" s="172" t="s">
        <v>897</v>
      </c>
      <c r="H645" s="173">
        <v>34.41</v>
      </c>
      <c r="I645" s="174"/>
      <c r="L645" s="170"/>
      <c r="M645" s="175"/>
      <c r="N645" s="176"/>
      <c r="O645" s="176"/>
      <c r="P645" s="176"/>
      <c r="Q645" s="176"/>
      <c r="R645" s="176"/>
      <c r="S645" s="176"/>
      <c r="T645" s="177"/>
      <c r="AT645" s="171" t="s">
        <v>163</v>
      </c>
      <c r="AU645" s="171" t="s">
        <v>82</v>
      </c>
      <c r="AV645" s="13" t="s">
        <v>82</v>
      </c>
      <c r="AW645" s="13" t="s">
        <v>34</v>
      </c>
      <c r="AX645" s="13" t="s">
        <v>80</v>
      </c>
      <c r="AY645" s="171" t="s">
        <v>152</v>
      </c>
    </row>
    <row r="646" spans="1:65" s="1" customFormat="1" ht="21.75" customHeight="1">
      <c r="A646" s="33"/>
      <c r="B646" s="143"/>
      <c r="C646" s="144" t="s">
        <v>711</v>
      </c>
      <c r="D646" s="144" t="s">
        <v>154</v>
      </c>
      <c r="E646" s="145" t="s">
        <v>898</v>
      </c>
      <c r="F646" s="146" t="s">
        <v>899</v>
      </c>
      <c r="G646" s="147" t="s">
        <v>221</v>
      </c>
      <c r="H646" s="148">
        <v>38.5</v>
      </c>
      <c r="I646" s="149"/>
      <c r="J646" s="150">
        <f>ROUND(I646*H646,2)</f>
        <v>0</v>
      </c>
      <c r="K646" s="146" t="s">
        <v>158</v>
      </c>
      <c r="L646" s="34"/>
      <c r="M646" s="151" t="s">
        <v>3</v>
      </c>
      <c r="N646" s="152" t="s">
        <v>44</v>
      </c>
      <c r="O646" s="54"/>
      <c r="P646" s="153">
        <f>O646*H646</f>
        <v>0</v>
      </c>
      <c r="Q646" s="153">
        <v>0</v>
      </c>
      <c r="R646" s="153">
        <f>Q646*H646</f>
        <v>0</v>
      </c>
      <c r="S646" s="153">
        <v>0.05</v>
      </c>
      <c r="T646" s="154">
        <f>S646*H646</f>
        <v>1.925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55" t="s">
        <v>159</v>
      </c>
      <c r="AT646" s="155" t="s">
        <v>154</v>
      </c>
      <c r="AU646" s="155" t="s">
        <v>82</v>
      </c>
      <c r="AY646" s="18" t="s">
        <v>152</v>
      </c>
      <c r="BE646" s="156">
        <f>IF(N646="základní",J646,0)</f>
        <v>0</v>
      </c>
      <c r="BF646" s="156">
        <f>IF(N646="snížená",J646,0)</f>
        <v>0</v>
      </c>
      <c r="BG646" s="156">
        <f>IF(N646="zákl. přenesená",J646,0)</f>
        <v>0</v>
      </c>
      <c r="BH646" s="156">
        <f>IF(N646="sníž. přenesená",J646,0)</f>
        <v>0</v>
      </c>
      <c r="BI646" s="156">
        <f>IF(N646="nulová",J646,0)</f>
        <v>0</v>
      </c>
      <c r="BJ646" s="18" t="s">
        <v>80</v>
      </c>
      <c r="BK646" s="156">
        <f>ROUND(I646*H646,2)</f>
        <v>0</v>
      </c>
      <c r="BL646" s="18" t="s">
        <v>159</v>
      </c>
      <c r="BM646" s="155" t="s">
        <v>900</v>
      </c>
    </row>
    <row r="647" spans="1:47" s="1" customFormat="1" ht="11.25">
      <c r="A647" s="33"/>
      <c r="B647" s="34"/>
      <c r="C647" s="33"/>
      <c r="D647" s="157" t="s">
        <v>161</v>
      </c>
      <c r="E647" s="33"/>
      <c r="F647" s="158" t="s">
        <v>901</v>
      </c>
      <c r="G647" s="33"/>
      <c r="H647" s="33"/>
      <c r="I647" s="159"/>
      <c r="J647" s="33"/>
      <c r="K647" s="33"/>
      <c r="L647" s="34"/>
      <c r="M647" s="160"/>
      <c r="N647" s="161"/>
      <c r="O647" s="54"/>
      <c r="P647" s="54"/>
      <c r="Q647" s="54"/>
      <c r="R647" s="54"/>
      <c r="S647" s="54"/>
      <c r="T647" s="55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T647" s="18" t="s">
        <v>161</v>
      </c>
      <c r="AU647" s="18" t="s">
        <v>82</v>
      </c>
    </row>
    <row r="648" spans="2:51" s="12" customFormat="1" ht="11.25">
      <c r="B648" s="162"/>
      <c r="D648" s="163" t="s">
        <v>163</v>
      </c>
      <c r="E648" s="164" t="s">
        <v>3</v>
      </c>
      <c r="F648" s="165" t="s">
        <v>902</v>
      </c>
      <c r="H648" s="164" t="s">
        <v>3</v>
      </c>
      <c r="I648" s="166"/>
      <c r="L648" s="162"/>
      <c r="M648" s="167"/>
      <c r="N648" s="168"/>
      <c r="O648" s="168"/>
      <c r="P648" s="168"/>
      <c r="Q648" s="168"/>
      <c r="R648" s="168"/>
      <c r="S648" s="168"/>
      <c r="T648" s="169"/>
      <c r="AT648" s="164" t="s">
        <v>163</v>
      </c>
      <c r="AU648" s="164" t="s">
        <v>82</v>
      </c>
      <c r="AV648" s="12" t="s">
        <v>80</v>
      </c>
      <c r="AW648" s="12" t="s">
        <v>34</v>
      </c>
      <c r="AX648" s="12" t="s">
        <v>73</v>
      </c>
      <c r="AY648" s="164" t="s">
        <v>152</v>
      </c>
    </row>
    <row r="649" spans="2:51" s="12" customFormat="1" ht="11.25">
      <c r="B649" s="162"/>
      <c r="D649" s="163" t="s">
        <v>163</v>
      </c>
      <c r="E649" s="164" t="s">
        <v>3</v>
      </c>
      <c r="F649" s="165" t="s">
        <v>362</v>
      </c>
      <c r="H649" s="164" t="s">
        <v>3</v>
      </c>
      <c r="I649" s="166"/>
      <c r="L649" s="162"/>
      <c r="M649" s="167"/>
      <c r="N649" s="168"/>
      <c r="O649" s="168"/>
      <c r="P649" s="168"/>
      <c r="Q649" s="168"/>
      <c r="R649" s="168"/>
      <c r="S649" s="168"/>
      <c r="T649" s="169"/>
      <c r="AT649" s="164" t="s">
        <v>163</v>
      </c>
      <c r="AU649" s="164" t="s">
        <v>82</v>
      </c>
      <c r="AV649" s="12" t="s">
        <v>80</v>
      </c>
      <c r="AW649" s="12" t="s">
        <v>34</v>
      </c>
      <c r="AX649" s="12" t="s">
        <v>73</v>
      </c>
      <c r="AY649" s="164" t="s">
        <v>152</v>
      </c>
    </row>
    <row r="650" spans="2:51" s="12" customFormat="1" ht="11.25">
      <c r="B650" s="162"/>
      <c r="D650" s="163" t="s">
        <v>163</v>
      </c>
      <c r="E650" s="164" t="s">
        <v>3</v>
      </c>
      <c r="F650" s="165" t="s">
        <v>363</v>
      </c>
      <c r="H650" s="164" t="s">
        <v>3</v>
      </c>
      <c r="I650" s="166"/>
      <c r="L650" s="162"/>
      <c r="M650" s="167"/>
      <c r="N650" s="168"/>
      <c r="O650" s="168"/>
      <c r="P650" s="168"/>
      <c r="Q650" s="168"/>
      <c r="R650" s="168"/>
      <c r="S650" s="168"/>
      <c r="T650" s="169"/>
      <c r="AT650" s="164" t="s">
        <v>163</v>
      </c>
      <c r="AU650" s="164" t="s">
        <v>82</v>
      </c>
      <c r="AV650" s="12" t="s">
        <v>80</v>
      </c>
      <c r="AW650" s="12" t="s">
        <v>34</v>
      </c>
      <c r="AX650" s="12" t="s">
        <v>73</v>
      </c>
      <c r="AY650" s="164" t="s">
        <v>152</v>
      </c>
    </row>
    <row r="651" spans="2:51" s="13" customFormat="1" ht="11.25">
      <c r="B651" s="170"/>
      <c r="D651" s="163" t="s">
        <v>163</v>
      </c>
      <c r="E651" s="171" t="s">
        <v>3</v>
      </c>
      <c r="F651" s="172" t="s">
        <v>364</v>
      </c>
      <c r="H651" s="173">
        <v>38.5</v>
      </c>
      <c r="I651" s="174"/>
      <c r="L651" s="170"/>
      <c r="M651" s="175"/>
      <c r="N651" s="176"/>
      <c r="O651" s="176"/>
      <c r="P651" s="176"/>
      <c r="Q651" s="176"/>
      <c r="R651" s="176"/>
      <c r="S651" s="176"/>
      <c r="T651" s="177"/>
      <c r="AT651" s="171" t="s">
        <v>163</v>
      </c>
      <c r="AU651" s="171" t="s">
        <v>82</v>
      </c>
      <c r="AV651" s="13" t="s">
        <v>82</v>
      </c>
      <c r="AW651" s="13" t="s">
        <v>34</v>
      </c>
      <c r="AX651" s="13" t="s">
        <v>80</v>
      </c>
      <c r="AY651" s="171" t="s">
        <v>152</v>
      </c>
    </row>
    <row r="652" spans="1:65" s="1" customFormat="1" ht="24" customHeight="1">
      <c r="A652" s="33"/>
      <c r="B652" s="143"/>
      <c r="C652" s="144" t="s">
        <v>738</v>
      </c>
      <c r="D652" s="144" t="s">
        <v>154</v>
      </c>
      <c r="E652" s="145" t="s">
        <v>903</v>
      </c>
      <c r="F652" s="146" t="s">
        <v>904</v>
      </c>
      <c r="G652" s="147" t="s">
        <v>305</v>
      </c>
      <c r="H652" s="148">
        <v>17.48</v>
      </c>
      <c r="I652" s="149"/>
      <c r="J652" s="150">
        <f>ROUND(I652*H652,2)</f>
        <v>0</v>
      </c>
      <c r="K652" s="146" t="s">
        <v>3</v>
      </c>
      <c r="L652" s="34"/>
      <c r="M652" s="151" t="s">
        <v>3</v>
      </c>
      <c r="N652" s="152" t="s">
        <v>44</v>
      </c>
      <c r="O652" s="54"/>
      <c r="P652" s="153">
        <f>O652*H652</f>
        <v>0</v>
      </c>
      <c r="Q652" s="153">
        <v>0</v>
      </c>
      <c r="R652" s="153">
        <f>Q652*H652</f>
        <v>0</v>
      </c>
      <c r="S652" s="153">
        <v>0.165</v>
      </c>
      <c r="T652" s="154">
        <f>S652*H652</f>
        <v>2.8842000000000003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5" t="s">
        <v>159</v>
      </c>
      <c r="AT652" s="155" t="s">
        <v>154</v>
      </c>
      <c r="AU652" s="155" t="s">
        <v>82</v>
      </c>
      <c r="AY652" s="18" t="s">
        <v>152</v>
      </c>
      <c r="BE652" s="156">
        <f>IF(N652="základní",J652,0)</f>
        <v>0</v>
      </c>
      <c r="BF652" s="156">
        <f>IF(N652="snížená",J652,0)</f>
        <v>0</v>
      </c>
      <c r="BG652" s="156">
        <f>IF(N652="zákl. přenesená",J652,0)</f>
        <v>0</v>
      </c>
      <c r="BH652" s="156">
        <f>IF(N652="sníž. přenesená",J652,0)</f>
        <v>0</v>
      </c>
      <c r="BI652" s="156">
        <f>IF(N652="nulová",J652,0)</f>
        <v>0</v>
      </c>
      <c r="BJ652" s="18" t="s">
        <v>80</v>
      </c>
      <c r="BK652" s="156">
        <f>ROUND(I652*H652,2)</f>
        <v>0</v>
      </c>
      <c r="BL652" s="18" t="s">
        <v>159</v>
      </c>
      <c r="BM652" s="155" t="s">
        <v>905</v>
      </c>
    </row>
    <row r="653" spans="2:51" s="12" customFormat="1" ht="11.25">
      <c r="B653" s="162"/>
      <c r="D653" s="163" t="s">
        <v>163</v>
      </c>
      <c r="E653" s="164" t="s">
        <v>3</v>
      </c>
      <c r="F653" s="165" t="s">
        <v>906</v>
      </c>
      <c r="H653" s="164" t="s">
        <v>3</v>
      </c>
      <c r="I653" s="166"/>
      <c r="L653" s="162"/>
      <c r="M653" s="167"/>
      <c r="N653" s="168"/>
      <c r="O653" s="168"/>
      <c r="P653" s="168"/>
      <c r="Q653" s="168"/>
      <c r="R653" s="168"/>
      <c r="S653" s="168"/>
      <c r="T653" s="169"/>
      <c r="AT653" s="164" t="s">
        <v>163</v>
      </c>
      <c r="AU653" s="164" t="s">
        <v>82</v>
      </c>
      <c r="AV653" s="12" t="s">
        <v>80</v>
      </c>
      <c r="AW653" s="12" t="s">
        <v>34</v>
      </c>
      <c r="AX653" s="12" t="s">
        <v>73</v>
      </c>
      <c r="AY653" s="164" t="s">
        <v>152</v>
      </c>
    </row>
    <row r="654" spans="2:51" s="13" customFormat="1" ht="11.25">
      <c r="B654" s="170"/>
      <c r="D654" s="163" t="s">
        <v>163</v>
      </c>
      <c r="E654" s="171" t="s">
        <v>3</v>
      </c>
      <c r="F654" s="172" t="s">
        <v>907</v>
      </c>
      <c r="H654" s="173">
        <v>17.48</v>
      </c>
      <c r="I654" s="174"/>
      <c r="L654" s="170"/>
      <c r="M654" s="175"/>
      <c r="N654" s="176"/>
      <c r="O654" s="176"/>
      <c r="P654" s="176"/>
      <c r="Q654" s="176"/>
      <c r="R654" s="176"/>
      <c r="S654" s="176"/>
      <c r="T654" s="177"/>
      <c r="AT654" s="171" t="s">
        <v>163</v>
      </c>
      <c r="AU654" s="171" t="s">
        <v>82</v>
      </c>
      <c r="AV654" s="13" t="s">
        <v>82</v>
      </c>
      <c r="AW654" s="13" t="s">
        <v>34</v>
      </c>
      <c r="AX654" s="13" t="s">
        <v>80</v>
      </c>
      <c r="AY654" s="171" t="s">
        <v>152</v>
      </c>
    </row>
    <row r="655" spans="1:65" s="1" customFormat="1" ht="24" customHeight="1">
      <c r="A655" s="33"/>
      <c r="B655" s="143"/>
      <c r="C655" s="144" t="s">
        <v>908</v>
      </c>
      <c r="D655" s="144" t="s">
        <v>154</v>
      </c>
      <c r="E655" s="145" t="s">
        <v>909</v>
      </c>
      <c r="F655" s="146" t="s">
        <v>910</v>
      </c>
      <c r="G655" s="147" t="s">
        <v>179</v>
      </c>
      <c r="H655" s="148">
        <v>37.365</v>
      </c>
      <c r="I655" s="149"/>
      <c r="J655" s="150">
        <f>ROUND(I655*H655,2)</f>
        <v>0</v>
      </c>
      <c r="K655" s="146" t="s">
        <v>158</v>
      </c>
      <c r="L655" s="34"/>
      <c r="M655" s="151" t="s">
        <v>3</v>
      </c>
      <c r="N655" s="152" t="s">
        <v>44</v>
      </c>
      <c r="O655" s="54"/>
      <c r="P655" s="153">
        <f>O655*H655</f>
        <v>0</v>
      </c>
      <c r="Q655" s="153">
        <v>0</v>
      </c>
      <c r="R655" s="153">
        <f>Q655*H655</f>
        <v>0</v>
      </c>
      <c r="S655" s="153">
        <v>0</v>
      </c>
      <c r="T655" s="154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55" t="s">
        <v>159</v>
      </c>
      <c r="AT655" s="155" t="s">
        <v>154</v>
      </c>
      <c r="AU655" s="155" t="s">
        <v>82</v>
      </c>
      <c r="AY655" s="18" t="s">
        <v>152</v>
      </c>
      <c r="BE655" s="156">
        <f>IF(N655="základní",J655,0)</f>
        <v>0</v>
      </c>
      <c r="BF655" s="156">
        <f>IF(N655="snížená",J655,0)</f>
        <v>0</v>
      </c>
      <c r="BG655" s="156">
        <f>IF(N655="zákl. přenesená",J655,0)</f>
        <v>0</v>
      </c>
      <c r="BH655" s="156">
        <f>IF(N655="sníž. přenesená",J655,0)</f>
        <v>0</v>
      </c>
      <c r="BI655" s="156">
        <f>IF(N655="nulová",J655,0)</f>
        <v>0</v>
      </c>
      <c r="BJ655" s="18" t="s">
        <v>80</v>
      </c>
      <c r="BK655" s="156">
        <f>ROUND(I655*H655,2)</f>
        <v>0</v>
      </c>
      <c r="BL655" s="18" t="s">
        <v>159</v>
      </c>
      <c r="BM655" s="155" t="s">
        <v>911</v>
      </c>
    </row>
    <row r="656" spans="1:47" s="1" customFormat="1" ht="11.25">
      <c r="A656" s="33"/>
      <c r="B656" s="34"/>
      <c r="C656" s="33"/>
      <c r="D656" s="157" t="s">
        <v>161</v>
      </c>
      <c r="E656" s="33"/>
      <c r="F656" s="158" t="s">
        <v>912</v>
      </c>
      <c r="G656" s="33"/>
      <c r="H656" s="33"/>
      <c r="I656" s="159"/>
      <c r="J656" s="33"/>
      <c r="K656" s="33"/>
      <c r="L656" s="34"/>
      <c r="M656" s="160"/>
      <c r="N656" s="161"/>
      <c r="O656" s="54"/>
      <c r="P656" s="54"/>
      <c r="Q656" s="54"/>
      <c r="R656" s="54"/>
      <c r="S656" s="54"/>
      <c r="T656" s="55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T656" s="18" t="s">
        <v>161</v>
      </c>
      <c r="AU656" s="18" t="s">
        <v>82</v>
      </c>
    </row>
    <row r="657" spans="2:51" s="12" customFormat="1" ht="11.25">
      <c r="B657" s="162"/>
      <c r="D657" s="163" t="s">
        <v>163</v>
      </c>
      <c r="E657" s="164" t="s">
        <v>3</v>
      </c>
      <c r="F657" s="165" t="s">
        <v>913</v>
      </c>
      <c r="H657" s="164" t="s">
        <v>3</v>
      </c>
      <c r="I657" s="166"/>
      <c r="L657" s="162"/>
      <c r="M657" s="167"/>
      <c r="N657" s="168"/>
      <c r="O657" s="168"/>
      <c r="P657" s="168"/>
      <c r="Q657" s="168"/>
      <c r="R657" s="168"/>
      <c r="S657" s="168"/>
      <c r="T657" s="169"/>
      <c r="AT657" s="164" t="s">
        <v>163</v>
      </c>
      <c r="AU657" s="164" t="s">
        <v>82</v>
      </c>
      <c r="AV657" s="12" t="s">
        <v>80</v>
      </c>
      <c r="AW657" s="12" t="s">
        <v>34</v>
      </c>
      <c r="AX657" s="12" t="s">
        <v>73</v>
      </c>
      <c r="AY657" s="164" t="s">
        <v>152</v>
      </c>
    </row>
    <row r="658" spans="2:51" s="13" customFormat="1" ht="11.25">
      <c r="B658" s="170"/>
      <c r="D658" s="163" t="s">
        <v>163</v>
      </c>
      <c r="E658" s="171" t="s">
        <v>3</v>
      </c>
      <c r="F658" s="172" t="s">
        <v>914</v>
      </c>
      <c r="H658" s="173">
        <v>37.365</v>
      </c>
      <c r="I658" s="174"/>
      <c r="L658" s="170"/>
      <c r="M658" s="175"/>
      <c r="N658" s="176"/>
      <c r="O658" s="176"/>
      <c r="P658" s="176"/>
      <c r="Q658" s="176"/>
      <c r="R658" s="176"/>
      <c r="S658" s="176"/>
      <c r="T658" s="177"/>
      <c r="AT658" s="171" t="s">
        <v>163</v>
      </c>
      <c r="AU658" s="171" t="s">
        <v>82</v>
      </c>
      <c r="AV658" s="13" t="s">
        <v>82</v>
      </c>
      <c r="AW658" s="13" t="s">
        <v>34</v>
      </c>
      <c r="AX658" s="13" t="s">
        <v>80</v>
      </c>
      <c r="AY658" s="171" t="s">
        <v>152</v>
      </c>
    </row>
    <row r="659" spans="1:65" s="1" customFormat="1" ht="21.75" customHeight="1">
      <c r="A659" s="33"/>
      <c r="B659" s="143"/>
      <c r="C659" s="144" t="s">
        <v>915</v>
      </c>
      <c r="D659" s="144" t="s">
        <v>154</v>
      </c>
      <c r="E659" s="145" t="s">
        <v>916</v>
      </c>
      <c r="F659" s="146" t="s">
        <v>917</v>
      </c>
      <c r="G659" s="147" t="s">
        <v>179</v>
      </c>
      <c r="H659" s="148">
        <v>37.365</v>
      </c>
      <c r="I659" s="149"/>
      <c r="J659" s="150">
        <f>ROUND(I659*H659,2)</f>
        <v>0</v>
      </c>
      <c r="K659" s="146" t="s">
        <v>158</v>
      </c>
      <c r="L659" s="34"/>
      <c r="M659" s="151" t="s">
        <v>3</v>
      </c>
      <c r="N659" s="152" t="s">
        <v>44</v>
      </c>
      <c r="O659" s="54"/>
      <c r="P659" s="153">
        <f>O659*H659</f>
        <v>0</v>
      </c>
      <c r="Q659" s="153">
        <v>0</v>
      </c>
      <c r="R659" s="153">
        <f>Q659*H659</f>
        <v>0</v>
      </c>
      <c r="S659" s="153">
        <v>0</v>
      </c>
      <c r="T659" s="154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55" t="s">
        <v>159</v>
      </c>
      <c r="AT659" s="155" t="s">
        <v>154</v>
      </c>
      <c r="AU659" s="155" t="s">
        <v>82</v>
      </c>
      <c r="AY659" s="18" t="s">
        <v>152</v>
      </c>
      <c r="BE659" s="156">
        <f>IF(N659="základní",J659,0)</f>
        <v>0</v>
      </c>
      <c r="BF659" s="156">
        <f>IF(N659="snížená",J659,0)</f>
        <v>0</v>
      </c>
      <c r="BG659" s="156">
        <f>IF(N659="zákl. přenesená",J659,0)</f>
        <v>0</v>
      </c>
      <c r="BH659" s="156">
        <f>IF(N659="sníž. přenesená",J659,0)</f>
        <v>0</v>
      </c>
      <c r="BI659" s="156">
        <f>IF(N659="nulová",J659,0)</f>
        <v>0</v>
      </c>
      <c r="BJ659" s="18" t="s">
        <v>80</v>
      </c>
      <c r="BK659" s="156">
        <f>ROUND(I659*H659,2)</f>
        <v>0</v>
      </c>
      <c r="BL659" s="18" t="s">
        <v>159</v>
      </c>
      <c r="BM659" s="155" t="s">
        <v>918</v>
      </c>
    </row>
    <row r="660" spans="1:47" s="1" customFormat="1" ht="11.25">
      <c r="A660" s="33"/>
      <c r="B660" s="34"/>
      <c r="C660" s="33"/>
      <c r="D660" s="157" t="s">
        <v>161</v>
      </c>
      <c r="E660" s="33"/>
      <c r="F660" s="158" t="s">
        <v>919</v>
      </c>
      <c r="G660" s="33"/>
      <c r="H660" s="33"/>
      <c r="I660" s="159"/>
      <c r="J660" s="33"/>
      <c r="K660" s="33"/>
      <c r="L660" s="34"/>
      <c r="M660" s="160"/>
      <c r="N660" s="161"/>
      <c r="O660" s="54"/>
      <c r="P660" s="54"/>
      <c r="Q660" s="54"/>
      <c r="R660" s="54"/>
      <c r="S660" s="54"/>
      <c r="T660" s="55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T660" s="18" t="s">
        <v>161</v>
      </c>
      <c r="AU660" s="18" t="s">
        <v>82</v>
      </c>
    </row>
    <row r="661" spans="2:51" s="13" customFormat="1" ht="11.25">
      <c r="B661" s="170"/>
      <c r="D661" s="163" t="s">
        <v>163</v>
      </c>
      <c r="E661" s="171" t="s">
        <v>3</v>
      </c>
      <c r="F661" s="172" t="s">
        <v>914</v>
      </c>
      <c r="H661" s="173">
        <v>37.365</v>
      </c>
      <c r="I661" s="174"/>
      <c r="L661" s="170"/>
      <c r="M661" s="175"/>
      <c r="N661" s="176"/>
      <c r="O661" s="176"/>
      <c r="P661" s="176"/>
      <c r="Q661" s="176"/>
      <c r="R661" s="176"/>
      <c r="S661" s="176"/>
      <c r="T661" s="177"/>
      <c r="AT661" s="171" t="s">
        <v>163</v>
      </c>
      <c r="AU661" s="171" t="s">
        <v>82</v>
      </c>
      <c r="AV661" s="13" t="s">
        <v>82</v>
      </c>
      <c r="AW661" s="13" t="s">
        <v>34</v>
      </c>
      <c r="AX661" s="13" t="s">
        <v>80</v>
      </c>
      <c r="AY661" s="171" t="s">
        <v>152</v>
      </c>
    </row>
    <row r="662" spans="1:65" s="1" customFormat="1" ht="24" customHeight="1">
      <c r="A662" s="33"/>
      <c r="B662" s="143"/>
      <c r="C662" s="144" t="s">
        <v>920</v>
      </c>
      <c r="D662" s="144" t="s">
        <v>154</v>
      </c>
      <c r="E662" s="145" t="s">
        <v>921</v>
      </c>
      <c r="F662" s="146" t="s">
        <v>922</v>
      </c>
      <c r="G662" s="147" t="s">
        <v>179</v>
      </c>
      <c r="H662" s="148">
        <v>709.935</v>
      </c>
      <c r="I662" s="149"/>
      <c r="J662" s="150">
        <f>ROUND(I662*H662,2)</f>
        <v>0</v>
      </c>
      <c r="K662" s="146" t="s">
        <v>158</v>
      </c>
      <c r="L662" s="34"/>
      <c r="M662" s="151" t="s">
        <v>3</v>
      </c>
      <c r="N662" s="152" t="s">
        <v>44</v>
      </c>
      <c r="O662" s="54"/>
      <c r="P662" s="153">
        <f>O662*H662</f>
        <v>0</v>
      </c>
      <c r="Q662" s="153">
        <v>0</v>
      </c>
      <c r="R662" s="153">
        <f>Q662*H662</f>
        <v>0</v>
      </c>
      <c r="S662" s="153">
        <v>0</v>
      </c>
      <c r="T662" s="154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55" t="s">
        <v>159</v>
      </c>
      <c r="AT662" s="155" t="s">
        <v>154</v>
      </c>
      <c r="AU662" s="155" t="s">
        <v>82</v>
      </c>
      <c r="AY662" s="18" t="s">
        <v>152</v>
      </c>
      <c r="BE662" s="156">
        <f>IF(N662="základní",J662,0)</f>
        <v>0</v>
      </c>
      <c r="BF662" s="156">
        <f>IF(N662="snížená",J662,0)</f>
        <v>0</v>
      </c>
      <c r="BG662" s="156">
        <f>IF(N662="zákl. přenesená",J662,0)</f>
        <v>0</v>
      </c>
      <c r="BH662" s="156">
        <f>IF(N662="sníž. přenesená",J662,0)</f>
        <v>0</v>
      </c>
      <c r="BI662" s="156">
        <f>IF(N662="nulová",J662,0)</f>
        <v>0</v>
      </c>
      <c r="BJ662" s="18" t="s">
        <v>80</v>
      </c>
      <c r="BK662" s="156">
        <f>ROUND(I662*H662,2)</f>
        <v>0</v>
      </c>
      <c r="BL662" s="18" t="s">
        <v>159</v>
      </c>
      <c r="BM662" s="155" t="s">
        <v>923</v>
      </c>
    </row>
    <row r="663" spans="1:47" s="1" customFormat="1" ht="11.25">
      <c r="A663" s="33"/>
      <c r="B663" s="34"/>
      <c r="C663" s="33"/>
      <c r="D663" s="157" t="s">
        <v>161</v>
      </c>
      <c r="E663" s="33"/>
      <c r="F663" s="158" t="s">
        <v>924</v>
      </c>
      <c r="G663" s="33"/>
      <c r="H663" s="33"/>
      <c r="I663" s="159"/>
      <c r="J663" s="33"/>
      <c r="K663" s="33"/>
      <c r="L663" s="34"/>
      <c r="M663" s="160"/>
      <c r="N663" s="161"/>
      <c r="O663" s="54"/>
      <c r="P663" s="54"/>
      <c r="Q663" s="54"/>
      <c r="R663" s="54"/>
      <c r="S663" s="54"/>
      <c r="T663" s="55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T663" s="18" t="s">
        <v>161</v>
      </c>
      <c r="AU663" s="18" t="s">
        <v>82</v>
      </c>
    </row>
    <row r="664" spans="2:51" s="13" customFormat="1" ht="11.25">
      <c r="B664" s="170"/>
      <c r="D664" s="163" t="s">
        <v>163</v>
      </c>
      <c r="E664" s="171" t="s">
        <v>3</v>
      </c>
      <c r="F664" s="172" t="s">
        <v>925</v>
      </c>
      <c r="H664" s="173">
        <v>709.935</v>
      </c>
      <c r="I664" s="174"/>
      <c r="L664" s="170"/>
      <c r="M664" s="175"/>
      <c r="N664" s="176"/>
      <c r="O664" s="176"/>
      <c r="P664" s="176"/>
      <c r="Q664" s="176"/>
      <c r="R664" s="176"/>
      <c r="S664" s="176"/>
      <c r="T664" s="177"/>
      <c r="AT664" s="171" t="s">
        <v>163</v>
      </c>
      <c r="AU664" s="171" t="s">
        <v>82</v>
      </c>
      <c r="AV664" s="13" t="s">
        <v>82</v>
      </c>
      <c r="AW664" s="13" t="s">
        <v>34</v>
      </c>
      <c r="AX664" s="13" t="s">
        <v>80</v>
      </c>
      <c r="AY664" s="171" t="s">
        <v>152</v>
      </c>
    </row>
    <row r="665" spans="1:65" s="1" customFormat="1" ht="24" customHeight="1">
      <c r="A665" s="33"/>
      <c r="B665" s="143"/>
      <c r="C665" s="144" t="s">
        <v>926</v>
      </c>
      <c r="D665" s="144" t="s">
        <v>154</v>
      </c>
      <c r="E665" s="145" t="s">
        <v>927</v>
      </c>
      <c r="F665" s="146" t="s">
        <v>928</v>
      </c>
      <c r="G665" s="147" t="s">
        <v>179</v>
      </c>
      <c r="H665" s="148">
        <v>37.365</v>
      </c>
      <c r="I665" s="149"/>
      <c r="J665" s="150">
        <f>ROUND(I665*H665,2)</f>
        <v>0</v>
      </c>
      <c r="K665" s="146" t="s">
        <v>158</v>
      </c>
      <c r="L665" s="34"/>
      <c r="M665" s="151" t="s">
        <v>3</v>
      </c>
      <c r="N665" s="152" t="s">
        <v>44</v>
      </c>
      <c r="O665" s="54"/>
      <c r="P665" s="153">
        <f>O665*H665</f>
        <v>0</v>
      </c>
      <c r="Q665" s="153">
        <v>0</v>
      </c>
      <c r="R665" s="153">
        <f>Q665*H665</f>
        <v>0</v>
      </c>
      <c r="S665" s="153">
        <v>0</v>
      </c>
      <c r="T665" s="154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55" t="s">
        <v>159</v>
      </c>
      <c r="AT665" s="155" t="s">
        <v>154</v>
      </c>
      <c r="AU665" s="155" t="s">
        <v>82</v>
      </c>
      <c r="AY665" s="18" t="s">
        <v>152</v>
      </c>
      <c r="BE665" s="156">
        <f>IF(N665="základní",J665,0)</f>
        <v>0</v>
      </c>
      <c r="BF665" s="156">
        <f>IF(N665="snížená",J665,0)</f>
        <v>0</v>
      </c>
      <c r="BG665" s="156">
        <f>IF(N665="zákl. přenesená",J665,0)</f>
        <v>0</v>
      </c>
      <c r="BH665" s="156">
        <f>IF(N665="sníž. přenesená",J665,0)</f>
        <v>0</v>
      </c>
      <c r="BI665" s="156">
        <f>IF(N665="nulová",J665,0)</f>
        <v>0</v>
      </c>
      <c r="BJ665" s="18" t="s">
        <v>80</v>
      </c>
      <c r="BK665" s="156">
        <f>ROUND(I665*H665,2)</f>
        <v>0</v>
      </c>
      <c r="BL665" s="18" t="s">
        <v>159</v>
      </c>
      <c r="BM665" s="155" t="s">
        <v>929</v>
      </c>
    </row>
    <row r="666" spans="1:47" s="1" customFormat="1" ht="11.25">
      <c r="A666" s="33"/>
      <c r="B666" s="34"/>
      <c r="C666" s="33"/>
      <c r="D666" s="157" t="s">
        <v>161</v>
      </c>
      <c r="E666" s="33"/>
      <c r="F666" s="158" t="s">
        <v>930</v>
      </c>
      <c r="G666" s="33"/>
      <c r="H666" s="33"/>
      <c r="I666" s="159"/>
      <c r="J666" s="33"/>
      <c r="K666" s="33"/>
      <c r="L666" s="34"/>
      <c r="M666" s="160"/>
      <c r="N666" s="161"/>
      <c r="O666" s="54"/>
      <c r="P666" s="54"/>
      <c r="Q666" s="54"/>
      <c r="R666" s="54"/>
      <c r="S666" s="54"/>
      <c r="T666" s="55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T666" s="18" t="s">
        <v>161</v>
      </c>
      <c r="AU666" s="18" t="s">
        <v>82</v>
      </c>
    </row>
    <row r="667" spans="2:51" s="12" customFormat="1" ht="11.25">
      <c r="B667" s="162"/>
      <c r="D667" s="163" t="s">
        <v>163</v>
      </c>
      <c r="E667" s="164" t="s">
        <v>3</v>
      </c>
      <c r="F667" s="165" t="s">
        <v>931</v>
      </c>
      <c r="H667" s="164" t="s">
        <v>3</v>
      </c>
      <c r="I667" s="166"/>
      <c r="L667" s="162"/>
      <c r="M667" s="167"/>
      <c r="N667" s="168"/>
      <c r="O667" s="168"/>
      <c r="P667" s="168"/>
      <c r="Q667" s="168"/>
      <c r="R667" s="168"/>
      <c r="S667" s="168"/>
      <c r="T667" s="169"/>
      <c r="AT667" s="164" t="s">
        <v>163</v>
      </c>
      <c r="AU667" s="164" t="s">
        <v>82</v>
      </c>
      <c r="AV667" s="12" t="s">
        <v>80</v>
      </c>
      <c r="AW667" s="12" t="s">
        <v>34</v>
      </c>
      <c r="AX667" s="12" t="s">
        <v>73</v>
      </c>
      <c r="AY667" s="164" t="s">
        <v>152</v>
      </c>
    </row>
    <row r="668" spans="2:51" s="13" customFormat="1" ht="11.25">
      <c r="B668" s="170"/>
      <c r="D668" s="163" t="s">
        <v>163</v>
      </c>
      <c r="E668" s="171" t="s">
        <v>3</v>
      </c>
      <c r="F668" s="172" t="s">
        <v>914</v>
      </c>
      <c r="H668" s="173">
        <v>37.365</v>
      </c>
      <c r="I668" s="174"/>
      <c r="L668" s="170"/>
      <c r="M668" s="175"/>
      <c r="N668" s="176"/>
      <c r="O668" s="176"/>
      <c r="P668" s="176"/>
      <c r="Q668" s="176"/>
      <c r="R668" s="176"/>
      <c r="S668" s="176"/>
      <c r="T668" s="177"/>
      <c r="AT668" s="171" t="s">
        <v>163</v>
      </c>
      <c r="AU668" s="171" t="s">
        <v>82</v>
      </c>
      <c r="AV668" s="13" t="s">
        <v>82</v>
      </c>
      <c r="AW668" s="13" t="s">
        <v>34</v>
      </c>
      <c r="AX668" s="13" t="s">
        <v>80</v>
      </c>
      <c r="AY668" s="171" t="s">
        <v>152</v>
      </c>
    </row>
    <row r="669" spans="2:63" s="11" customFormat="1" ht="22.5" customHeight="1">
      <c r="B669" s="130"/>
      <c r="D669" s="131" t="s">
        <v>72</v>
      </c>
      <c r="E669" s="141" t="s">
        <v>932</v>
      </c>
      <c r="F669" s="141" t="s">
        <v>933</v>
      </c>
      <c r="I669" s="133"/>
      <c r="J669" s="142">
        <f>BK669</f>
        <v>0</v>
      </c>
      <c r="L669" s="130"/>
      <c r="M669" s="135"/>
      <c r="N669" s="136"/>
      <c r="O669" s="136"/>
      <c r="P669" s="137">
        <f>SUM(P670:P671)</f>
        <v>0</v>
      </c>
      <c r="Q669" s="136"/>
      <c r="R669" s="137">
        <f>SUM(R670:R671)</f>
        <v>0</v>
      </c>
      <c r="S669" s="136"/>
      <c r="T669" s="138">
        <f>SUM(T670:T671)</f>
        <v>0</v>
      </c>
      <c r="AR669" s="131" t="s">
        <v>80</v>
      </c>
      <c r="AT669" s="139" t="s">
        <v>72</v>
      </c>
      <c r="AU669" s="139" t="s">
        <v>80</v>
      </c>
      <c r="AY669" s="131" t="s">
        <v>152</v>
      </c>
      <c r="BK669" s="140">
        <f>SUM(BK670:BK671)</f>
        <v>0</v>
      </c>
    </row>
    <row r="670" spans="1:65" s="1" customFormat="1" ht="33" customHeight="1">
      <c r="A670" s="33"/>
      <c r="B670" s="143"/>
      <c r="C670" s="144" t="s">
        <v>934</v>
      </c>
      <c r="D670" s="144" t="s">
        <v>154</v>
      </c>
      <c r="E670" s="145" t="s">
        <v>935</v>
      </c>
      <c r="F670" s="146" t="s">
        <v>936</v>
      </c>
      <c r="G670" s="147" t="s">
        <v>179</v>
      </c>
      <c r="H670" s="148">
        <v>34.848</v>
      </c>
      <c r="I670" s="149"/>
      <c r="J670" s="150">
        <f>ROUND(I670*H670,2)</f>
        <v>0</v>
      </c>
      <c r="K670" s="146" t="s">
        <v>158</v>
      </c>
      <c r="L670" s="34"/>
      <c r="M670" s="151" t="s">
        <v>3</v>
      </c>
      <c r="N670" s="152" t="s">
        <v>44</v>
      </c>
      <c r="O670" s="54"/>
      <c r="P670" s="153">
        <f>O670*H670</f>
        <v>0</v>
      </c>
      <c r="Q670" s="153">
        <v>0</v>
      </c>
      <c r="R670" s="153">
        <f>Q670*H670</f>
        <v>0</v>
      </c>
      <c r="S670" s="153">
        <v>0</v>
      </c>
      <c r="T670" s="154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55" t="s">
        <v>159</v>
      </c>
      <c r="AT670" s="155" t="s">
        <v>154</v>
      </c>
      <c r="AU670" s="155" t="s">
        <v>82</v>
      </c>
      <c r="AY670" s="18" t="s">
        <v>152</v>
      </c>
      <c r="BE670" s="156">
        <f>IF(N670="základní",J670,0)</f>
        <v>0</v>
      </c>
      <c r="BF670" s="156">
        <f>IF(N670="snížená",J670,0)</f>
        <v>0</v>
      </c>
      <c r="BG670" s="156">
        <f>IF(N670="zákl. přenesená",J670,0)</f>
        <v>0</v>
      </c>
      <c r="BH670" s="156">
        <f>IF(N670="sníž. přenesená",J670,0)</f>
        <v>0</v>
      </c>
      <c r="BI670" s="156">
        <f>IF(N670="nulová",J670,0)</f>
        <v>0</v>
      </c>
      <c r="BJ670" s="18" t="s">
        <v>80</v>
      </c>
      <c r="BK670" s="156">
        <f>ROUND(I670*H670,2)</f>
        <v>0</v>
      </c>
      <c r="BL670" s="18" t="s">
        <v>159</v>
      </c>
      <c r="BM670" s="155" t="s">
        <v>937</v>
      </c>
    </row>
    <row r="671" spans="1:47" s="1" customFormat="1" ht="11.25">
      <c r="A671" s="33"/>
      <c r="B671" s="34"/>
      <c r="C671" s="33"/>
      <c r="D671" s="157" t="s">
        <v>161</v>
      </c>
      <c r="E671" s="33"/>
      <c r="F671" s="158" t="s">
        <v>938</v>
      </c>
      <c r="G671" s="33"/>
      <c r="H671" s="33"/>
      <c r="I671" s="159"/>
      <c r="J671" s="33"/>
      <c r="K671" s="33"/>
      <c r="L671" s="34"/>
      <c r="M671" s="160"/>
      <c r="N671" s="161"/>
      <c r="O671" s="54"/>
      <c r="P671" s="54"/>
      <c r="Q671" s="54"/>
      <c r="R671" s="54"/>
      <c r="S671" s="54"/>
      <c r="T671" s="55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T671" s="18" t="s">
        <v>161</v>
      </c>
      <c r="AU671" s="18" t="s">
        <v>82</v>
      </c>
    </row>
    <row r="672" spans="2:63" s="11" customFormat="1" ht="25.5" customHeight="1">
      <c r="B672" s="130"/>
      <c r="D672" s="131" t="s">
        <v>72</v>
      </c>
      <c r="E672" s="132" t="s">
        <v>939</v>
      </c>
      <c r="F672" s="132" t="s">
        <v>940</v>
      </c>
      <c r="I672" s="133"/>
      <c r="J672" s="134">
        <f>BK672</f>
        <v>0</v>
      </c>
      <c r="L672" s="130"/>
      <c r="M672" s="135"/>
      <c r="N672" s="136"/>
      <c r="O672" s="136"/>
      <c r="P672" s="137">
        <f>P673+P699+P820+P848+P959+P1007+P1035+P1045+P1077+P1086+P1116</f>
        <v>0</v>
      </c>
      <c r="Q672" s="136"/>
      <c r="R672" s="137">
        <f>R673+R699+R820+R848+R959+R1007+R1035+R1045+R1077+R1086+R1116</f>
        <v>8.221540449999999</v>
      </c>
      <c r="S672" s="136"/>
      <c r="T672" s="138">
        <f>T673+T699+T820+T848+T959+T1007+T1035+T1045+T1077+T1086+T1116</f>
        <v>0.7192271</v>
      </c>
      <c r="AR672" s="131" t="s">
        <v>82</v>
      </c>
      <c r="AT672" s="139" t="s">
        <v>72</v>
      </c>
      <c r="AU672" s="139" t="s">
        <v>73</v>
      </c>
      <c r="AY672" s="131" t="s">
        <v>152</v>
      </c>
      <c r="BK672" s="140">
        <f>BK673+BK699+BK820+BK848+BK959+BK1007+BK1035+BK1045+BK1077+BK1086+BK1116</f>
        <v>0</v>
      </c>
    </row>
    <row r="673" spans="2:63" s="11" customFormat="1" ht="22.5" customHeight="1">
      <c r="B673" s="130"/>
      <c r="D673" s="131" t="s">
        <v>72</v>
      </c>
      <c r="E673" s="141" t="s">
        <v>941</v>
      </c>
      <c r="F673" s="141" t="s">
        <v>942</v>
      </c>
      <c r="I673" s="133"/>
      <c r="J673" s="142">
        <f>BK673</f>
        <v>0</v>
      </c>
      <c r="L673" s="130"/>
      <c r="M673" s="135"/>
      <c r="N673" s="136"/>
      <c r="O673" s="136"/>
      <c r="P673" s="137">
        <f>SUM(P674:P698)</f>
        <v>0</v>
      </c>
      <c r="Q673" s="136"/>
      <c r="R673" s="137">
        <f>SUM(R674:R698)</f>
        <v>0.8844932</v>
      </c>
      <c r="S673" s="136"/>
      <c r="T673" s="138">
        <f>SUM(T674:T698)</f>
        <v>0</v>
      </c>
      <c r="AR673" s="131" t="s">
        <v>82</v>
      </c>
      <c r="AT673" s="139" t="s">
        <v>72</v>
      </c>
      <c r="AU673" s="139" t="s">
        <v>80</v>
      </c>
      <c r="AY673" s="131" t="s">
        <v>152</v>
      </c>
      <c r="BK673" s="140">
        <f>SUM(BK674:BK698)</f>
        <v>0</v>
      </c>
    </row>
    <row r="674" spans="1:65" s="1" customFormat="1" ht="21.75" customHeight="1">
      <c r="A674" s="33"/>
      <c r="B674" s="143"/>
      <c r="C674" s="144" t="s">
        <v>943</v>
      </c>
      <c r="D674" s="144" t="s">
        <v>154</v>
      </c>
      <c r="E674" s="145" t="s">
        <v>944</v>
      </c>
      <c r="F674" s="146" t="s">
        <v>945</v>
      </c>
      <c r="G674" s="147" t="s">
        <v>221</v>
      </c>
      <c r="H674" s="148">
        <v>125.864</v>
      </c>
      <c r="I674" s="149"/>
      <c r="J674" s="150">
        <f>ROUND(I674*H674,2)</f>
        <v>0</v>
      </c>
      <c r="K674" s="146" t="s">
        <v>158</v>
      </c>
      <c r="L674" s="34"/>
      <c r="M674" s="151" t="s">
        <v>3</v>
      </c>
      <c r="N674" s="152" t="s">
        <v>44</v>
      </c>
      <c r="O674" s="54"/>
      <c r="P674" s="153">
        <f>O674*H674</f>
        <v>0</v>
      </c>
      <c r="Q674" s="153">
        <v>0</v>
      </c>
      <c r="R674" s="153">
        <f>Q674*H674</f>
        <v>0</v>
      </c>
      <c r="S674" s="153">
        <v>0</v>
      </c>
      <c r="T674" s="154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55" t="s">
        <v>266</v>
      </c>
      <c r="AT674" s="155" t="s">
        <v>154</v>
      </c>
      <c r="AU674" s="155" t="s">
        <v>82</v>
      </c>
      <c r="AY674" s="18" t="s">
        <v>152</v>
      </c>
      <c r="BE674" s="156">
        <f>IF(N674="základní",J674,0)</f>
        <v>0</v>
      </c>
      <c r="BF674" s="156">
        <f>IF(N674="snížená",J674,0)</f>
        <v>0</v>
      </c>
      <c r="BG674" s="156">
        <f>IF(N674="zákl. přenesená",J674,0)</f>
        <v>0</v>
      </c>
      <c r="BH674" s="156">
        <f>IF(N674="sníž. přenesená",J674,0)</f>
        <v>0</v>
      </c>
      <c r="BI674" s="156">
        <f>IF(N674="nulová",J674,0)</f>
        <v>0</v>
      </c>
      <c r="BJ674" s="18" t="s">
        <v>80</v>
      </c>
      <c r="BK674" s="156">
        <f>ROUND(I674*H674,2)</f>
        <v>0</v>
      </c>
      <c r="BL674" s="18" t="s">
        <v>266</v>
      </c>
      <c r="BM674" s="155" t="s">
        <v>946</v>
      </c>
    </row>
    <row r="675" spans="1:47" s="1" customFormat="1" ht="11.25">
      <c r="A675" s="33"/>
      <c r="B675" s="34"/>
      <c r="C675" s="33"/>
      <c r="D675" s="157" t="s">
        <v>161</v>
      </c>
      <c r="E675" s="33"/>
      <c r="F675" s="158" t="s">
        <v>947</v>
      </c>
      <c r="G675" s="33"/>
      <c r="H675" s="33"/>
      <c r="I675" s="159"/>
      <c r="J675" s="33"/>
      <c r="K675" s="33"/>
      <c r="L675" s="34"/>
      <c r="M675" s="160"/>
      <c r="N675" s="161"/>
      <c r="O675" s="54"/>
      <c r="P675" s="54"/>
      <c r="Q675" s="54"/>
      <c r="R675" s="54"/>
      <c r="S675" s="54"/>
      <c r="T675" s="55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T675" s="18" t="s">
        <v>161</v>
      </c>
      <c r="AU675" s="18" t="s">
        <v>82</v>
      </c>
    </row>
    <row r="676" spans="2:51" s="12" customFormat="1" ht="11.25">
      <c r="B676" s="162"/>
      <c r="D676" s="163" t="s">
        <v>163</v>
      </c>
      <c r="E676" s="164" t="s">
        <v>3</v>
      </c>
      <c r="F676" s="165" t="s">
        <v>948</v>
      </c>
      <c r="H676" s="164" t="s">
        <v>3</v>
      </c>
      <c r="I676" s="166"/>
      <c r="L676" s="162"/>
      <c r="M676" s="167"/>
      <c r="N676" s="168"/>
      <c r="O676" s="168"/>
      <c r="P676" s="168"/>
      <c r="Q676" s="168"/>
      <c r="R676" s="168"/>
      <c r="S676" s="168"/>
      <c r="T676" s="169"/>
      <c r="AT676" s="164" t="s">
        <v>163</v>
      </c>
      <c r="AU676" s="164" t="s">
        <v>82</v>
      </c>
      <c r="AV676" s="12" t="s">
        <v>80</v>
      </c>
      <c r="AW676" s="12" t="s">
        <v>34</v>
      </c>
      <c r="AX676" s="12" t="s">
        <v>73</v>
      </c>
      <c r="AY676" s="164" t="s">
        <v>152</v>
      </c>
    </row>
    <row r="677" spans="2:51" s="12" customFormat="1" ht="11.25">
      <c r="B677" s="162"/>
      <c r="D677" s="163" t="s">
        <v>163</v>
      </c>
      <c r="E677" s="164" t="s">
        <v>3</v>
      </c>
      <c r="F677" s="165" t="s">
        <v>949</v>
      </c>
      <c r="H677" s="164" t="s">
        <v>3</v>
      </c>
      <c r="I677" s="166"/>
      <c r="L677" s="162"/>
      <c r="M677" s="167"/>
      <c r="N677" s="168"/>
      <c r="O677" s="168"/>
      <c r="P677" s="168"/>
      <c r="Q677" s="168"/>
      <c r="R677" s="168"/>
      <c r="S677" s="168"/>
      <c r="T677" s="169"/>
      <c r="AT677" s="164" t="s">
        <v>163</v>
      </c>
      <c r="AU677" s="164" t="s">
        <v>82</v>
      </c>
      <c r="AV677" s="12" t="s">
        <v>80</v>
      </c>
      <c r="AW677" s="12" t="s">
        <v>34</v>
      </c>
      <c r="AX677" s="12" t="s">
        <v>73</v>
      </c>
      <c r="AY677" s="164" t="s">
        <v>152</v>
      </c>
    </row>
    <row r="678" spans="2:51" s="12" customFormat="1" ht="11.25">
      <c r="B678" s="162"/>
      <c r="D678" s="163" t="s">
        <v>163</v>
      </c>
      <c r="E678" s="164" t="s">
        <v>3</v>
      </c>
      <c r="F678" s="165" t="s">
        <v>579</v>
      </c>
      <c r="H678" s="164" t="s">
        <v>3</v>
      </c>
      <c r="I678" s="166"/>
      <c r="L678" s="162"/>
      <c r="M678" s="167"/>
      <c r="N678" s="168"/>
      <c r="O678" s="168"/>
      <c r="P678" s="168"/>
      <c r="Q678" s="168"/>
      <c r="R678" s="168"/>
      <c r="S678" s="168"/>
      <c r="T678" s="169"/>
      <c r="AT678" s="164" t="s">
        <v>163</v>
      </c>
      <c r="AU678" s="164" t="s">
        <v>82</v>
      </c>
      <c r="AV678" s="12" t="s">
        <v>80</v>
      </c>
      <c r="AW678" s="12" t="s">
        <v>34</v>
      </c>
      <c r="AX678" s="12" t="s">
        <v>73</v>
      </c>
      <c r="AY678" s="164" t="s">
        <v>152</v>
      </c>
    </row>
    <row r="679" spans="2:51" s="13" customFormat="1" ht="11.25">
      <c r="B679" s="170"/>
      <c r="D679" s="163" t="s">
        <v>163</v>
      </c>
      <c r="E679" s="171" t="s">
        <v>3</v>
      </c>
      <c r="F679" s="172" t="s">
        <v>381</v>
      </c>
      <c r="H679" s="173">
        <v>16.92</v>
      </c>
      <c r="I679" s="174"/>
      <c r="L679" s="170"/>
      <c r="M679" s="175"/>
      <c r="N679" s="176"/>
      <c r="O679" s="176"/>
      <c r="P679" s="176"/>
      <c r="Q679" s="176"/>
      <c r="R679" s="176"/>
      <c r="S679" s="176"/>
      <c r="T679" s="177"/>
      <c r="AT679" s="171" t="s">
        <v>163</v>
      </c>
      <c r="AU679" s="171" t="s">
        <v>82</v>
      </c>
      <c r="AV679" s="13" t="s">
        <v>82</v>
      </c>
      <c r="AW679" s="13" t="s">
        <v>34</v>
      </c>
      <c r="AX679" s="13" t="s">
        <v>73</v>
      </c>
      <c r="AY679" s="171" t="s">
        <v>152</v>
      </c>
    </row>
    <row r="680" spans="2:51" s="13" customFormat="1" ht="11.25">
      <c r="B680" s="170"/>
      <c r="D680" s="163" t="s">
        <v>163</v>
      </c>
      <c r="E680" s="171" t="s">
        <v>3</v>
      </c>
      <c r="F680" s="172" t="s">
        <v>382</v>
      </c>
      <c r="H680" s="173">
        <v>105.31</v>
      </c>
      <c r="I680" s="174"/>
      <c r="L680" s="170"/>
      <c r="M680" s="175"/>
      <c r="N680" s="176"/>
      <c r="O680" s="176"/>
      <c r="P680" s="176"/>
      <c r="Q680" s="176"/>
      <c r="R680" s="176"/>
      <c r="S680" s="176"/>
      <c r="T680" s="177"/>
      <c r="AT680" s="171" t="s">
        <v>163</v>
      </c>
      <c r="AU680" s="171" t="s">
        <v>82</v>
      </c>
      <c r="AV680" s="13" t="s">
        <v>82</v>
      </c>
      <c r="AW680" s="13" t="s">
        <v>34</v>
      </c>
      <c r="AX680" s="13" t="s">
        <v>73</v>
      </c>
      <c r="AY680" s="171" t="s">
        <v>152</v>
      </c>
    </row>
    <row r="681" spans="2:51" s="12" customFormat="1" ht="11.25">
      <c r="B681" s="162"/>
      <c r="D681" s="163" t="s">
        <v>163</v>
      </c>
      <c r="E681" s="164" t="s">
        <v>3</v>
      </c>
      <c r="F681" s="165" t="s">
        <v>580</v>
      </c>
      <c r="H681" s="164" t="s">
        <v>3</v>
      </c>
      <c r="I681" s="166"/>
      <c r="L681" s="162"/>
      <c r="M681" s="167"/>
      <c r="N681" s="168"/>
      <c r="O681" s="168"/>
      <c r="P681" s="168"/>
      <c r="Q681" s="168"/>
      <c r="R681" s="168"/>
      <c r="S681" s="168"/>
      <c r="T681" s="169"/>
      <c r="AT681" s="164" t="s">
        <v>163</v>
      </c>
      <c r="AU681" s="164" t="s">
        <v>82</v>
      </c>
      <c r="AV681" s="12" t="s">
        <v>80</v>
      </c>
      <c r="AW681" s="12" t="s">
        <v>34</v>
      </c>
      <c r="AX681" s="12" t="s">
        <v>73</v>
      </c>
      <c r="AY681" s="164" t="s">
        <v>152</v>
      </c>
    </row>
    <row r="682" spans="2:51" s="13" customFormat="1" ht="11.25">
      <c r="B682" s="170"/>
      <c r="D682" s="163" t="s">
        <v>163</v>
      </c>
      <c r="E682" s="171" t="s">
        <v>3</v>
      </c>
      <c r="F682" s="172" t="s">
        <v>581</v>
      </c>
      <c r="H682" s="173">
        <v>0.276</v>
      </c>
      <c r="I682" s="174"/>
      <c r="L682" s="170"/>
      <c r="M682" s="175"/>
      <c r="N682" s="176"/>
      <c r="O682" s="176"/>
      <c r="P682" s="176"/>
      <c r="Q682" s="176"/>
      <c r="R682" s="176"/>
      <c r="S682" s="176"/>
      <c r="T682" s="177"/>
      <c r="AT682" s="171" t="s">
        <v>163</v>
      </c>
      <c r="AU682" s="171" t="s">
        <v>82</v>
      </c>
      <c r="AV682" s="13" t="s">
        <v>82</v>
      </c>
      <c r="AW682" s="13" t="s">
        <v>34</v>
      </c>
      <c r="AX682" s="13" t="s">
        <v>73</v>
      </c>
      <c r="AY682" s="171" t="s">
        <v>152</v>
      </c>
    </row>
    <row r="683" spans="2:51" s="13" customFormat="1" ht="11.25">
      <c r="B683" s="170"/>
      <c r="D683" s="163" t="s">
        <v>163</v>
      </c>
      <c r="E683" s="171" t="s">
        <v>3</v>
      </c>
      <c r="F683" s="172" t="s">
        <v>582</v>
      </c>
      <c r="H683" s="173">
        <v>0.33</v>
      </c>
      <c r="I683" s="174"/>
      <c r="L683" s="170"/>
      <c r="M683" s="175"/>
      <c r="N683" s="176"/>
      <c r="O683" s="176"/>
      <c r="P683" s="176"/>
      <c r="Q683" s="176"/>
      <c r="R683" s="176"/>
      <c r="S683" s="176"/>
      <c r="T683" s="177"/>
      <c r="AT683" s="171" t="s">
        <v>163</v>
      </c>
      <c r="AU683" s="171" t="s">
        <v>82</v>
      </c>
      <c r="AV683" s="13" t="s">
        <v>82</v>
      </c>
      <c r="AW683" s="13" t="s">
        <v>34</v>
      </c>
      <c r="AX683" s="13" t="s">
        <v>73</v>
      </c>
      <c r="AY683" s="171" t="s">
        <v>152</v>
      </c>
    </row>
    <row r="684" spans="2:51" s="13" customFormat="1" ht="11.25">
      <c r="B684" s="170"/>
      <c r="D684" s="163" t="s">
        <v>163</v>
      </c>
      <c r="E684" s="171" t="s">
        <v>3</v>
      </c>
      <c r="F684" s="172" t="s">
        <v>583</v>
      </c>
      <c r="H684" s="173">
        <v>0.332</v>
      </c>
      <c r="I684" s="174"/>
      <c r="L684" s="170"/>
      <c r="M684" s="175"/>
      <c r="N684" s="176"/>
      <c r="O684" s="176"/>
      <c r="P684" s="176"/>
      <c r="Q684" s="176"/>
      <c r="R684" s="176"/>
      <c r="S684" s="176"/>
      <c r="T684" s="177"/>
      <c r="AT684" s="171" t="s">
        <v>163</v>
      </c>
      <c r="AU684" s="171" t="s">
        <v>82</v>
      </c>
      <c r="AV684" s="13" t="s">
        <v>82</v>
      </c>
      <c r="AW684" s="13" t="s">
        <v>34</v>
      </c>
      <c r="AX684" s="13" t="s">
        <v>73</v>
      </c>
      <c r="AY684" s="171" t="s">
        <v>152</v>
      </c>
    </row>
    <row r="685" spans="2:51" s="13" customFormat="1" ht="11.25">
      <c r="B685" s="170"/>
      <c r="D685" s="163" t="s">
        <v>163</v>
      </c>
      <c r="E685" s="171" t="s">
        <v>3</v>
      </c>
      <c r="F685" s="172" t="s">
        <v>584</v>
      </c>
      <c r="H685" s="173">
        <v>1.787</v>
      </c>
      <c r="I685" s="174"/>
      <c r="L685" s="170"/>
      <c r="M685" s="175"/>
      <c r="N685" s="176"/>
      <c r="O685" s="176"/>
      <c r="P685" s="176"/>
      <c r="Q685" s="176"/>
      <c r="R685" s="176"/>
      <c r="S685" s="176"/>
      <c r="T685" s="177"/>
      <c r="AT685" s="171" t="s">
        <v>163</v>
      </c>
      <c r="AU685" s="171" t="s">
        <v>82</v>
      </c>
      <c r="AV685" s="13" t="s">
        <v>82</v>
      </c>
      <c r="AW685" s="13" t="s">
        <v>34</v>
      </c>
      <c r="AX685" s="13" t="s">
        <v>73</v>
      </c>
      <c r="AY685" s="171" t="s">
        <v>152</v>
      </c>
    </row>
    <row r="686" spans="2:51" s="13" customFormat="1" ht="11.25">
      <c r="B686" s="170"/>
      <c r="D686" s="163" t="s">
        <v>163</v>
      </c>
      <c r="E686" s="171" t="s">
        <v>3</v>
      </c>
      <c r="F686" s="172" t="s">
        <v>585</v>
      </c>
      <c r="H686" s="173">
        <v>0.909</v>
      </c>
      <c r="I686" s="174"/>
      <c r="L686" s="170"/>
      <c r="M686" s="175"/>
      <c r="N686" s="176"/>
      <c r="O686" s="176"/>
      <c r="P686" s="176"/>
      <c r="Q686" s="176"/>
      <c r="R686" s="176"/>
      <c r="S686" s="176"/>
      <c r="T686" s="177"/>
      <c r="AT686" s="171" t="s">
        <v>163</v>
      </c>
      <c r="AU686" s="171" t="s">
        <v>82</v>
      </c>
      <c r="AV686" s="13" t="s">
        <v>82</v>
      </c>
      <c r="AW686" s="13" t="s">
        <v>34</v>
      </c>
      <c r="AX686" s="13" t="s">
        <v>73</v>
      </c>
      <c r="AY686" s="171" t="s">
        <v>152</v>
      </c>
    </row>
    <row r="687" spans="2:51" s="14" customFormat="1" ht="11.25">
      <c r="B687" s="178"/>
      <c r="D687" s="163" t="s">
        <v>163</v>
      </c>
      <c r="E687" s="179" t="s">
        <v>3</v>
      </c>
      <c r="F687" s="180" t="s">
        <v>168</v>
      </c>
      <c r="H687" s="181">
        <v>125.864</v>
      </c>
      <c r="I687" s="182"/>
      <c r="L687" s="178"/>
      <c r="M687" s="183"/>
      <c r="N687" s="184"/>
      <c r="O687" s="184"/>
      <c r="P687" s="184"/>
      <c r="Q687" s="184"/>
      <c r="R687" s="184"/>
      <c r="S687" s="184"/>
      <c r="T687" s="185"/>
      <c r="AT687" s="179" t="s">
        <v>163</v>
      </c>
      <c r="AU687" s="179" t="s">
        <v>82</v>
      </c>
      <c r="AV687" s="14" t="s">
        <v>159</v>
      </c>
      <c r="AW687" s="14" t="s">
        <v>34</v>
      </c>
      <c r="AX687" s="14" t="s">
        <v>80</v>
      </c>
      <c r="AY687" s="179" t="s">
        <v>152</v>
      </c>
    </row>
    <row r="688" spans="1:65" s="1" customFormat="1" ht="16.5" customHeight="1">
      <c r="A688" s="33"/>
      <c r="B688" s="143"/>
      <c r="C688" s="186" t="s">
        <v>950</v>
      </c>
      <c r="D688" s="186" t="s">
        <v>176</v>
      </c>
      <c r="E688" s="187" t="s">
        <v>951</v>
      </c>
      <c r="F688" s="188" t="s">
        <v>952</v>
      </c>
      <c r="G688" s="189" t="s">
        <v>179</v>
      </c>
      <c r="H688" s="190">
        <v>0.042</v>
      </c>
      <c r="I688" s="191"/>
      <c r="J688" s="192">
        <f>ROUND(I688*H688,2)</f>
        <v>0</v>
      </c>
      <c r="K688" s="188" t="s">
        <v>953</v>
      </c>
      <c r="L688" s="193"/>
      <c r="M688" s="194" t="s">
        <v>3</v>
      </c>
      <c r="N688" s="195" t="s">
        <v>44</v>
      </c>
      <c r="O688" s="54"/>
      <c r="P688" s="153">
        <f>O688*H688</f>
        <v>0</v>
      </c>
      <c r="Q688" s="153">
        <v>1</v>
      </c>
      <c r="R688" s="153">
        <f>Q688*H688</f>
        <v>0.042</v>
      </c>
      <c r="S688" s="153">
        <v>0</v>
      </c>
      <c r="T688" s="154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55" t="s">
        <v>395</v>
      </c>
      <c r="AT688" s="155" t="s">
        <v>176</v>
      </c>
      <c r="AU688" s="155" t="s">
        <v>82</v>
      </c>
      <c r="AY688" s="18" t="s">
        <v>152</v>
      </c>
      <c r="BE688" s="156">
        <f>IF(N688="základní",J688,0)</f>
        <v>0</v>
      </c>
      <c r="BF688" s="156">
        <f>IF(N688="snížená",J688,0)</f>
        <v>0</v>
      </c>
      <c r="BG688" s="156">
        <f>IF(N688="zákl. přenesená",J688,0)</f>
        <v>0</v>
      </c>
      <c r="BH688" s="156">
        <f>IF(N688="sníž. přenesená",J688,0)</f>
        <v>0</v>
      </c>
      <c r="BI688" s="156">
        <f>IF(N688="nulová",J688,0)</f>
        <v>0</v>
      </c>
      <c r="BJ688" s="18" t="s">
        <v>80</v>
      </c>
      <c r="BK688" s="156">
        <f>ROUND(I688*H688,2)</f>
        <v>0</v>
      </c>
      <c r="BL688" s="18" t="s">
        <v>266</v>
      </c>
      <c r="BM688" s="155" t="s">
        <v>954</v>
      </c>
    </row>
    <row r="689" spans="2:51" s="13" customFormat="1" ht="11.25">
      <c r="B689" s="170"/>
      <c r="D689" s="163" t="s">
        <v>163</v>
      </c>
      <c r="F689" s="172" t="s">
        <v>955</v>
      </c>
      <c r="H689" s="173">
        <v>0.042</v>
      </c>
      <c r="I689" s="174"/>
      <c r="L689" s="170"/>
      <c r="M689" s="175"/>
      <c r="N689" s="176"/>
      <c r="O689" s="176"/>
      <c r="P689" s="176"/>
      <c r="Q689" s="176"/>
      <c r="R689" s="176"/>
      <c r="S689" s="176"/>
      <c r="T689" s="177"/>
      <c r="AT689" s="171" t="s">
        <v>163</v>
      </c>
      <c r="AU689" s="171" t="s">
        <v>82</v>
      </c>
      <c r="AV689" s="13" t="s">
        <v>82</v>
      </c>
      <c r="AW689" s="13" t="s">
        <v>4</v>
      </c>
      <c r="AX689" s="13" t="s">
        <v>80</v>
      </c>
      <c r="AY689" s="171" t="s">
        <v>152</v>
      </c>
    </row>
    <row r="690" spans="1:65" s="1" customFormat="1" ht="16.5" customHeight="1">
      <c r="A690" s="33"/>
      <c r="B690" s="143"/>
      <c r="C690" s="144" t="s">
        <v>956</v>
      </c>
      <c r="D690" s="144" t="s">
        <v>154</v>
      </c>
      <c r="E690" s="145" t="s">
        <v>957</v>
      </c>
      <c r="F690" s="146" t="s">
        <v>958</v>
      </c>
      <c r="G690" s="147" t="s">
        <v>221</v>
      </c>
      <c r="H690" s="148">
        <v>125.864</v>
      </c>
      <c r="I690" s="149"/>
      <c r="J690" s="150">
        <f>ROUND(I690*H690,2)</f>
        <v>0</v>
      </c>
      <c r="K690" s="146" t="s">
        <v>158</v>
      </c>
      <c r="L690" s="34"/>
      <c r="M690" s="151" t="s">
        <v>3</v>
      </c>
      <c r="N690" s="152" t="s">
        <v>44</v>
      </c>
      <c r="O690" s="54"/>
      <c r="P690" s="153">
        <f>O690*H690</f>
        <v>0</v>
      </c>
      <c r="Q690" s="153">
        <v>0.0004</v>
      </c>
      <c r="R690" s="153">
        <f>Q690*H690</f>
        <v>0.050345600000000004</v>
      </c>
      <c r="S690" s="153">
        <v>0</v>
      </c>
      <c r="T690" s="154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5" t="s">
        <v>266</v>
      </c>
      <c r="AT690" s="155" t="s">
        <v>154</v>
      </c>
      <c r="AU690" s="155" t="s">
        <v>82</v>
      </c>
      <c r="AY690" s="18" t="s">
        <v>152</v>
      </c>
      <c r="BE690" s="156">
        <f>IF(N690="základní",J690,0)</f>
        <v>0</v>
      </c>
      <c r="BF690" s="156">
        <f>IF(N690="snížená",J690,0)</f>
        <v>0</v>
      </c>
      <c r="BG690" s="156">
        <f>IF(N690="zákl. přenesená",J690,0)</f>
        <v>0</v>
      </c>
      <c r="BH690" s="156">
        <f>IF(N690="sníž. přenesená",J690,0)</f>
        <v>0</v>
      </c>
      <c r="BI690" s="156">
        <f>IF(N690="nulová",J690,0)</f>
        <v>0</v>
      </c>
      <c r="BJ690" s="18" t="s">
        <v>80</v>
      </c>
      <c r="BK690" s="156">
        <f>ROUND(I690*H690,2)</f>
        <v>0</v>
      </c>
      <c r="BL690" s="18" t="s">
        <v>266</v>
      </c>
      <c r="BM690" s="155" t="s">
        <v>959</v>
      </c>
    </row>
    <row r="691" spans="1:47" s="1" customFormat="1" ht="11.25">
      <c r="A691" s="33"/>
      <c r="B691" s="34"/>
      <c r="C691" s="33"/>
      <c r="D691" s="157" t="s">
        <v>161</v>
      </c>
      <c r="E691" s="33"/>
      <c r="F691" s="158" t="s">
        <v>960</v>
      </c>
      <c r="G691" s="33"/>
      <c r="H691" s="33"/>
      <c r="I691" s="159"/>
      <c r="J691" s="33"/>
      <c r="K691" s="33"/>
      <c r="L691" s="34"/>
      <c r="M691" s="160"/>
      <c r="N691" s="161"/>
      <c r="O691" s="54"/>
      <c r="P691" s="54"/>
      <c r="Q691" s="54"/>
      <c r="R691" s="54"/>
      <c r="S691" s="54"/>
      <c r="T691" s="55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T691" s="18" t="s">
        <v>161</v>
      </c>
      <c r="AU691" s="18" t="s">
        <v>82</v>
      </c>
    </row>
    <row r="692" spans="2:51" s="13" customFormat="1" ht="11.25">
      <c r="B692" s="170"/>
      <c r="D692" s="163" t="s">
        <v>163</v>
      </c>
      <c r="E692" s="171" t="s">
        <v>3</v>
      </c>
      <c r="F692" s="172" t="s">
        <v>597</v>
      </c>
      <c r="H692" s="173">
        <v>125.864</v>
      </c>
      <c r="I692" s="174"/>
      <c r="L692" s="170"/>
      <c r="M692" s="175"/>
      <c r="N692" s="176"/>
      <c r="O692" s="176"/>
      <c r="P692" s="176"/>
      <c r="Q692" s="176"/>
      <c r="R692" s="176"/>
      <c r="S692" s="176"/>
      <c r="T692" s="177"/>
      <c r="AT692" s="171" t="s">
        <v>163</v>
      </c>
      <c r="AU692" s="171" t="s">
        <v>82</v>
      </c>
      <c r="AV692" s="13" t="s">
        <v>82</v>
      </c>
      <c r="AW692" s="13" t="s">
        <v>34</v>
      </c>
      <c r="AX692" s="13" t="s">
        <v>80</v>
      </c>
      <c r="AY692" s="171" t="s">
        <v>152</v>
      </c>
    </row>
    <row r="693" spans="1:65" s="1" customFormat="1" ht="24" customHeight="1">
      <c r="A693" s="33"/>
      <c r="B693" s="143"/>
      <c r="C693" s="186" t="s">
        <v>961</v>
      </c>
      <c r="D693" s="186" t="s">
        <v>176</v>
      </c>
      <c r="E693" s="187" t="s">
        <v>962</v>
      </c>
      <c r="F693" s="188" t="s">
        <v>963</v>
      </c>
      <c r="G693" s="189" t="s">
        <v>221</v>
      </c>
      <c r="H693" s="190">
        <v>146.694</v>
      </c>
      <c r="I693" s="191"/>
      <c r="J693" s="192">
        <f>ROUND(I693*H693,2)</f>
        <v>0</v>
      </c>
      <c r="K693" s="188" t="s">
        <v>953</v>
      </c>
      <c r="L693" s="193"/>
      <c r="M693" s="194" t="s">
        <v>3</v>
      </c>
      <c r="N693" s="195" t="s">
        <v>44</v>
      </c>
      <c r="O693" s="54"/>
      <c r="P693" s="153">
        <f>O693*H693</f>
        <v>0</v>
      </c>
      <c r="Q693" s="153">
        <v>0.0054</v>
      </c>
      <c r="R693" s="153">
        <f>Q693*H693</f>
        <v>0.7921476</v>
      </c>
      <c r="S693" s="153">
        <v>0</v>
      </c>
      <c r="T693" s="154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55" t="s">
        <v>395</v>
      </c>
      <c r="AT693" s="155" t="s">
        <v>176</v>
      </c>
      <c r="AU693" s="155" t="s">
        <v>82</v>
      </c>
      <c r="AY693" s="18" t="s">
        <v>152</v>
      </c>
      <c r="BE693" s="156">
        <f>IF(N693="základní",J693,0)</f>
        <v>0</v>
      </c>
      <c r="BF693" s="156">
        <f>IF(N693="snížená",J693,0)</f>
        <v>0</v>
      </c>
      <c r="BG693" s="156">
        <f>IF(N693="zákl. přenesená",J693,0)</f>
        <v>0</v>
      </c>
      <c r="BH693" s="156">
        <f>IF(N693="sníž. přenesená",J693,0)</f>
        <v>0</v>
      </c>
      <c r="BI693" s="156">
        <f>IF(N693="nulová",J693,0)</f>
        <v>0</v>
      </c>
      <c r="BJ693" s="18" t="s">
        <v>80</v>
      </c>
      <c r="BK693" s="156">
        <f>ROUND(I693*H693,2)</f>
        <v>0</v>
      </c>
      <c r="BL693" s="18" t="s">
        <v>266</v>
      </c>
      <c r="BM693" s="155" t="s">
        <v>964</v>
      </c>
    </row>
    <row r="694" spans="2:51" s="13" customFormat="1" ht="11.25">
      <c r="B694" s="170"/>
      <c r="D694" s="163" t="s">
        <v>163</v>
      </c>
      <c r="F694" s="172" t="s">
        <v>965</v>
      </c>
      <c r="H694" s="173">
        <v>146.694</v>
      </c>
      <c r="I694" s="174"/>
      <c r="L694" s="170"/>
      <c r="M694" s="175"/>
      <c r="N694" s="176"/>
      <c r="O694" s="176"/>
      <c r="P694" s="176"/>
      <c r="Q694" s="176"/>
      <c r="R694" s="176"/>
      <c r="S694" s="176"/>
      <c r="T694" s="177"/>
      <c r="AT694" s="171" t="s">
        <v>163</v>
      </c>
      <c r="AU694" s="171" t="s">
        <v>82</v>
      </c>
      <c r="AV694" s="13" t="s">
        <v>82</v>
      </c>
      <c r="AW694" s="13" t="s">
        <v>4</v>
      </c>
      <c r="AX694" s="13" t="s">
        <v>80</v>
      </c>
      <c r="AY694" s="171" t="s">
        <v>152</v>
      </c>
    </row>
    <row r="695" spans="1:65" s="1" customFormat="1" ht="24" customHeight="1">
      <c r="A695" s="33"/>
      <c r="B695" s="143"/>
      <c r="C695" s="144" t="s">
        <v>966</v>
      </c>
      <c r="D695" s="144" t="s">
        <v>154</v>
      </c>
      <c r="E695" s="145" t="s">
        <v>967</v>
      </c>
      <c r="F695" s="146" t="s">
        <v>968</v>
      </c>
      <c r="G695" s="147" t="s">
        <v>179</v>
      </c>
      <c r="H695" s="148">
        <v>0.884</v>
      </c>
      <c r="I695" s="149"/>
      <c r="J695" s="150">
        <f>ROUND(I695*H695,2)</f>
        <v>0</v>
      </c>
      <c r="K695" s="146" t="s">
        <v>158</v>
      </c>
      <c r="L695" s="34"/>
      <c r="M695" s="151" t="s">
        <v>3</v>
      </c>
      <c r="N695" s="152" t="s">
        <v>44</v>
      </c>
      <c r="O695" s="54"/>
      <c r="P695" s="153">
        <f>O695*H695</f>
        <v>0</v>
      </c>
      <c r="Q695" s="153">
        <v>0</v>
      </c>
      <c r="R695" s="153">
        <f>Q695*H695</f>
        <v>0</v>
      </c>
      <c r="S695" s="153">
        <v>0</v>
      </c>
      <c r="T695" s="154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55" t="s">
        <v>266</v>
      </c>
      <c r="AT695" s="155" t="s">
        <v>154</v>
      </c>
      <c r="AU695" s="155" t="s">
        <v>82</v>
      </c>
      <c r="AY695" s="18" t="s">
        <v>152</v>
      </c>
      <c r="BE695" s="156">
        <f>IF(N695="základní",J695,0)</f>
        <v>0</v>
      </c>
      <c r="BF695" s="156">
        <f>IF(N695="snížená",J695,0)</f>
        <v>0</v>
      </c>
      <c r="BG695" s="156">
        <f>IF(N695="zákl. přenesená",J695,0)</f>
        <v>0</v>
      </c>
      <c r="BH695" s="156">
        <f>IF(N695="sníž. přenesená",J695,0)</f>
        <v>0</v>
      </c>
      <c r="BI695" s="156">
        <f>IF(N695="nulová",J695,0)</f>
        <v>0</v>
      </c>
      <c r="BJ695" s="18" t="s">
        <v>80</v>
      </c>
      <c r="BK695" s="156">
        <f>ROUND(I695*H695,2)</f>
        <v>0</v>
      </c>
      <c r="BL695" s="18" t="s">
        <v>266</v>
      </c>
      <c r="BM695" s="155" t="s">
        <v>969</v>
      </c>
    </row>
    <row r="696" spans="1:47" s="1" customFormat="1" ht="11.25">
      <c r="A696" s="33"/>
      <c r="B696" s="34"/>
      <c r="C696" s="33"/>
      <c r="D696" s="157" t="s">
        <v>161</v>
      </c>
      <c r="E696" s="33"/>
      <c r="F696" s="158" t="s">
        <v>970</v>
      </c>
      <c r="G696" s="33"/>
      <c r="H696" s="33"/>
      <c r="I696" s="159"/>
      <c r="J696" s="33"/>
      <c r="K696" s="33"/>
      <c r="L696" s="34"/>
      <c r="M696" s="160"/>
      <c r="N696" s="161"/>
      <c r="O696" s="54"/>
      <c r="P696" s="54"/>
      <c r="Q696" s="54"/>
      <c r="R696" s="54"/>
      <c r="S696" s="54"/>
      <c r="T696" s="55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T696" s="18" t="s">
        <v>161</v>
      </c>
      <c r="AU696" s="18" t="s">
        <v>82</v>
      </c>
    </row>
    <row r="697" spans="1:65" s="1" customFormat="1" ht="33" customHeight="1">
      <c r="A697" s="33"/>
      <c r="B697" s="143"/>
      <c r="C697" s="144" t="s">
        <v>971</v>
      </c>
      <c r="D697" s="144" t="s">
        <v>154</v>
      </c>
      <c r="E697" s="145" t="s">
        <v>972</v>
      </c>
      <c r="F697" s="146" t="s">
        <v>973</v>
      </c>
      <c r="G697" s="147" t="s">
        <v>179</v>
      </c>
      <c r="H697" s="148">
        <v>0.884</v>
      </c>
      <c r="I697" s="149"/>
      <c r="J697" s="150">
        <f>ROUND(I697*H697,2)</f>
        <v>0</v>
      </c>
      <c r="K697" s="146" t="s">
        <v>158</v>
      </c>
      <c r="L697" s="34"/>
      <c r="M697" s="151" t="s">
        <v>3</v>
      </c>
      <c r="N697" s="152" t="s">
        <v>44</v>
      </c>
      <c r="O697" s="54"/>
      <c r="P697" s="153">
        <f>O697*H697</f>
        <v>0</v>
      </c>
      <c r="Q697" s="153">
        <v>0</v>
      </c>
      <c r="R697" s="153">
        <f>Q697*H697</f>
        <v>0</v>
      </c>
      <c r="S697" s="153">
        <v>0</v>
      </c>
      <c r="T697" s="154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55" t="s">
        <v>266</v>
      </c>
      <c r="AT697" s="155" t="s">
        <v>154</v>
      </c>
      <c r="AU697" s="155" t="s">
        <v>82</v>
      </c>
      <c r="AY697" s="18" t="s">
        <v>152</v>
      </c>
      <c r="BE697" s="156">
        <f>IF(N697="základní",J697,0)</f>
        <v>0</v>
      </c>
      <c r="BF697" s="156">
        <f>IF(N697="snížená",J697,0)</f>
        <v>0</v>
      </c>
      <c r="BG697" s="156">
        <f>IF(N697="zákl. přenesená",J697,0)</f>
        <v>0</v>
      </c>
      <c r="BH697" s="156">
        <f>IF(N697="sníž. přenesená",J697,0)</f>
        <v>0</v>
      </c>
      <c r="BI697" s="156">
        <f>IF(N697="nulová",J697,0)</f>
        <v>0</v>
      </c>
      <c r="BJ697" s="18" t="s">
        <v>80</v>
      </c>
      <c r="BK697" s="156">
        <f>ROUND(I697*H697,2)</f>
        <v>0</v>
      </c>
      <c r="BL697" s="18" t="s">
        <v>266</v>
      </c>
      <c r="BM697" s="155" t="s">
        <v>974</v>
      </c>
    </row>
    <row r="698" spans="1:47" s="1" customFormat="1" ht="11.25">
      <c r="A698" s="33"/>
      <c r="B698" s="34"/>
      <c r="C698" s="33"/>
      <c r="D698" s="157" t="s">
        <v>161</v>
      </c>
      <c r="E698" s="33"/>
      <c r="F698" s="158" t="s">
        <v>975</v>
      </c>
      <c r="G698" s="33"/>
      <c r="H698" s="33"/>
      <c r="I698" s="159"/>
      <c r="J698" s="33"/>
      <c r="K698" s="33"/>
      <c r="L698" s="34"/>
      <c r="M698" s="160"/>
      <c r="N698" s="161"/>
      <c r="O698" s="54"/>
      <c r="P698" s="54"/>
      <c r="Q698" s="54"/>
      <c r="R698" s="54"/>
      <c r="S698" s="54"/>
      <c r="T698" s="55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T698" s="18" t="s">
        <v>161</v>
      </c>
      <c r="AU698" s="18" t="s">
        <v>82</v>
      </c>
    </row>
    <row r="699" spans="2:63" s="11" customFormat="1" ht="22.5" customHeight="1">
      <c r="B699" s="130"/>
      <c r="D699" s="131" t="s">
        <v>72</v>
      </c>
      <c r="E699" s="141" t="s">
        <v>976</v>
      </c>
      <c r="F699" s="141" t="s">
        <v>977</v>
      </c>
      <c r="I699" s="133"/>
      <c r="J699" s="142">
        <f>BK699</f>
        <v>0</v>
      </c>
      <c r="L699" s="130"/>
      <c r="M699" s="135"/>
      <c r="N699" s="136"/>
      <c r="O699" s="136"/>
      <c r="P699" s="137">
        <f>SUM(P700:P819)</f>
        <v>0</v>
      </c>
      <c r="Q699" s="136"/>
      <c r="R699" s="137">
        <f>SUM(R700:R819)</f>
        <v>3.584761199999999</v>
      </c>
      <c r="S699" s="136"/>
      <c r="T699" s="138">
        <f>SUM(T700:T819)</f>
        <v>0.1084</v>
      </c>
      <c r="AR699" s="131" t="s">
        <v>82</v>
      </c>
      <c r="AT699" s="139" t="s">
        <v>72</v>
      </c>
      <c r="AU699" s="139" t="s">
        <v>80</v>
      </c>
      <c r="AY699" s="131" t="s">
        <v>152</v>
      </c>
      <c r="BK699" s="140">
        <f>SUM(BK700:BK819)</f>
        <v>0</v>
      </c>
    </row>
    <row r="700" spans="1:65" s="1" customFormat="1" ht="24" customHeight="1">
      <c r="A700" s="33"/>
      <c r="B700" s="143"/>
      <c r="C700" s="144" t="s">
        <v>978</v>
      </c>
      <c r="D700" s="144" t="s">
        <v>154</v>
      </c>
      <c r="E700" s="145" t="s">
        <v>979</v>
      </c>
      <c r="F700" s="146" t="s">
        <v>980</v>
      </c>
      <c r="G700" s="147" t="s">
        <v>314</v>
      </c>
      <c r="H700" s="148">
        <v>4</v>
      </c>
      <c r="I700" s="149"/>
      <c r="J700" s="150">
        <f>ROUND(I700*H700,2)</f>
        <v>0</v>
      </c>
      <c r="K700" s="146" t="s">
        <v>158</v>
      </c>
      <c r="L700" s="34"/>
      <c r="M700" s="151" t="s">
        <v>3</v>
      </c>
      <c r="N700" s="152" t="s">
        <v>44</v>
      </c>
      <c r="O700" s="54"/>
      <c r="P700" s="153">
        <f>O700*H700</f>
        <v>0</v>
      </c>
      <c r="Q700" s="153">
        <v>0.00528</v>
      </c>
      <c r="R700" s="153">
        <f>Q700*H700</f>
        <v>0.02112</v>
      </c>
      <c r="S700" s="153">
        <v>0</v>
      </c>
      <c r="T700" s="154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55" t="s">
        <v>266</v>
      </c>
      <c r="AT700" s="155" t="s">
        <v>154</v>
      </c>
      <c r="AU700" s="155" t="s">
        <v>82</v>
      </c>
      <c r="AY700" s="18" t="s">
        <v>152</v>
      </c>
      <c r="BE700" s="156">
        <f>IF(N700="základní",J700,0)</f>
        <v>0</v>
      </c>
      <c r="BF700" s="156">
        <f>IF(N700="snížená",J700,0)</f>
        <v>0</v>
      </c>
      <c r="BG700" s="156">
        <f>IF(N700="zákl. přenesená",J700,0)</f>
        <v>0</v>
      </c>
      <c r="BH700" s="156">
        <f>IF(N700="sníž. přenesená",J700,0)</f>
        <v>0</v>
      </c>
      <c r="BI700" s="156">
        <f>IF(N700="nulová",J700,0)</f>
        <v>0</v>
      </c>
      <c r="BJ700" s="18" t="s">
        <v>80</v>
      </c>
      <c r="BK700" s="156">
        <f>ROUND(I700*H700,2)</f>
        <v>0</v>
      </c>
      <c r="BL700" s="18" t="s">
        <v>266</v>
      </c>
      <c r="BM700" s="155" t="s">
        <v>981</v>
      </c>
    </row>
    <row r="701" spans="1:47" s="1" customFormat="1" ht="11.25">
      <c r="A701" s="33"/>
      <c r="B701" s="34"/>
      <c r="C701" s="33"/>
      <c r="D701" s="157" t="s">
        <v>161</v>
      </c>
      <c r="E701" s="33"/>
      <c r="F701" s="158" t="s">
        <v>982</v>
      </c>
      <c r="G701" s="33"/>
      <c r="H701" s="33"/>
      <c r="I701" s="159"/>
      <c r="J701" s="33"/>
      <c r="K701" s="33"/>
      <c r="L701" s="34"/>
      <c r="M701" s="160"/>
      <c r="N701" s="161"/>
      <c r="O701" s="54"/>
      <c r="P701" s="54"/>
      <c r="Q701" s="54"/>
      <c r="R701" s="54"/>
      <c r="S701" s="54"/>
      <c r="T701" s="55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161</v>
      </c>
      <c r="AU701" s="18" t="s">
        <v>82</v>
      </c>
    </row>
    <row r="702" spans="2:51" s="12" customFormat="1" ht="11.25">
      <c r="B702" s="162"/>
      <c r="D702" s="163" t="s">
        <v>163</v>
      </c>
      <c r="E702" s="164" t="s">
        <v>3</v>
      </c>
      <c r="F702" s="165" t="s">
        <v>983</v>
      </c>
      <c r="H702" s="164" t="s">
        <v>3</v>
      </c>
      <c r="I702" s="166"/>
      <c r="L702" s="162"/>
      <c r="M702" s="167"/>
      <c r="N702" s="168"/>
      <c r="O702" s="168"/>
      <c r="P702" s="168"/>
      <c r="Q702" s="168"/>
      <c r="R702" s="168"/>
      <c r="S702" s="168"/>
      <c r="T702" s="169"/>
      <c r="AT702" s="164" t="s">
        <v>163</v>
      </c>
      <c r="AU702" s="164" t="s">
        <v>82</v>
      </c>
      <c r="AV702" s="12" t="s">
        <v>80</v>
      </c>
      <c r="AW702" s="12" t="s">
        <v>34</v>
      </c>
      <c r="AX702" s="12" t="s">
        <v>73</v>
      </c>
      <c r="AY702" s="164" t="s">
        <v>152</v>
      </c>
    </row>
    <row r="703" spans="2:51" s="12" customFormat="1" ht="11.25">
      <c r="B703" s="162"/>
      <c r="D703" s="163" t="s">
        <v>163</v>
      </c>
      <c r="E703" s="164" t="s">
        <v>3</v>
      </c>
      <c r="F703" s="165" t="s">
        <v>639</v>
      </c>
      <c r="H703" s="164" t="s">
        <v>3</v>
      </c>
      <c r="I703" s="166"/>
      <c r="L703" s="162"/>
      <c r="M703" s="167"/>
      <c r="N703" s="168"/>
      <c r="O703" s="168"/>
      <c r="P703" s="168"/>
      <c r="Q703" s="168"/>
      <c r="R703" s="168"/>
      <c r="S703" s="168"/>
      <c r="T703" s="169"/>
      <c r="AT703" s="164" t="s">
        <v>163</v>
      </c>
      <c r="AU703" s="164" t="s">
        <v>82</v>
      </c>
      <c r="AV703" s="12" t="s">
        <v>80</v>
      </c>
      <c r="AW703" s="12" t="s">
        <v>34</v>
      </c>
      <c r="AX703" s="12" t="s">
        <v>73</v>
      </c>
      <c r="AY703" s="164" t="s">
        <v>152</v>
      </c>
    </row>
    <row r="704" spans="2:51" s="12" customFormat="1" ht="11.25">
      <c r="B704" s="162"/>
      <c r="D704" s="163" t="s">
        <v>163</v>
      </c>
      <c r="E704" s="164" t="s">
        <v>3</v>
      </c>
      <c r="F704" s="165" t="s">
        <v>984</v>
      </c>
      <c r="H704" s="164" t="s">
        <v>3</v>
      </c>
      <c r="I704" s="166"/>
      <c r="L704" s="162"/>
      <c r="M704" s="167"/>
      <c r="N704" s="168"/>
      <c r="O704" s="168"/>
      <c r="P704" s="168"/>
      <c r="Q704" s="168"/>
      <c r="R704" s="168"/>
      <c r="S704" s="168"/>
      <c r="T704" s="169"/>
      <c r="AT704" s="164" t="s">
        <v>163</v>
      </c>
      <c r="AU704" s="164" t="s">
        <v>82</v>
      </c>
      <c r="AV704" s="12" t="s">
        <v>80</v>
      </c>
      <c r="AW704" s="12" t="s">
        <v>34</v>
      </c>
      <c r="AX704" s="12" t="s">
        <v>73</v>
      </c>
      <c r="AY704" s="164" t="s">
        <v>152</v>
      </c>
    </row>
    <row r="705" spans="2:51" s="12" customFormat="1" ht="11.25">
      <c r="B705" s="162"/>
      <c r="D705" s="163" t="s">
        <v>163</v>
      </c>
      <c r="E705" s="164" t="s">
        <v>3</v>
      </c>
      <c r="F705" s="165" t="s">
        <v>985</v>
      </c>
      <c r="H705" s="164" t="s">
        <v>3</v>
      </c>
      <c r="I705" s="166"/>
      <c r="L705" s="162"/>
      <c r="M705" s="167"/>
      <c r="N705" s="168"/>
      <c r="O705" s="168"/>
      <c r="P705" s="168"/>
      <c r="Q705" s="168"/>
      <c r="R705" s="168"/>
      <c r="S705" s="168"/>
      <c r="T705" s="169"/>
      <c r="AT705" s="164" t="s">
        <v>163</v>
      </c>
      <c r="AU705" s="164" t="s">
        <v>82</v>
      </c>
      <c r="AV705" s="12" t="s">
        <v>80</v>
      </c>
      <c r="AW705" s="12" t="s">
        <v>34</v>
      </c>
      <c r="AX705" s="12" t="s">
        <v>73</v>
      </c>
      <c r="AY705" s="164" t="s">
        <v>152</v>
      </c>
    </row>
    <row r="706" spans="2:51" s="13" customFormat="1" ht="11.25">
      <c r="B706" s="170"/>
      <c r="D706" s="163" t="s">
        <v>163</v>
      </c>
      <c r="E706" s="171" t="s">
        <v>3</v>
      </c>
      <c r="F706" s="172" t="s">
        <v>642</v>
      </c>
      <c r="H706" s="173">
        <v>2</v>
      </c>
      <c r="I706" s="174"/>
      <c r="L706" s="170"/>
      <c r="M706" s="175"/>
      <c r="N706" s="176"/>
      <c r="O706" s="176"/>
      <c r="P706" s="176"/>
      <c r="Q706" s="176"/>
      <c r="R706" s="176"/>
      <c r="S706" s="176"/>
      <c r="T706" s="177"/>
      <c r="AT706" s="171" t="s">
        <v>163</v>
      </c>
      <c r="AU706" s="171" t="s">
        <v>82</v>
      </c>
      <c r="AV706" s="13" t="s">
        <v>82</v>
      </c>
      <c r="AW706" s="13" t="s">
        <v>34</v>
      </c>
      <c r="AX706" s="13" t="s">
        <v>73</v>
      </c>
      <c r="AY706" s="171" t="s">
        <v>152</v>
      </c>
    </row>
    <row r="707" spans="2:51" s="12" customFormat="1" ht="11.25">
      <c r="B707" s="162"/>
      <c r="D707" s="163" t="s">
        <v>163</v>
      </c>
      <c r="E707" s="164" t="s">
        <v>3</v>
      </c>
      <c r="F707" s="165" t="s">
        <v>986</v>
      </c>
      <c r="H707" s="164" t="s">
        <v>3</v>
      </c>
      <c r="I707" s="166"/>
      <c r="L707" s="162"/>
      <c r="M707" s="167"/>
      <c r="N707" s="168"/>
      <c r="O707" s="168"/>
      <c r="P707" s="168"/>
      <c r="Q707" s="168"/>
      <c r="R707" s="168"/>
      <c r="S707" s="168"/>
      <c r="T707" s="169"/>
      <c r="AT707" s="164" t="s">
        <v>163</v>
      </c>
      <c r="AU707" s="164" t="s">
        <v>82</v>
      </c>
      <c r="AV707" s="12" t="s">
        <v>80</v>
      </c>
      <c r="AW707" s="12" t="s">
        <v>34</v>
      </c>
      <c r="AX707" s="12" t="s">
        <v>73</v>
      </c>
      <c r="AY707" s="164" t="s">
        <v>152</v>
      </c>
    </row>
    <row r="708" spans="2:51" s="13" customFormat="1" ht="11.25">
      <c r="B708" s="170"/>
      <c r="D708" s="163" t="s">
        <v>163</v>
      </c>
      <c r="E708" s="171" t="s">
        <v>3</v>
      </c>
      <c r="F708" s="172" t="s">
        <v>82</v>
      </c>
      <c r="H708" s="173">
        <v>2</v>
      </c>
      <c r="I708" s="174"/>
      <c r="L708" s="170"/>
      <c r="M708" s="175"/>
      <c r="N708" s="176"/>
      <c r="O708" s="176"/>
      <c r="P708" s="176"/>
      <c r="Q708" s="176"/>
      <c r="R708" s="176"/>
      <c r="S708" s="176"/>
      <c r="T708" s="177"/>
      <c r="AT708" s="171" t="s">
        <v>163</v>
      </c>
      <c r="AU708" s="171" t="s">
        <v>82</v>
      </c>
      <c r="AV708" s="13" t="s">
        <v>82</v>
      </c>
      <c r="AW708" s="13" t="s">
        <v>34</v>
      </c>
      <c r="AX708" s="13" t="s">
        <v>73</v>
      </c>
      <c r="AY708" s="171" t="s">
        <v>152</v>
      </c>
    </row>
    <row r="709" spans="2:51" s="14" customFormat="1" ht="11.25">
      <c r="B709" s="178"/>
      <c r="D709" s="163" t="s">
        <v>163</v>
      </c>
      <c r="E709" s="179" t="s">
        <v>3</v>
      </c>
      <c r="F709" s="180" t="s">
        <v>168</v>
      </c>
      <c r="H709" s="181">
        <v>4</v>
      </c>
      <c r="I709" s="182"/>
      <c r="L709" s="178"/>
      <c r="M709" s="183"/>
      <c r="N709" s="184"/>
      <c r="O709" s="184"/>
      <c r="P709" s="184"/>
      <c r="Q709" s="184"/>
      <c r="R709" s="184"/>
      <c r="S709" s="184"/>
      <c r="T709" s="185"/>
      <c r="AT709" s="179" t="s">
        <v>163</v>
      </c>
      <c r="AU709" s="179" t="s">
        <v>82</v>
      </c>
      <c r="AV709" s="14" t="s">
        <v>159</v>
      </c>
      <c r="AW709" s="14" t="s">
        <v>34</v>
      </c>
      <c r="AX709" s="14" t="s">
        <v>80</v>
      </c>
      <c r="AY709" s="179" t="s">
        <v>152</v>
      </c>
    </row>
    <row r="710" spans="1:65" s="1" customFormat="1" ht="33" customHeight="1">
      <c r="A710" s="33"/>
      <c r="B710" s="143"/>
      <c r="C710" s="144" t="s">
        <v>987</v>
      </c>
      <c r="D710" s="144" t="s">
        <v>154</v>
      </c>
      <c r="E710" s="145" t="s">
        <v>988</v>
      </c>
      <c r="F710" s="146" t="s">
        <v>989</v>
      </c>
      <c r="G710" s="147" t="s">
        <v>221</v>
      </c>
      <c r="H710" s="148">
        <v>9.401</v>
      </c>
      <c r="I710" s="149"/>
      <c r="J710" s="150">
        <f>ROUND(I710*H710,2)</f>
        <v>0</v>
      </c>
      <c r="K710" s="146" t="s">
        <v>158</v>
      </c>
      <c r="L710" s="34"/>
      <c r="M710" s="151" t="s">
        <v>3</v>
      </c>
      <c r="N710" s="152" t="s">
        <v>44</v>
      </c>
      <c r="O710" s="54"/>
      <c r="P710" s="153">
        <f>O710*H710</f>
        <v>0</v>
      </c>
      <c r="Q710" s="153">
        <v>0.04428</v>
      </c>
      <c r="R710" s="153">
        <f>Q710*H710</f>
        <v>0.41627628</v>
      </c>
      <c r="S710" s="153">
        <v>0</v>
      </c>
      <c r="T710" s="154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55" t="s">
        <v>266</v>
      </c>
      <c r="AT710" s="155" t="s">
        <v>154</v>
      </c>
      <c r="AU710" s="155" t="s">
        <v>82</v>
      </c>
      <c r="AY710" s="18" t="s">
        <v>152</v>
      </c>
      <c r="BE710" s="156">
        <f>IF(N710="základní",J710,0)</f>
        <v>0</v>
      </c>
      <c r="BF710" s="156">
        <f>IF(N710="snížená",J710,0)</f>
        <v>0</v>
      </c>
      <c r="BG710" s="156">
        <f>IF(N710="zákl. přenesená",J710,0)</f>
        <v>0</v>
      </c>
      <c r="BH710" s="156">
        <f>IF(N710="sníž. přenesená",J710,0)</f>
        <v>0</v>
      </c>
      <c r="BI710" s="156">
        <f>IF(N710="nulová",J710,0)</f>
        <v>0</v>
      </c>
      <c r="BJ710" s="18" t="s">
        <v>80</v>
      </c>
      <c r="BK710" s="156">
        <f>ROUND(I710*H710,2)</f>
        <v>0</v>
      </c>
      <c r="BL710" s="18" t="s">
        <v>266</v>
      </c>
      <c r="BM710" s="155" t="s">
        <v>990</v>
      </c>
    </row>
    <row r="711" spans="1:47" s="1" customFormat="1" ht="11.25">
      <c r="A711" s="33"/>
      <c r="B711" s="34"/>
      <c r="C711" s="33"/>
      <c r="D711" s="157" t="s">
        <v>161</v>
      </c>
      <c r="E711" s="33"/>
      <c r="F711" s="158" t="s">
        <v>991</v>
      </c>
      <c r="G711" s="33"/>
      <c r="H711" s="33"/>
      <c r="I711" s="159"/>
      <c r="J711" s="33"/>
      <c r="K711" s="33"/>
      <c r="L711" s="34"/>
      <c r="M711" s="160"/>
      <c r="N711" s="161"/>
      <c r="O711" s="54"/>
      <c r="P711" s="54"/>
      <c r="Q711" s="54"/>
      <c r="R711" s="54"/>
      <c r="S711" s="54"/>
      <c r="T711" s="55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T711" s="18" t="s">
        <v>161</v>
      </c>
      <c r="AU711" s="18" t="s">
        <v>82</v>
      </c>
    </row>
    <row r="712" spans="2:51" s="12" customFormat="1" ht="11.25">
      <c r="B712" s="162"/>
      <c r="D712" s="163" t="s">
        <v>163</v>
      </c>
      <c r="E712" s="164" t="s">
        <v>3</v>
      </c>
      <c r="F712" s="165" t="s">
        <v>992</v>
      </c>
      <c r="H712" s="164" t="s">
        <v>3</v>
      </c>
      <c r="I712" s="166"/>
      <c r="L712" s="162"/>
      <c r="M712" s="167"/>
      <c r="N712" s="168"/>
      <c r="O712" s="168"/>
      <c r="P712" s="168"/>
      <c r="Q712" s="168"/>
      <c r="R712" s="168"/>
      <c r="S712" s="168"/>
      <c r="T712" s="169"/>
      <c r="AT712" s="164" t="s">
        <v>163</v>
      </c>
      <c r="AU712" s="164" t="s">
        <v>82</v>
      </c>
      <c r="AV712" s="12" t="s">
        <v>80</v>
      </c>
      <c r="AW712" s="12" t="s">
        <v>34</v>
      </c>
      <c r="AX712" s="12" t="s">
        <v>73</v>
      </c>
      <c r="AY712" s="164" t="s">
        <v>152</v>
      </c>
    </row>
    <row r="713" spans="2:51" s="12" customFormat="1" ht="11.25">
      <c r="B713" s="162"/>
      <c r="D713" s="163" t="s">
        <v>163</v>
      </c>
      <c r="E713" s="164" t="s">
        <v>3</v>
      </c>
      <c r="F713" s="165" t="s">
        <v>993</v>
      </c>
      <c r="H713" s="164" t="s">
        <v>3</v>
      </c>
      <c r="I713" s="166"/>
      <c r="L713" s="162"/>
      <c r="M713" s="167"/>
      <c r="N713" s="168"/>
      <c r="O713" s="168"/>
      <c r="P713" s="168"/>
      <c r="Q713" s="168"/>
      <c r="R713" s="168"/>
      <c r="S713" s="168"/>
      <c r="T713" s="169"/>
      <c r="AT713" s="164" t="s">
        <v>163</v>
      </c>
      <c r="AU713" s="164" t="s">
        <v>82</v>
      </c>
      <c r="AV713" s="12" t="s">
        <v>80</v>
      </c>
      <c r="AW713" s="12" t="s">
        <v>34</v>
      </c>
      <c r="AX713" s="12" t="s">
        <v>73</v>
      </c>
      <c r="AY713" s="164" t="s">
        <v>152</v>
      </c>
    </row>
    <row r="714" spans="2:51" s="13" customFormat="1" ht="11.25">
      <c r="B714" s="170"/>
      <c r="D714" s="163" t="s">
        <v>163</v>
      </c>
      <c r="E714" s="171" t="s">
        <v>3</v>
      </c>
      <c r="F714" s="172" t="s">
        <v>994</v>
      </c>
      <c r="H714" s="173">
        <v>8.541</v>
      </c>
      <c r="I714" s="174"/>
      <c r="L714" s="170"/>
      <c r="M714" s="175"/>
      <c r="N714" s="176"/>
      <c r="O714" s="176"/>
      <c r="P714" s="176"/>
      <c r="Q714" s="176"/>
      <c r="R714" s="176"/>
      <c r="S714" s="176"/>
      <c r="T714" s="177"/>
      <c r="AT714" s="171" t="s">
        <v>163</v>
      </c>
      <c r="AU714" s="171" t="s">
        <v>82</v>
      </c>
      <c r="AV714" s="13" t="s">
        <v>82</v>
      </c>
      <c r="AW714" s="13" t="s">
        <v>34</v>
      </c>
      <c r="AX714" s="13" t="s">
        <v>73</v>
      </c>
      <c r="AY714" s="171" t="s">
        <v>152</v>
      </c>
    </row>
    <row r="715" spans="2:51" s="13" customFormat="1" ht="11.25">
      <c r="B715" s="170"/>
      <c r="D715" s="163" t="s">
        <v>163</v>
      </c>
      <c r="E715" s="171" t="s">
        <v>3</v>
      </c>
      <c r="F715" s="172" t="s">
        <v>995</v>
      </c>
      <c r="H715" s="173">
        <v>10.23</v>
      </c>
      <c r="I715" s="174"/>
      <c r="L715" s="170"/>
      <c r="M715" s="175"/>
      <c r="N715" s="176"/>
      <c r="O715" s="176"/>
      <c r="P715" s="176"/>
      <c r="Q715" s="176"/>
      <c r="R715" s="176"/>
      <c r="S715" s="176"/>
      <c r="T715" s="177"/>
      <c r="AT715" s="171" t="s">
        <v>163</v>
      </c>
      <c r="AU715" s="171" t="s">
        <v>82</v>
      </c>
      <c r="AV715" s="13" t="s">
        <v>82</v>
      </c>
      <c r="AW715" s="13" t="s">
        <v>34</v>
      </c>
      <c r="AX715" s="13" t="s">
        <v>73</v>
      </c>
      <c r="AY715" s="171" t="s">
        <v>152</v>
      </c>
    </row>
    <row r="716" spans="2:51" s="12" customFormat="1" ht="11.25">
      <c r="B716" s="162"/>
      <c r="D716" s="163" t="s">
        <v>163</v>
      </c>
      <c r="E716" s="164" t="s">
        <v>3</v>
      </c>
      <c r="F716" s="165" t="s">
        <v>477</v>
      </c>
      <c r="H716" s="164" t="s">
        <v>3</v>
      </c>
      <c r="I716" s="166"/>
      <c r="L716" s="162"/>
      <c r="M716" s="167"/>
      <c r="N716" s="168"/>
      <c r="O716" s="168"/>
      <c r="P716" s="168"/>
      <c r="Q716" s="168"/>
      <c r="R716" s="168"/>
      <c r="S716" s="168"/>
      <c r="T716" s="169"/>
      <c r="AT716" s="164" t="s">
        <v>163</v>
      </c>
      <c r="AU716" s="164" t="s">
        <v>82</v>
      </c>
      <c r="AV716" s="12" t="s">
        <v>80</v>
      </c>
      <c r="AW716" s="12" t="s">
        <v>34</v>
      </c>
      <c r="AX716" s="12" t="s">
        <v>73</v>
      </c>
      <c r="AY716" s="164" t="s">
        <v>152</v>
      </c>
    </row>
    <row r="717" spans="2:51" s="13" customFormat="1" ht="11.25">
      <c r="B717" s="170"/>
      <c r="D717" s="163" t="s">
        <v>163</v>
      </c>
      <c r="E717" s="171" t="s">
        <v>3</v>
      </c>
      <c r="F717" s="172" t="s">
        <v>996</v>
      </c>
      <c r="H717" s="173">
        <v>-6.612</v>
      </c>
      <c r="I717" s="174"/>
      <c r="L717" s="170"/>
      <c r="M717" s="175"/>
      <c r="N717" s="176"/>
      <c r="O717" s="176"/>
      <c r="P717" s="176"/>
      <c r="Q717" s="176"/>
      <c r="R717" s="176"/>
      <c r="S717" s="176"/>
      <c r="T717" s="177"/>
      <c r="AT717" s="171" t="s">
        <v>163</v>
      </c>
      <c r="AU717" s="171" t="s">
        <v>82</v>
      </c>
      <c r="AV717" s="13" t="s">
        <v>82</v>
      </c>
      <c r="AW717" s="13" t="s">
        <v>34</v>
      </c>
      <c r="AX717" s="13" t="s">
        <v>73</v>
      </c>
      <c r="AY717" s="171" t="s">
        <v>152</v>
      </c>
    </row>
    <row r="718" spans="2:51" s="13" customFormat="1" ht="11.25">
      <c r="B718" s="170"/>
      <c r="D718" s="163" t="s">
        <v>163</v>
      </c>
      <c r="E718" s="171" t="s">
        <v>3</v>
      </c>
      <c r="F718" s="172" t="s">
        <v>997</v>
      </c>
      <c r="H718" s="173">
        <v>-2.758</v>
      </c>
      <c r="I718" s="174"/>
      <c r="L718" s="170"/>
      <c r="M718" s="175"/>
      <c r="N718" s="176"/>
      <c r="O718" s="176"/>
      <c r="P718" s="176"/>
      <c r="Q718" s="176"/>
      <c r="R718" s="176"/>
      <c r="S718" s="176"/>
      <c r="T718" s="177"/>
      <c r="AT718" s="171" t="s">
        <v>163</v>
      </c>
      <c r="AU718" s="171" t="s">
        <v>82</v>
      </c>
      <c r="AV718" s="13" t="s">
        <v>82</v>
      </c>
      <c r="AW718" s="13" t="s">
        <v>34</v>
      </c>
      <c r="AX718" s="13" t="s">
        <v>73</v>
      </c>
      <c r="AY718" s="171" t="s">
        <v>152</v>
      </c>
    </row>
    <row r="719" spans="2:51" s="14" customFormat="1" ht="11.25">
      <c r="B719" s="178"/>
      <c r="D719" s="163" t="s">
        <v>163</v>
      </c>
      <c r="E719" s="179" t="s">
        <v>3</v>
      </c>
      <c r="F719" s="180" t="s">
        <v>168</v>
      </c>
      <c r="H719" s="181">
        <v>9.401</v>
      </c>
      <c r="I719" s="182"/>
      <c r="L719" s="178"/>
      <c r="M719" s="183"/>
      <c r="N719" s="184"/>
      <c r="O719" s="184"/>
      <c r="P719" s="184"/>
      <c r="Q719" s="184"/>
      <c r="R719" s="184"/>
      <c r="S719" s="184"/>
      <c r="T719" s="185"/>
      <c r="AT719" s="179" t="s">
        <v>163</v>
      </c>
      <c r="AU719" s="179" t="s">
        <v>82</v>
      </c>
      <c r="AV719" s="14" t="s">
        <v>159</v>
      </c>
      <c r="AW719" s="14" t="s">
        <v>34</v>
      </c>
      <c r="AX719" s="14" t="s">
        <v>80</v>
      </c>
      <c r="AY719" s="179" t="s">
        <v>152</v>
      </c>
    </row>
    <row r="720" spans="1:65" s="1" customFormat="1" ht="24" customHeight="1">
      <c r="A720" s="33"/>
      <c r="B720" s="143"/>
      <c r="C720" s="144" t="s">
        <v>998</v>
      </c>
      <c r="D720" s="144" t="s">
        <v>154</v>
      </c>
      <c r="E720" s="145" t="s">
        <v>999</v>
      </c>
      <c r="F720" s="146" t="s">
        <v>1000</v>
      </c>
      <c r="G720" s="147" t="s">
        <v>221</v>
      </c>
      <c r="H720" s="148">
        <v>9.401</v>
      </c>
      <c r="I720" s="149"/>
      <c r="J720" s="150">
        <f>ROUND(I720*H720,2)</f>
        <v>0</v>
      </c>
      <c r="K720" s="146" t="s">
        <v>158</v>
      </c>
      <c r="L720" s="34"/>
      <c r="M720" s="151" t="s">
        <v>3</v>
      </c>
      <c r="N720" s="152" t="s">
        <v>44</v>
      </c>
      <c r="O720" s="54"/>
      <c r="P720" s="153">
        <f>O720*H720</f>
        <v>0</v>
      </c>
      <c r="Q720" s="153">
        <v>0.00322</v>
      </c>
      <c r="R720" s="153">
        <f>Q720*H720</f>
        <v>0.03027122</v>
      </c>
      <c r="S720" s="153">
        <v>0</v>
      </c>
      <c r="T720" s="154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55" t="s">
        <v>266</v>
      </c>
      <c r="AT720" s="155" t="s">
        <v>154</v>
      </c>
      <c r="AU720" s="155" t="s">
        <v>82</v>
      </c>
      <c r="AY720" s="18" t="s">
        <v>152</v>
      </c>
      <c r="BE720" s="156">
        <f>IF(N720="základní",J720,0)</f>
        <v>0</v>
      </c>
      <c r="BF720" s="156">
        <f>IF(N720="snížená",J720,0)</f>
        <v>0</v>
      </c>
      <c r="BG720" s="156">
        <f>IF(N720="zákl. přenesená",J720,0)</f>
        <v>0</v>
      </c>
      <c r="BH720" s="156">
        <f>IF(N720="sníž. přenesená",J720,0)</f>
        <v>0</v>
      </c>
      <c r="BI720" s="156">
        <f>IF(N720="nulová",J720,0)</f>
        <v>0</v>
      </c>
      <c r="BJ720" s="18" t="s">
        <v>80</v>
      </c>
      <c r="BK720" s="156">
        <f>ROUND(I720*H720,2)</f>
        <v>0</v>
      </c>
      <c r="BL720" s="18" t="s">
        <v>266</v>
      </c>
      <c r="BM720" s="155" t="s">
        <v>1001</v>
      </c>
    </row>
    <row r="721" spans="1:47" s="1" customFormat="1" ht="11.25">
      <c r="A721" s="33"/>
      <c r="B721" s="34"/>
      <c r="C721" s="33"/>
      <c r="D721" s="157" t="s">
        <v>161</v>
      </c>
      <c r="E721" s="33"/>
      <c r="F721" s="158" t="s">
        <v>1002</v>
      </c>
      <c r="G721" s="33"/>
      <c r="H721" s="33"/>
      <c r="I721" s="159"/>
      <c r="J721" s="33"/>
      <c r="K721" s="33"/>
      <c r="L721" s="34"/>
      <c r="M721" s="160"/>
      <c r="N721" s="161"/>
      <c r="O721" s="54"/>
      <c r="P721" s="54"/>
      <c r="Q721" s="54"/>
      <c r="R721" s="54"/>
      <c r="S721" s="54"/>
      <c r="T721" s="55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T721" s="18" t="s">
        <v>161</v>
      </c>
      <c r="AU721" s="18" t="s">
        <v>82</v>
      </c>
    </row>
    <row r="722" spans="2:51" s="12" customFormat="1" ht="11.25">
      <c r="B722" s="162"/>
      <c r="D722" s="163" t="s">
        <v>163</v>
      </c>
      <c r="E722" s="164" t="s">
        <v>3</v>
      </c>
      <c r="F722" s="165" t="s">
        <v>1003</v>
      </c>
      <c r="H722" s="164" t="s">
        <v>3</v>
      </c>
      <c r="I722" s="166"/>
      <c r="L722" s="162"/>
      <c r="M722" s="167"/>
      <c r="N722" s="168"/>
      <c r="O722" s="168"/>
      <c r="P722" s="168"/>
      <c r="Q722" s="168"/>
      <c r="R722" s="168"/>
      <c r="S722" s="168"/>
      <c r="T722" s="169"/>
      <c r="AT722" s="164" t="s">
        <v>163</v>
      </c>
      <c r="AU722" s="164" t="s">
        <v>82</v>
      </c>
      <c r="AV722" s="12" t="s">
        <v>80</v>
      </c>
      <c r="AW722" s="12" t="s">
        <v>34</v>
      </c>
      <c r="AX722" s="12" t="s">
        <v>73</v>
      </c>
      <c r="AY722" s="164" t="s">
        <v>152</v>
      </c>
    </row>
    <row r="723" spans="2:51" s="12" customFormat="1" ht="11.25">
      <c r="B723" s="162"/>
      <c r="D723" s="163" t="s">
        <v>163</v>
      </c>
      <c r="E723" s="164" t="s">
        <v>3</v>
      </c>
      <c r="F723" s="165" t="s">
        <v>1004</v>
      </c>
      <c r="H723" s="164" t="s">
        <v>3</v>
      </c>
      <c r="I723" s="166"/>
      <c r="L723" s="162"/>
      <c r="M723" s="167"/>
      <c r="N723" s="168"/>
      <c r="O723" s="168"/>
      <c r="P723" s="168"/>
      <c r="Q723" s="168"/>
      <c r="R723" s="168"/>
      <c r="S723" s="168"/>
      <c r="T723" s="169"/>
      <c r="AT723" s="164" t="s">
        <v>163</v>
      </c>
      <c r="AU723" s="164" t="s">
        <v>82</v>
      </c>
      <c r="AV723" s="12" t="s">
        <v>80</v>
      </c>
      <c r="AW723" s="12" t="s">
        <v>34</v>
      </c>
      <c r="AX723" s="12" t="s">
        <v>73</v>
      </c>
      <c r="AY723" s="164" t="s">
        <v>152</v>
      </c>
    </row>
    <row r="724" spans="2:51" s="13" customFormat="1" ht="11.25">
      <c r="B724" s="170"/>
      <c r="D724" s="163" t="s">
        <v>163</v>
      </c>
      <c r="E724" s="171" t="s">
        <v>3</v>
      </c>
      <c r="F724" s="172" t="s">
        <v>1005</v>
      </c>
      <c r="H724" s="173">
        <v>9.401</v>
      </c>
      <c r="I724" s="174"/>
      <c r="L724" s="170"/>
      <c r="M724" s="175"/>
      <c r="N724" s="176"/>
      <c r="O724" s="176"/>
      <c r="P724" s="176"/>
      <c r="Q724" s="176"/>
      <c r="R724" s="176"/>
      <c r="S724" s="176"/>
      <c r="T724" s="177"/>
      <c r="AT724" s="171" t="s">
        <v>163</v>
      </c>
      <c r="AU724" s="171" t="s">
        <v>82</v>
      </c>
      <c r="AV724" s="13" t="s">
        <v>82</v>
      </c>
      <c r="AW724" s="13" t="s">
        <v>34</v>
      </c>
      <c r="AX724" s="13" t="s">
        <v>80</v>
      </c>
      <c r="AY724" s="171" t="s">
        <v>152</v>
      </c>
    </row>
    <row r="725" spans="1:65" s="1" customFormat="1" ht="37.5" customHeight="1">
      <c r="A725" s="33"/>
      <c r="B725" s="143"/>
      <c r="C725" s="144" t="s">
        <v>1006</v>
      </c>
      <c r="D725" s="144" t="s">
        <v>154</v>
      </c>
      <c r="E725" s="145" t="s">
        <v>1007</v>
      </c>
      <c r="F725" s="146" t="s">
        <v>1008</v>
      </c>
      <c r="G725" s="147" t="s">
        <v>221</v>
      </c>
      <c r="H725" s="148">
        <v>51.91</v>
      </c>
      <c r="I725" s="149"/>
      <c r="J725" s="150">
        <f>ROUND(I725*H725,2)</f>
        <v>0</v>
      </c>
      <c r="K725" s="146" t="s">
        <v>158</v>
      </c>
      <c r="L725" s="34"/>
      <c r="M725" s="151" t="s">
        <v>3</v>
      </c>
      <c r="N725" s="152" t="s">
        <v>44</v>
      </c>
      <c r="O725" s="54"/>
      <c r="P725" s="153">
        <f>O725*H725</f>
        <v>0</v>
      </c>
      <c r="Q725" s="153">
        <v>0.04621</v>
      </c>
      <c r="R725" s="153">
        <f>Q725*H725</f>
        <v>2.3987610999999998</v>
      </c>
      <c r="S725" s="153">
        <v>0</v>
      </c>
      <c r="T725" s="154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55" t="s">
        <v>266</v>
      </c>
      <c r="AT725" s="155" t="s">
        <v>154</v>
      </c>
      <c r="AU725" s="155" t="s">
        <v>82</v>
      </c>
      <c r="AY725" s="18" t="s">
        <v>152</v>
      </c>
      <c r="BE725" s="156">
        <f>IF(N725="základní",J725,0)</f>
        <v>0</v>
      </c>
      <c r="BF725" s="156">
        <f>IF(N725="snížená",J725,0)</f>
        <v>0</v>
      </c>
      <c r="BG725" s="156">
        <f>IF(N725="zákl. přenesená",J725,0)</f>
        <v>0</v>
      </c>
      <c r="BH725" s="156">
        <f>IF(N725="sníž. přenesená",J725,0)</f>
        <v>0</v>
      </c>
      <c r="BI725" s="156">
        <f>IF(N725="nulová",J725,0)</f>
        <v>0</v>
      </c>
      <c r="BJ725" s="18" t="s">
        <v>80</v>
      </c>
      <c r="BK725" s="156">
        <f>ROUND(I725*H725,2)</f>
        <v>0</v>
      </c>
      <c r="BL725" s="18" t="s">
        <v>266</v>
      </c>
      <c r="BM725" s="155" t="s">
        <v>1009</v>
      </c>
    </row>
    <row r="726" spans="1:47" s="1" customFormat="1" ht="11.25">
      <c r="A726" s="33"/>
      <c r="B726" s="34"/>
      <c r="C726" s="33"/>
      <c r="D726" s="157" t="s">
        <v>161</v>
      </c>
      <c r="E726" s="33"/>
      <c r="F726" s="158" t="s">
        <v>1010</v>
      </c>
      <c r="G726" s="33"/>
      <c r="H726" s="33"/>
      <c r="I726" s="159"/>
      <c r="J726" s="33"/>
      <c r="K726" s="33"/>
      <c r="L726" s="34"/>
      <c r="M726" s="160"/>
      <c r="N726" s="161"/>
      <c r="O726" s="54"/>
      <c r="P726" s="54"/>
      <c r="Q726" s="54"/>
      <c r="R726" s="54"/>
      <c r="S726" s="54"/>
      <c r="T726" s="55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T726" s="18" t="s">
        <v>161</v>
      </c>
      <c r="AU726" s="18" t="s">
        <v>82</v>
      </c>
    </row>
    <row r="727" spans="2:51" s="12" customFormat="1" ht="11.25">
      <c r="B727" s="162"/>
      <c r="D727" s="163" t="s">
        <v>163</v>
      </c>
      <c r="E727" s="164" t="s">
        <v>3</v>
      </c>
      <c r="F727" s="165" t="s">
        <v>1011</v>
      </c>
      <c r="H727" s="164" t="s">
        <v>3</v>
      </c>
      <c r="I727" s="166"/>
      <c r="L727" s="162"/>
      <c r="M727" s="167"/>
      <c r="N727" s="168"/>
      <c r="O727" s="168"/>
      <c r="P727" s="168"/>
      <c r="Q727" s="168"/>
      <c r="R727" s="168"/>
      <c r="S727" s="168"/>
      <c r="T727" s="169"/>
      <c r="AT727" s="164" t="s">
        <v>163</v>
      </c>
      <c r="AU727" s="164" t="s">
        <v>82</v>
      </c>
      <c r="AV727" s="12" t="s">
        <v>80</v>
      </c>
      <c r="AW727" s="12" t="s">
        <v>34</v>
      </c>
      <c r="AX727" s="12" t="s">
        <v>73</v>
      </c>
      <c r="AY727" s="164" t="s">
        <v>152</v>
      </c>
    </row>
    <row r="728" spans="2:51" s="12" customFormat="1" ht="11.25">
      <c r="B728" s="162"/>
      <c r="D728" s="163" t="s">
        <v>163</v>
      </c>
      <c r="E728" s="164" t="s">
        <v>3</v>
      </c>
      <c r="F728" s="165" t="s">
        <v>1012</v>
      </c>
      <c r="H728" s="164" t="s">
        <v>3</v>
      </c>
      <c r="I728" s="166"/>
      <c r="L728" s="162"/>
      <c r="M728" s="167"/>
      <c r="N728" s="168"/>
      <c r="O728" s="168"/>
      <c r="P728" s="168"/>
      <c r="Q728" s="168"/>
      <c r="R728" s="168"/>
      <c r="S728" s="168"/>
      <c r="T728" s="169"/>
      <c r="AT728" s="164" t="s">
        <v>163</v>
      </c>
      <c r="AU728" s="164" t="s">
        <v>82</v>
      </c>
      <c r="AV728" s="12" t="s">
        <v>80</v>
      </c>
      <c r="AW728" s="12" t="s">
        <v>34</v>
      </c>
      <c r="AX728" s="12" t="s">
        <v>73</v>
      </c>
      <c r="AY728" s="164" t="s">
        <v>152</v>
      </c>
    </row>
    <row r="729" spans="2:51" s="12" customFormat="1" ht="11.25">
      <c r="B729" s="162"/>
      <c r="D729" s="163" t="s">
        <v>163</v>
      </c>
      <c r="E729" s="164" t="s">
        <v>3</v>
      </c>
      <c r="F729" s="165" t="s">
        <v>1013</v>
      </c>
      <c r="H729" s="164" t="s">
        <v>3</v>
      </c>
      <c r="I729" s="166"/>
      <c r="L729" s="162"/>
      <c r="M729" s="167"/>
      <c r="N729" s="168"/>
      <c r="O729" s="168"/>
      <c r="P729" s="168"/>
      <c r="Q729" s="168"/>
      <c r="R729" s="168"/>
      <c r="S729" s="168"/>
      <c r="T729" s="169"/>
      <c r="AT729" s="164" t="s">
        <v>163</v>
      </c>
      <c r="AU729" s="164" t="s">
        <v>82</v>
      </c>
      <c r="AV729" s="12" t="s">
        <v>80</v>
      </c>
      <c r="AW729" s="12" t="s">
        <v>34</v>
      </c>
      <c r="AX729" s="12" t="s">
        <v>73</v>
      </c>
      <c r="AY729" s="164" t="s">
        <v>152</v>
      </c>
    </row>
    <row r="730" spans="2:51" s="13" customFormat="1" ht="11.25">
      <c r="B730" s="170"/>
      <c r="D730" s="163" t="s">
        <v>163</v>
      </c>
      <c r="E730" s="171" t="s">
        <v>3</v>
      </c>
      <c r="F730" s="172" t="s">
        <v>1014</v>
      </c>
      <c r="H730" s="173">
        <v>6.867</v>
      </c>
      <c r="I730" s="174"/>
      <c r="L730" s="170"/>
      <c r="M730" s="175"/>
      <c r="N730" s="176"/>
      <c r="O730" s="176"/>
      <c r="P730" s="176"/>
      <c r="Q730" s="176"/>
      <c r="R730" s="176"/>
      <c r="S730" s="176"/>
      <c r="T730" s="177"/>
      <c r="AT730" s="171" t="s">
        <v>163</v>
      </c>
      <c r="AU730" s="171" t="s">
        <v>82</v>
      </c>
      <c r="AV730" s="13" t="s">
        <v>82</v>
      </c>
      <c r="AW730" s="13" t="s">
        <v>34</v>
      </c>
      <c r="AX730" s="13" t="s">
        <v>73</v>
      </c>
      <c r="AY730" s="171" t="s">
        <v>152</v>
      </c>
    </row>
    <row r="731" spans="2:51" s="13" customFormat="1" ht="11.25">
      <c r="B731" s="170"/>
      <c r="D731" s="163" t="s">
        <v>163</v>
      </c>
      <c r="E731" s="171" t="s">
        <v>3</v>
      </c>
      <c r="F731" s="172" t="s">
        <v>1015</v>
      </c>
      <c r="H731" s="173">
        <v>36.937</v>
      </c>
      <c r="I731" s="174"/>
      <c r="L731" s="170"/>
      <c r="M731" s="175"/>
      <c r="N731" s="176"/>
      <c r="O731" s="176"/>
      <c r="P731" s="176"/>
      <c r="Q731" s="176"/>
      <c r="R731" s="176"/>
      <c r="S731" s="176"/>
      <c r="T731" s="177"/>
      <c r="AT731" s="171" t="s">
        <v>163</v>
      </c>
      <c r="AU731" s="171" t="s">
        <v>82</v>
      </c>
      <c r="AV731" s="13" t="s">
        <v>82</v>
      </c>
      <c r="AW731" s="13" t="s">
        <v>34</v>
      </c>
      <c r="AX731" s="13" t="s">
        <v>73</v>
      </c>
      <c r="AY731" s="171" t="s">
        <v>152</v>
      </c>
    </row>
    <row r="732" spans="2:51" s="13" customFormat="1" ht="11.25">
      <c r="B732" s="170"/>
      <c r="D732" s="163" t="s">
        <v>163</v>
      </c>
      <c r="E732" s="171" t="s">
        <v>3</v>
      </c>
      <c r="F732" s="172" t="s">
        <v>1016</v>
      </c>
      <c r="H732" s="173">
        <v>16.968</v>
      </c>
      <c r="I732" s="174"/>
      <c r="L732" s="170"/>
      <c r="M732" s="175"/>
      <c r="N732" s="176"/>
      <c r="O732" s="176"/>
      <c r="P732" s="176"/>
      <c r="Q732" s="176"/>
      <c r="R732" s="176"/>
      <c r="S732" s="176"/>
      <c r="T732" s="177"/>
      <c r="AT732" s="171" t="s">
        <v>163</v>
      </c>
      <c r="AU732" s="171" t="s">
        <v>82</v>
      </c>
      <c r="AV732" s="13" t="s">
        <v>82</v>
      </c>
      <c r="AW732" s="13" t="s">
        <v>34</v>
      </c>
      <c r="AX732" s="13" t="s">
        <v>73</v>
      </c>
      <c r="AY732" s="171" t="s">
        <v>152</v>
      </c>
    </row>
    <row r="733" spans="2:51" s="12" customFormat="1" ht="11.25">
      <c r="B733" s="162"/>
      <c r="D733" s="163" t="s">
        <v>163</v>
      </c>
      <c r="E733" s="164" t="s">
        <v>3</v>
      </c>
      <c r="F733" s="165" t="s">
        <v>477</v>
      </c>
      <c r="H733" s="164" t="s">
        <v>3</v>
      </c>
      <c r="I733" s="166"/>
      <c r="L733" s="162"/>
      <c r="M733" s="167"/>
      <c r="N733" s="168"/>
      <c r="O733" s="168"/>
      <c r="P733" s="168"/>
      <c r="Q733" s="168"/>
      <c r="R733" s="168"/>
      <c r="S733" s="168"/>
      <c r="T733" s="169"/>
      <c r="AT733" s="164" t="s">
        <v>163</v>
      </c>
      <c r="AU733" s="164" t="s">
        <v>82</v>
      </c>
      <c r="AV733" s="12" t="s">
        <v>80</v>
      </c>
      <c r="AW733" s="12" t="s">
        <v>34</v>
      </c>
      <c r="AX733" s="12" t="s">
        <v>73</v>
      </c>
      <c r="AY733" s="164" t="s">
        <v>152</v>
      </c>
    </row>
    <row r="734" spans="2:51" s="13" customFormat="1" ht="11.25">
      <c r="B734" s="170"/>
      <c r="D734" s="163" t="s">
        <v>163</v>
      </c>
      <c r="E734" s="171" t="s">
        <v>3</v>
      </c>
      <c r="F734" s="172" t="s">
        <v>1017</v>
      </c>
      <c r="H734" s="173">
        <v>-5.316</v>
      </c>
      <c r="I734" s="174"/>
      <c r="L734" s="170"/>
      <c r="M734" s="175"/>
      <c r="N734" s="176"/>
      <c r="O734" s="176"/>
      <c r="P734" s="176"/>
      <c r="Q734" s="176"/>
      <c r="R734" s="176"/>
      <c r="S734" s="176"/>
      <c r="T734" s="177"/>
      <c r="AT734" s="171" t="s">
        <v>163</v>
      </c>
      <c r="AU734" s="171" t="s">
        <v>82</v>
      </c>
      <c r="AV734" s="13" t="s">
        <v>82</v>
      </c>
      <c r="AW734" s="13" t="s">
        <v>34</v>
      </c>
      <c r="AX734" s="13" t="s">
        <v>73</v>
      </c>
      <c r="AY734" s="171" t="s">
        <v>152</v>
      </c>
    </row>
    <row r="735" spans="2:51" s="13" customFormat="1" ht="11.25">
      <c r="B735" s="170"/>
      <c r="D735" s="163" t="s">
        <v>163</v>
      </c>
      <c r="E735" s="171" t="s">
        <v>3</v>
      </c>
      <c r="F735" s="172" t="s">
        <v>1018</v>
      </c>
      <c r="H735" s="173">
        <v>-3.546</v>
      </c>
      <c r="I735" s="174"/>
      <c r="L735" s="170"/>
      <c r="M735" s="175"/>
      <c r="N735" s="176"/>
      <c r="O735" s="176"/>
      <c r="P735" s="176"/>
      <c r="Q735" s="176"/>
      <c r="R735" s="176"/>
      <c r="S735" s="176"/>
      <c r="T735" s="177"/>
      <c r="AT735" s="171" t="s">
        <v>163</v>
      </c>
      <c r="AU735" s="171" t="s">
        <v>82</v>
      </c>
      <c r="AV735" s="13" t="s">
        <v>82</v>
      </c>
      <c r="AW735" s="13" t="s">
        <v>34</v>
      </c>
      <c r="AX735" s="13" t="s">
        <v>73</v>
      </c>
      <c r="AY735" s="171" t="s">
        <v>152</v>
      </c>
    </row>
    <row r="736" spans="2:51" s="14" customFormat="1" ht="11.25">
      <c r="B736" s="178"/>
      <c r="D736" s="163" t="s">
        <v>163</v>
      </c>
      <c r="E736" s="179" t="s">
        <v>3</v>
      </c>
      <c r="F736" s="180" t="s">
        <v>168</v>
      </c>
      <c r="H736" s="181">
        <v>51.91</v>
      </c>
      <c r="I736" s="182"/>
      <c r="L736" s="178"/>
      <c r="M736" s="183"/>
      <c r="N736" s="184"/>
      <c r="O736" s="184"/>
      <c r="P736" s="184"/>
      <c r="Q736" s="184"/>
      <c r="R736" s="184"/>
      <c r="S736" s="184"/>
      <c r="T736" s="185"/>
      <c r="AT736" s="179" t="s">
        <v>163</v>
      </c>
      <c r="AU736" s="179" t="s">
        <v>82</v>
      </c>
      <c r="AV736" s="14" t="s">
        <v>159</v>
      </c>
      <c r="AW736" s="14" t="s">
        <v>34</v>
      </c>
      <c r="AX736" s="14" t="s">
        <v>80</v>
      </c>
      <c r="AY736" s="179" t="s">
        <v>152</v>
      </c>
    </row>
    <row r="737" spans="1:65" s="1" customFormat="1" ht="16.5" customHeight="1">
      <c r="A737" s="33"/>
      <c r="B737" s="143"/>
      <c r="C737" s="144" t="s">
        <v>1019</v>
      </c>
      <c r="D737" s="144" t="s">
        <v>154</v>
      </c>
      <c r="E737" s="145" t="s">
        <v>1020</v>
      </c>
      <c r="F737" s="146" t="s">
        <v>1021</v>
      </c>
      <c r="G737" s="147" t="s">
        <v>221</v>
      </c>
      <c r="H737" s="148">
        <v>41.755</v>
      </c>
      <c r="I737" s="149"/>
      <c r="J737" s="150">
        <f>ROUND(I737*H737,2)</f>
        <v>0</v>
      </c>
      <c r="K737" s="146" t="s">
        <v>3</v>
      </c>
      <c r="L737" s="34"/>
      <c r="M737" s="151" t="s">
        <v>3</v>
      </c>
      <c r="N737" s="152" t="s">
        <v>44</v>
      </c>
      <c r="O737" s="54"/>
      <c r="P737" s="153">
        <f>O737*H737</f>
        <v>0</v>
      </c>
      <c r="Q737" s="153">
        <v>0</v>
      </c>
      <c r="R737" s="153">
        <f>Q737*H737</f>
        <v>0</v>
      </c>
      <c r="S737" s="153">
        <v>0</v>
      </c>
      <c r="T737" s="154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55" t="s">
        <v>266</v>
      </c>
      <c r="AT737" s="155" t="s">
        <v>154</v>
      </c>
      <c r="AU737" s="155" t="s">
        <v>82</v>
      </c>
      <c r="AY737" s="18" t="s">
        <v>152</v>
      </c>
      <c r="BE737" s="156">
        <f>IF(N737="základní",J737,0)</f>
        <v>0</v>
      </c>
      <c r="BF737" s="156">
        <f>IF(N737="snížená",J737,0)</f>
        <v>0</v>
      </c>
      <c r="BG737" s="156">
        <f>IF(N737="zákl. přenesená",J737,0)</f>
        <v>0</v>
      </c>
      <c r="BH737" s="156">
        <f>IF(N737="sníž. přenesená",J737,0)</f>
        <v>0</v>
      </c>
      <c r="BI737" s="156">
        <f>IF(N737="nulová",J737,0)</f>
        <v>0</v>
      </c>
      <c r="BJ737" s="18" t="s">
        <v>80</v>
      </c>
      <c r="BK737" s="156">
        <f>ROUND(I737*H737,2)</f>
        <v>0</v>
      </c>
      <c r="BL737" s="18" t="s">
        <v>266</v>
      </c>
      <c r="BM737" s="155" t="s">
        <v>1022</v>
      </c>
    </row>
    <row r="738" spans="2:51" s="12" customFormat="1" ht="11.25">
      <c r="B738" s="162"/>
      <c r="D738" s="163" t="s">
        <v>163</v>
      </c>
      <c r="E738" s="164" t="s">
        <v>3</v>
      </c>
      <c r="F738" s="165" t="s">
        <v>1023</v>
      </c>
      <c r="H738" s="164" t="s">
        <v>3</v>
      </c>
      <c r="I738" s="166"/>
      <c r="L738" s="162"/>
      <c r="M738" s="167"/>
      <c r="N738" s="168"/>
      <c r="O738" s="168"/>
      <c r="P738" s="168"/>
      <c r="Q738" s="168"/>
      <c r="R738" s="168"/>
      <c r="S738" s="168"/>
      <c r="T738" s="169"/>
      <c r="AT738" s="164" t="s">
        <v>163</v>
      </c>
      <c r="AU738" s="164" t="s">
        <v>82</v>
      </c>
      <c r="AV738" s="12" t="s">
        <v>80</v>
      </c>
      <c r="AW738" s="12" t="s">
        <v>34</v>
      </c>
      <c r="AX738" s="12" t="s">
        <v>73</v>
      </c>
      <c r="AY738" s="164" t="s">
        <v>152</v>
      </c>
    </row>
    <row r="739" spans="2:51" s="12" customFormat="1" ht="11.25">
      <c r="B739" s="162"/>
      <c r="D739" s="163" t="s">
        <v>163</v>
      </c>
      <c r="E739" s="164" t="s">
        <v>3</v>
      </c>
      <c r="F739" s="165" t="s">
        <v>1024</v>
      </c>
      <c r="H739" s="164" t="s">
        <v>3</v>
      </c>
      <c r="I739" s="166"/>
      <c r="L739" s="162"/>
      <c r="M739" s="167"/>
      <c r="N739" s="168"/>
      <c r="O739" s="168"/>
      <c r="P739" s="168"/>
      <c r="Q739" s="168"/>
      <c r="R739" s="168"/>
      <c r="S739" s="168"/>
      <c r="T739" s="169"/>
      <c r="AT739" s="164" t="s">
        <v>163</v>
      </c>
      <c r="AU739" s="164" t="s">
        <v>82</v>
      </c>
      <c r="AV739" s="12" t="s">
        <v>80</v>
      </c>
      <c r="AW739" s="12" t="s">
        <v>34</v>
      </c>
      <c r="AX739" s="12" t="s">
        <v>73</v>
      </c>
      <c r="AY739" s="164" t="s">
        <v>152</v>
      </c>
    </row>
    <row r="740" spans="2:51" s="13" customFormat="1" ht="11.25">
      <c r="B740" s="170"/>
      <c r="D740" s="163" t="s">
        <v>163</v>
      </c>
      <c r="E740" s="171" t="s">
        <v>3</v>
      </c>
      <c r="F740" s="172" t="s">
        <v>1025</v>
      </c>
      <c r="H740" s="173">
        <v>12.09</v>
      </c>
      <c r="I740" s="174"/>
      <c r="L740" s="170"/>
      <c r="M740" s="175"/>
      <c r="N740" s="176"/>
      <c r="O740" s="176"/>
      <c r="P740" s="176"/>
      <c r="Q740" s="176"/>
      <c r="R740" s="176"/>
      <c r="S740" s="176"/>
      <c r="T740" s="177"/>
      <c r="AT740" s="171" t="s">
        <v>163</v>
      </c>
      <c r="AU740" s="171" t="s">
        <v>82</v>
      </c>
      <c r="AV740" s="13" t="s">
        <v>82</v>
      </c>
      <c r="AW740" s="13" t="s">
        <v>34</v>
      </c>
      <c r="AX740" s="13" t="s">
        <v>73</v>
      </c>
      <c r="AY740" s="171" t="s">
        <v>152</v>
      </c>
    </row>
    <row r="741" spans="2:51" s="13" customFormat="1" ht="11.25">
      <c r="B741" s="170"/>
      <c r="D741" s="163" t="s">
        <v>163</v>
      </c>
      <c r="E741" s="171" t="s">
        <v>3</v>
      </c>
      <c r="F741" s="172" t="s">
        <v>1026</v>
      </c>
      <c r="H741" s="173">
        <v>12.894</v>
      </c>
      <c r="I741" s="174"/>
      <c r="L741" s="170"/>
      <c r="M741" s="175"/>
      <c r="N741" s="176"/>
      <c r="O741" s="176"/>
      <c r="P741" s="176"/>
      <c r="Q741" s="176"/>
      <c r="R741" s="176"/>
      <c r="S741" s="176"/>
      <c r="T741" s="177"/>
      <c r="AT741" s="171" t="s">
        <v>163</v>
      </c>
      <c r="AU741" s="171" t="s">
        <v>82</v>
      </c>
      <c r="AV741" s="13" t="s">
        <v>82</v>
      </c>
      <c r="AW741" s="13" t="s">
        <v>34</v>
      </c>
      <c r="AX741" s="13" t="s">
        <v>73</v>
      </c>
      <c r="AY741" s="171" t="s">
        <v>152</v>
      </c>
    </row>
    <row r="742" spans="2:51" s="13" customFormat="1" ht="11.25">
      <c r="B742" s="170"/>
      <c r="D742" s="163" t="s">
        <v>163</v>
      </c>
      <c r="E742" s="171" t="s">
        <v>3</v>
      </c>
      <c r="F742" s="172" t="s">
        <v>1027</v>
      </c>
      <c r="H742" s="173">
        <v>10.881</v>
      </c>
      <c r="I742" s="174"/>
      <c r="L742" s="170"/>
      <c r="M742" s="175"/>
      <c r="N742" s="176"/>
      <c r="O742" s="176"/>
      <c r="P742" s="176"/>
      <c r="Q742" s="176"/>
      <c r="R742" s="176"/>
      <c r="S742" s="176"/>
      <c r="T742" s="177"/>
      <c r="AT742" s="171" t="s">
        <v>163</v>
      </c>
      <c r="AU742" s="171" t="s">
        <v>82</v>
      </c>
      <c r="AV742" s="13" t="s">
        <v>82</v>
      </c>
      <c r="AW742" s="13" t="s">
        <v>34</v>
      </c>
      <c r="AX742" s="13" t="s">
        <v>73</v>
      </c>
      <c r="AY742" s="171" t="s">
        <v>152</v>
      </c>
    </row>
    <row r="743" spans="2:51" s="13" customFormat="1" ht="11.25">
      <c r="B743" s="170"/>
      <c r="D743" s="163" t="s">
        <v>163</v>
      </c>
      <c r="E743" s="171" t="s">
        <v>3</v>
      </c>
      <c r="F743" s="172" t="s">
        <v>1028</v>
      </c>
      <c r="H743" s="173">
        <v>5.89</v>
      </c>
      <c r="I743" s="174"/>
      <c r="L743" s="170"/>
      <c r="M743" s="175"/>
      <c r="N743" s="176"/>
      <c r="O743" s="176"/>
      <c r="P743" s="176"/>
      <c r="Q743" s="176"/>
      <c r="R743" s="176"/>
      <c r="S743" s="176"/>
      <c r="T743" s="177"/>
      <c r="AT743" s="171" t="s">
        <v>163</v>
      </c>
      <c r="AU743" s="171" t="s">
        <v>82</v>
      </c>
      <c r="AV743" s="13" t="s">
        <v>82</v>
      </c>
      <c r="AW743" s="13" t="s">
        <v>34</v>
      </c>
      <c r="AX743" s="13" t="s">
        <v>73</v>
      </c>
      <c r="AY743" s="171" t="s">
        <v>152</v>
      </c>
    </row>
    <row r="744" spans="2:51" s="14" customFormat="1" ht="11.25">
      <c r="B744" s="178"/>
      <c r="D744" s="163" t="s">
        <v>163</v>
      </c>
      <c r="E744" s="179" t="s">
        <v>3</v>
      </c>
      <c r="F744" s="180" t="s">
        <v>168</v>
      </c>
      <c r="H744" s="181">
        <v>41.755</v>
      </c>
      <c r="I744" s="182"/>
      <c r="L744" s="178"/>
      <c r="M744" s="183"/>
      <c r="N744" s="184"/>
      <c r="O744" s="184"/>
      <c r="P744" s="184"/>
      <c r="Q744" s="184"/>
      <c r="R744" s="184"/>
      <c r="S744" s="184"/>
      <c r="T744" s="185"/>
      <c r="AT744" s="179" t="s">
        <v>163</v>
      </c>
      <c r="AU744" s="179" t="s">
        <v>82</v>
      </c>
      <c r="AV744" s="14" t="s">
        <v>159</v>
      </c>
      <c r="AW744" s="14" t="s">
        <v>34</v>
      </c>
      <c r="AX744" s="14" t="s">
        <v>80</v>
      </c>
      <c r="AY744" s="179" t="s">
        <v>152</v>
      </c>
    </row>
    <row r="745" spans="1:65" s="1" customFormat="1" ht="16.5" customHeight="1">
      <c r="A745" s="33"/>
      <c r="B745" s="143"/>
      <c r="C745" s="144" t="s">
        <v>1029</v>
      </c>
      <c r="D745" s="144" t="s">
        <v>154</v>
      </c>
      <c r="E745" s="145" t="s">
        <v>1030</v>
      </c>
      <c r="F745" s="146" t="s">
        <v>1031</v>
      </c>
      <c r="G745" s="147" t="s">
        <v>221</v>
      </c>
      <c r="H745" s="148">
        <v>5.89</v>
      </c>
      <c r="I745" s="149"/>
      <c r="J745" s="150">
        <f>ROUND(I745*H745,2)</f>
        <v>0</v>
      </c>
      <c r="K745" s="146" t="s">
        <v>158</v>
      </c>
      <c r="L745" s="34"/>
      <c r="M745" s="151" t="s">
        <v>3</v>
      </c>
      <c r="N745" s="152" t="s">
        <v>44</v>
      </c>
      <c r="O745" s="54"/>
      <c r="P745" s="153">
        <f>O745*H745</f>
        <v>0</v>
      </c>
      <c r="Q745" s="153">
        <v>0</v>
      </c>
      <c r="R745" s="153">
        <f>Q745*H745</f>
        <v>0</v>
      </c>
      <c r="S745" s="153">
        <v>0</v>
      </c>
      <c r="T745" s="154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55" t="s">
        <v>266</v>
      </c>
      <c r="AT745" s="155" t="s">
        <v>154</v>
      </c>
      <c r="AU745" s="155" t="s">
        <v>82</v>
      </c>
      <c r="AY745" s="18" t="s">
        <v>152</v>
      </c>
      <c r="BE745" s="156">
        <f>IF(N745="základní",J745,0)</f>
        <v>0</v>
      </c>
      <c r="BF745" s="156">
        <f>IF(N745="snížená",J745,0)</f>
        <v>0</v>
      </c>
      <c r="BG745" s="156">
        <f>IF(N745="zákl. přenesená",J745,0)</f>
        <v>0</v>
      </c>
      <c r="BH745" s="156">
        <f>IF(N745="sníž. přenesená",J745,0)</f>
        <v>0</v>
      </c>
      <c r="BI745" s="156">
        <f>IF(N745="nulová",J745,0)</f>
        <v>0</v>
      </c>
      <c r="BJ745" s="18" t="s">
        <v>80</v>
      </c>
      <c r="BK745" s="156">
        <f>ROUND(I745*H745,2)</f>
        <v>0</v>
      </c>
      <c r="BL745" s="18" t="s">
        <v>266</v>
      </c>
      <c r="BM745" s="155" t="s">
        <v>1032</v>
      </c>
    </row>
    <row r="746" spans="1:47" s="1" customFormat="1" ht="11.25">
      <c r="A746" s="33"/>
      <c r="B746" s="34"/>
      <c r="C746" s="33"/>
      <c r="D746" s="157" t="s">
        <v>161</v>
      </c>
      <c r="E746" s="33"/>
      <c r="F746" s="158" t="s">
        <v>1033</v>
      </c>
      <c r="G746" s="33"/>
      <c r="H746" s="33"/>
      <c r="I746" s="159"/>
      <c r="J746" s="33"/>
      <c r="K746" s="33"/>
      <c r="L746" s="34"/>
      <c r="M746" s="160"/>
      <c r="N746" s="161"/>
      <c r="O746" s="54"/>
      <c r="P746" s="54"/>
      <c r="Q746" s="54"/>
      <c r="R746" s="54"/>
      <c r="S746" s="54"/>
      <c r="T746" s="55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T746" s="18" t="s">
        <v>161</v>
      </c>
      <c r="AU746" s="18" t="s">
        <v>82</v>
      </c>
    </row>
    <row r="747" spans="2:51" s="13" customFormat="1" ht="11.25">
      <c r="B747" s="170"/>
      <c r="D747" s="163" t="s">
        <v>163</v>
      </c>
      <c r="E747" s="171" t="s">
        <v>3</v>
      </c>
      <c r="F747" s="172" t="s">
        <v>1034</v>
      </c>
      <c r="H747" s="173">
        <v>5.89</v>
      </c>
      <c r="I747" s="174"/>
      <c r="L747" s="170"/>
      <c r="M747" s="175"/>
      <c r="N747" s="176"/>
      <c r="O747" s="176"/>
      <c r="P747" s="176"/>
      <c r="Q747" s="176"/>
      <c r="R747" s="176"/>
      <c r="S747" s="176"/>
      <c r="T747" s="177"/>
      <c r="AT747" s="171" t="s">
        <v>163</v>
      </c>
      <c r="AU747" s="171" t="s">
        <v>82</v>
      </c>
      <c r="AV747" s="13" t="s">
        <v>82</v>
      </c>
      <c r="AW747" s="13" t="s">
        <v>34</v>
      </c>
      <c r="AX747" s="13" t="s">
        <v>80</v>
      </c>
      <c r="AY747" s="171" t="s">
        <v>152</v>
      </c>
    </row>
    <row r="748" spans="1:65" s="1" customFormat="1" ht="37.5" customHeight="1">
      <c r="A748" s="33"/>
      <c r="B748" s="143"/>
      <c r="C748" s="144" t="s">
        <v>1035</v>
      </c>
      <c r="D748" s="144" t="s">
        <v>154</v>
      </c>
      <c r="E748" s="145" t="s">
        <v>1036</v>
      </c>
      <c r="F748" s="146" t="s">
        <v>1037</v>
      </c>
      <c r="G748" s="147" t="s">
        <v>221</v>
      </c>
      <c r="H748" s="148">
        <v>24.774</v>
      </c>
      <c r="I748" s="149"/>
      <c r="J748" s="150">
        <f>ROUND(I748*H748,2)</f>
        <v>0</v>
      </c>
      <c r="K748" s="146" t="s">
        <v>3</v>
      </c>
      <c r="L748" s="34"/>
      <c r="M748" s="151" t="s">
        <v>3</v>
      </c>
      <c r="N748" s="152" t="s">
        <v>44</v>
      </c>
      <c r="O748" s="54"/>
      <c r="P748" s="153">
        <f>O748*H748</f>
        <v>0</v>
      </c>
      <c r="Q748" s="153">
        <v>0.0194</v>
      </c>
      <c r="R748" s="153">
        <f>Q748*H748</f>
        <v>0.48061560000000003</v>
      </c>
      <c r="S748" s="153">
        <v>0</v>
      </c>
      <c r="T748" s="154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55" t="s">
        <v>266</v>
      </c>
      <c r="AT748" s="155" t="s">
        <v>154</v>
      </c>
      <c r="AU748" s="155" t="s">
        <v>82</v>
      </c>
      <c r="AY748" s="18" t="s">
        <v>152</v>
      </c>
      <c r="BE748" s="156">
        <f>IF(N748="základní",J748,0)</f>
        <v>0</v>
      </c>
      <c r="BF748" s="156">
        <f>IF(N748="snížená",J748,0)</f>
        <v>0</v>
      </c>
      <c r="BG748" s="156">
        <f>IF(N748="zákl. přenesená",J748,0)</f>
        <v>0</v>
      </c>
      <c r="BH748" s="156">
        <f>IF(N748="sníž. přenesená",J748,0)</f>
        <v>0</v>
      </c>
      <c r="BI748" s="156">
        <f>IF(N748="nulová",J748,0)</f>
        <v>0</v>
      </c>
      <c r="BJ748" s="18" t="s">
        <v>80</v>
      </c>
      <c r="BK748" s="156">
        <f>ROUND(I748*H748,2)</f>
        <v>0</v>
      </c>
      <c r="BL748" s="18" t="s">
        <v>266</v>
      </c>
      <c r="BM748" s="155" t="s">
        <v>1038</v>
      </c>
    </row>
    <row r="749" spans="2:51" s="12" customFormat="1" ht="11.25">
      <c r="B749" s="162"/>
      <c r="D749" s="163" t="s">
        <v>163</v>
      </c>
      <c r="E749" s="164" t="s">
        <v>3</v>
      </c>
      <c r="F749" s="165" t="s">
        <v>1039</v>
      </c>
      <c r="H749" s="164" t="s">
        <v>3</v>
      </c>
      <c r="I749" s="166"/>
      <c r="L749" s="162"/>
      <c r="M749" s="167"/>
      <c r="N749" s="168"/>
      <c r="O749" s="168"/>
      <c r="P749" s="168"/>
      <c r="Q749" s="168"/>
      <c r="R749" s="168"/>
      <c r="S749" s="168"/>
      <c r="T749" s="169"/>
      <c r="AT749" s="164" t="s">
        <v>163</v>
      </c>
      <c r="AU749" s="164" t="s">
        <v>82</v>
      </c>
      <c r="AV749" s="12" t="s">
        <v>80</v>
      </c>
      <c r="AW749" s="12" t="s">
        <v>34</v>
      </c>
      <c r="AX749" s="12" t="s">
        <v>73</v>
      </c>
      <c r="AY749" s="164" t="s">
        <v>152</v>
      </c>
    </row>
    <row r="750" spans="2:51" s="12" customFormat="1" ht="11.25">
      <c r="B750" s="162"/>
      <c r="D750" s="163" t="s">
        <v>163</v>
      </c>
      <c r="E750" s="164" t="s">
        <v>3</v>
      </c>
      <c r="F750" s="165" t="s">
        <v>1040</v>
      </c>
      <c r="H750" s="164" t="s">
        <v>3</v>
      </c>
      <c r="I750" s="166"/>
      <c r="L750" s="162"/>
      <c r="M750" s="167"/>
      <c r="N750" s="168"/>
      <c r="O750" s="168"/>
      <c r="P750" s="168"/>
      <c r="Q750" s="168"/>
      <c r="R750" s="168"/>
      <c r="S750" s="168"/>
      <c r="T750" s="169"/>
      <c r="AT750" s="164" t="s">
        <v>163</v>
      </c>
      <c r="AU750" s="164" t="s">
        <v>82</v>
      </c>
      <c r="AV750" s="12" t="s">
        <v>80</v>
      </c>
      <c r="AW750" s="12" t="s">
        <v>34</v>
      </c>
      <c r="AX750" s="12" t="s">
        <v>73</v>
      </c>
      <c r="AY750" s="164" t="s">
        <v>152</v>
      </c>
    </row>
    <row r="751" spans="2:51" s="12" customFormat="1" ht="11.25">
      <c r="B751" s="162"/>
      <c r="D751" s="163" t="s">
        <v>163</v>
      </c>
      <c r="E751" s="164" t="s">
        <v>3</v>
      </c>
      <c r="F751" s="165" t="s">
        <v>1041</v>
      </c>
      <c r="H751" s="164" t="s">
        <v>3</v>
      </c>
      <c r="I751" s="166"/>
      <c r="L751" s="162"/>
      <c r="M751" s="167"/>
      <c r="N751" s="168"/>
      <c r="O751" s="168"/>
      <c r="P751" s="168"/>
      <c r="Q751" s="168"/>
      <c r="R751" s="168"/>
      <c r="S751" s="168"/>
      <c r="T751" s="169"/>
      <c r="AT751" s="164" t="s">
        <v>163</v>
      </c>
      <c r="AU751" s="164" t="s">
        <v>82</v>
      </c>
      <c r="AV751" s="12" t="s">
        <v>80</v>
      </c>
      <c r="AW751" s="12" t="s">
        <v>34</v>
      </c>
      <c r="AX751" s="12" t="s">
        <v>73</v>
      </c>
      <c r="AY751" s="164" t="s">
        <v>152</v>
      </c>
    </row>
    <row r="752" spans="2:51" s="13" customFormat="1" ht="11.25">
      <c r="B752" s="170"/>
      <c r="D752" s="163" t="s">
        <v>163</v>
      </c>
      <c r="E752" s="171" t="s">
        <v>3</v>
      </c>
      <c r="F752" s="172" t="s">
        <v>1042</v>
      </c>
      <c r="H752" s="173">
        <v>18.197</v>
      </c>
      <c r="I752" s="174"/>
      <c r="L752" s="170"/>
      <c r="M752" s="175"/>
      <c r="N752" s="176"/>
      <c r="O752" s="176"/>
      <c r="P752" s="176"/>
      <c r="Q752" s="176"/>
      <c r="R752" s="176"/>
      <c r="S752" s="176"/>
      <c r="T752" s="177"/>
      <c r="AT752" s="171" t="s">
        <v>163</v>
      </c>
      <c r="AU752" s="171" t="s">
        <v>82</v>
      </c>
      <c r="AV752" s="13" t="s">
        <v>82</v>
      </c>
      <c r="AW752" s="13" t="s">
        <v>34</v>
      </c>
      <c r="AX752" s="13" t="s">
        <v>73</v>
      </c>
      <c r="AY752" s="171" t="s">
        <v>152</v>
      </c>
    </row>
    <row r="753" spans="2:51" s="12" customFormat="1" ht="11.25">
      <c r="B753" s="162"/>
      <c r="D753" s="163" t="s">
        <v>163</v>
      </c>
      <c r="E753" s="164" t="s">
        <v>3</v>
      </c>
      <c r="F753" s="165" t="s">
        <v>477</v>
      </c>
      <c r="H753" s="164" t="s">
        <v>3</v>
      </c>
      <c r="I753" s="166"/>
      <c r="L753" s="162"/>
      <c r="M753" s="167"/>
      <c r="N753" s="168"/>
      <c r="O753" s="168"/>
      <c r="P753" s="168"/>
      <c r="Q753" s="168"/>
      <c r="R753" s="168"/>
      <c r="S753" s="168"/>
      <c r="T753" s="169"/>
      <c r="AT753" s="164" t="s">
        <v>163</v>
      </c>
      <c r="AU753" s="164" t="s">
        <v>82</v>
      </c>
      <c r="AV753" s="12" t="s">
        <v>80</v>
      </c>
      <c r="AW753" s="12" t="s">
        <v>34</v>
      </c>
      <c r="AX753" s="12" t="s">
        <v>73</v>
      </c>
      <c r="AY753" s="164" t="s">
        <v>152</v>
      </c>
    </row>
    <row r="754" spans="2:51" s="13" customFormat="1" ht="11.25">
      <c r="B754" s="170"/>
      <c r="D754" s="163" t="s">
        <v>163</v>
      </c>
      <c r="E754" s="171" t="s">
        <v>3</v>
      </c>
      <c r="F754" s="172" t="s">
        <v>480</v>
      </c>
      <c r="H754" s="173">
        <v>-3.853</v>
      </c>
      <c r="I754" s="174"/>
      <c r="L754" s="170"/>
      <c r="M754" s="175"/>
      <c r="N754" s="176"/>
      <c r="O754" s="176"/>
      <c r="P754" s="176"/>
      <c r="Q754" s="176"/>
      <c r="R754" s="176"/>
      <c r="S754" s="176"/>
      <c r="T754" s="177"/>
      <c r="AT754" s="171" t="s">
        <v>163</v>
      </c>
      <c r="AU754" s="171" t="s">
        <v>82</v>
      </c>
      <c r="AV754" s="13" t="s">
        <v>82</v>
      </c>
      <c r="AW754" s="13" t="s">
        <v>34</v>
      </c>
      <c r="AX754" s="13" t="s">
        <v>73</v>
      </c>
      <c r="AY754" s="171" t="s">
        <v>152</v>
      </c>
    </row>
    <row r="755" spans="2:51" s="12" customFormat="1" ht="11.25">
      <c r="B755" s="162"/>
      <c r="D755" s="163" t="s">
        <v>163</v>
      </c>
      <c r="E755" s="164" t="s">
        <v>3</v>
      </c>
      <c r="F755" s="165" t="s">
        <v>1043</v>
      </c>
      <c r="H755" s="164" t="s">
        <v>3</v>
      </c>
      <c r="I755" s="166"/>
      <c r="L755" s="162"/>
      <c r="M755" s="167"/>
      <c r="N755" s="168"/>
      <c r="O755" s="168"/>
      <c r="P755" s="168"/>
      <c r="Q755" s="168"/>
      <c r="R755" s="168"/>
      <c r="S755" s="168"/>
      <c r="T755" s="169"/>
      <c r="AT755" s="164" t="s">
        <v>163</v>
      </c>
      <c r="AU755" s="164" t="s">
        <v>82</v>
      </c>
      <c r="AV755" s="12" t="s">
        <v>80</v>
      </c>
      <c r="AW755" s="12" t="s">
        <v>34</v>
      </c>
      <c r="AX755" s="12" t="s">
        <v>73</v>
      </c>
      <c r="AY755" s="164" t="s">
        <v>152</v>
      </c>
    </row>
    <row r="756" spans="2:51" s="13" customFormat="1" ht="11.25">
      <c r="B756" s="170"/>
      <c r="D756" s="163" t="s">
        <v>163</v>
      </c>
      <c r="E756" s="171" t="s">
        <v>3</v>
      </c>
      <c r="F756" s="172" t="s">
        <v>1044</v>
      </c>
      <c r="H756" s="173">
        <v>10.43</v>
      </c>
      <c r="I756" s="174"/>
      <c r="L756" s="170"/>
      <c r="M756" s="175"/>
      <c r="N756" s="176"/>
      <c r="O756" s="176"/>
      <c r="P756" s="176"/>
      <c r="Q756" s="176"/>
      <c r="R756" s="176"/>
      <c r="S756" s="176"/>
      <c r="T756" s="177"/>
      <c r="AT756" s="171" t="s">
        <v>163</v>
      </c>
      <c r="AU756" s="171" t="s">
        <v>82</v>
      </c>
      <c r="AV756" s="13" t="s">
        <v>82</v>
      </c>
      <c r="AW756" s="13" t="s">
        <v>34</v>
      </c>
      <c r="AX756" s="13" t="s">
        <v>73</v>
      </c>
      <c r="AY756" s="171" t="s">
        <v>152</v>
      </c>
    </row>
    <row r="757" spans="2:51" s="14" customFormat="1" ht="11.25">
      <c r="B757" s="178"/>
      <c r="D757" s="163" t="s">
        <v>163</v>
      </c>
      <c r="E757" s="179" t="s">
        <v>3</v>
      </c>
      <c r="F757" s="180" t="s">
        <v>168</v>
      </c>
      <c r="H757" s="181">
        <v>24.774</v>
      </c>
      <c r="I757" s="182"/>
      <c r="L757" s="178"/>
      <c r="M757" s="183"/>
      <c r="N757" s="184"/>
      <c r="O757" s="184"/>
      <c r="P757" s="184"/>
      <c r="Q757" s="184"/>
      <c r="R757" s="184"/>
      <c r="S757" s="184"/>
      <c r="T757" s="185"/>
      <c r="AT757" s="179" t="s">
        <v>163</v>
      </c>
      <c r="AU757" s="179" t="s">
        <v>82</v>
      </c>
      <c r="AV757" s="14" t="s">
        <v>159</v>
      </c>
      <c r="AW757" s="14" t="s">
        <v>34</v>
      </c>
      <c r="AX757" s="14" t="s">
        <v>80</v>
      </c>
      <c r="AY757" s="179" t="s">
        <v>152</v>
      </c>
    </row>
    <row r="758" spans="1:65" s="1" customFormat="1" ht="24" customHeight="1">
      <c r="A758" s="33"/>
      <c r="B758" s="143"/>
      <c r="C758" s="144" t="s">
        <v>1045</v>
      </c>
      <c r="D758" s="144" t="s">
        <v>154</v>
      </c>
      <c r="E758" s="145" t="s">
        <v>1046</v>
      </c>
      <c r="F758" s="146" t="s">
        <v>1047</v>
      </c>
      <c r="G758" s="147" t="s">
        <v>221</v>
      </c>
      <c r="H758" s="148">
        <v>86.085</v>
      </c>
      <c r="I758" s="149"/>
      <c r="J758" s="150">
        <f>ROUND(I758*H758,2)</f>
        <v>0</v>
      </c>
      <c r="K758" s="146" t="s">
        <v>158</v>
      </c>
      <c r="L758" s="34"/>
      <c r="M758" s="151" t="s">
        <v>3</v>
      </c>
      <c r="N758" s="152" t="s">
        <v>44</v>
      </c>
      <c r="O758" s="54"/>
      <c r="P758" s="153">
        <f>O758*H758</f>
        <v>0</v>
      </c>
      <c r="Q758" s="153">
        <v>0.0002</v>
      </c>
      <c r="R758" s="153">
        <f>Q758*H758</f>
        <v>0.017217</v>
      </c>
      <c r="S758" s="153">
        <v>0</v>
      </c>
      <c r="T758" s="154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55" t="s">
        <v>266</v>
      </c>
      <c r="AT758" s="155" t="s">
        <v>154</v>
      </c>
      <c r="AU758" s="155" t="s">
        <v>82</v>
      </c>
      <c r="AY758" s="18" t="s">
        <v>152</v>
      </c>
      <c r="BE758" s="156">
        <f>IF(N758="základní",J758,0)</f>
        <v>0</v>
      </c>
      <c r="BF758" s="156">
        <f>IF(N758="snížená",J758,0)</f>
        <v>0</v>
      </c>
      <c r="BG758" s="156">
        <f>IF(N758="zákl. přenesená",J758,0)</f>
        <v>0</v>
      </c>
      <c r="BH758" s="156">
        <f>IF(N758="sníž. přenesená",J758,0)</f>
        <v>0</v>
      </c>
      <c r="BI758" s="156">
        <f>IF(N758="nulová",J758,0)</f>
        <v>0</v>
      </c>
      <c r="BJ758" s="18" t="s">
        <v>80</v>
      </c>
      <c r="BK758" s="156">
        <f>ROUND(I758*H758,2)</f>
        <v>0</v>
      </c>
      <c r="BL758" s="18" t="s">
        <v>266</v>
      </c>
      <c r="BM758" s="155" t="s">
        <v>1048</v>
      </c>
    </row>
    <row r="759" spans="1:47" s="1" customFormat="1" ht="11.25">
      <c r="A759" s="33"/>
      <c r="B759" s="34"/>
      <c r="C759" s="33"/>
      <c r="D759" s="157" t="s">
        <v>161</v>
      </c>
      <c r="E759" s="33"/>
      <c r="F759" s="158" t="s">
        <v>1049</v>
      </c>
      <c r="G759" s="33"/>
      <c r="H759" s="33"/>
      <c r="I759" s="159"/>
      <c r="J759" s="33"/>
      <c r="K759" s="33"/>
      <c r="L759" s="34"/>
      <c r="M759" s="160"/>
      <c r="N759" s="161"/>
      <c r="O759" s="54"/>
      <c r="P759" s="54"/>
      <c r="Q759" s="54"/>
      <c r="R759" s="54"/>
      <c r="S759" s="54"/>
      <c r="T759" s="55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T759" s="18" t="s">
        <v>161</v>
      </c>
      <c r="AU759" s="18" t="s">
        <v>82</v>
      </c>
    </row>
    <row r="760" spans="2:51" s="13" customFormat="1" ht="11.25">
      <c r="B760" s="170"/>
      <c r="D760" s="163" t="s">
        <v>163</v>
      </c>
      <c r="E760" s="171" t="s">
        <v>3</v>
      </c>
      <c r="F760" s="172" t="s">
        <v>1005</v>
      </c>
      <c r="H760" s="173">
        <v>9.401</v>
      </c>
      <c r="I760" s="174"/>
      <c r="L760" s="170"/>
      <c r="M760" s="175"/>
      <c r="N760" s="176"/>
      <c r="O760" s="176"/>
      <c r="P760" s="176"/>
      <c r="Q760" s="176"/>
      <c r="R760" s="176"/>
      <c r="S760" s="176"/>
      <c r="T760" s="177"/>
      <c r="AT760" s="171" t="s">
        <v>163</v>
      </c>
      <c r="AU760" s="171" t="s">
        <v>82</v>
      </c>
      <c r="AV760" s="13" t="s">
        <v>82</v>
      </c>
      <c r="AW760" s="13" t="s">
        <v>34</v>
      </c>
      <c r="AX760" s="13" t="s">
        <v>73</v>
      </c>
      <c r="AY760" s="171" t="s">
        <v>152</v>
      </c>
    </row>
    <row r="761" spans="2:51" s="13" customFormat="1" ht="11.25">
      <c r="B761" s="170"/>
      <c r="D761" s="163" t="s">
        <v>163</v>
      </c>
      <c r="E761" s="171" t="s">
        <v>3</v>
      </c>
      <c r="F761" s="172" t="s">
        <v>1050</v>
      </c>
      <c r="H761" s="173">
        <v>51.91</v>
      </c>
      <c r="I761" s="174"/>
      <c r="L761" s="170"/>
      <c r="M761" s="175"/>
      <c r="N761" s="176"/>
      <c r="O761" s="176"/>
      <c r="P761" s="176"/>
      <c r="Q761" s="176"/>
      <c r="R761" s="176"/>
      <c r="S761" s="176"/>
      <c r="T761" s="177"/>
      <c r="AT761" s="171" t="s">
        <v>163</v>
      </c>
      <c r="AU761" s="171" t="s">
        <v>82</v>
      </c>
      <c r="AV761" s="13" t="s">
        <v>82</v>
      </c>
      <c r="AW761" s="13" t="s">
        <v>34</v>
      </c>
      <c r="AX761" s="13" t="s">
        <v>73</v>
      </c>
      <c r="AY761" s="171" t="s">
        <v>152</v>
      </c>
    </row>
    <row r="762" spans="2:51" s="13" customFormat="1" ht="11.25">
      <c r="B762" s="170"/>
      <c r="D762" s="163" t="s">
        <v>163</v>
      </c>
      <c r="E762" s="171" t="s">
        <v>3</v>
      </c>
      <c r="F762" s="172" t="s">
        <v>1051</v>
      </c>
      <c r="H762" s="173">
        <v>24.774</v>
      </c>
      <c r="I762" s="174"/>
      <c r="L762" s="170"/>
      <c r="M762" s="175"/>
      <c r="N762" s="176"/>
      <c r="O762" s="176"/>
      <c r="P762" s="176"/>
      <c r="Q762" s="176"/>
      <c r="R762" s="176"/>
      <c r="S762" s="176"/>
      <c r="T762" s="177"/>
      <c r="AT762" s="171" t="s">
        <v>163</v>
      </c>
      <c r="AU762" s="171" t="s">
        <v>82</v>
      </c>
      <c r="AV762" s="13" t="s">
        <v>82</v>
      </c>
      <c r="AW762" s="13" t="s">
        <v>34</v>
      </c>
      <c r="AX762" s="13" t="s">
        <v>73</v>
      </c>
      <c r="AY762" s="171" t="s">
        <v>152</v>
      </c>
    </row>
    <row r="763" spans="2:51" s="14" customFormat="1" ht="11.25">
      <c r="B763" s="178"/>
      <c r="D763" s="163" t="s">
        <v>163</v>
      </c>
      <c r="E763" s="179" t="s">
        <v>3</v>
      </c>
      <c r="F763" s="180" t="s">
        <v>168</v>
      </c>
      <c r="H763" s="181">
        <v>86.085</v>
      </c>
      <c r="I763" s="182"/>
      <c r="L763" s="178"/>
      <c r="M763" s="183"/>
      <c r="N763" s="184"/>
      <c r="O763" s="184"/>
      <c r="P763" s="184"/>
      <c r="Q763" s="184"/>
      <c r="R763" s="184"/>
      <c r="S763" s="184"/>
      <c r="T763" s="185"/>
      <c r="AT763" s="179" t="s">
        <v>163</v>
      </c>
      <c r="AU763" s="179" t="s">
        <v>82</v>
      </c>
      <c r="AV763" s="14" t="s">
        <v>159</v>
      </c>
      <c r="AW763" s="14" t="s">
        <v>34</v>
      </c>
      <c r="AX763" s="14" t="s">
        <v>80</v>
      </c>
      <c r="AY763" s="179" t="s">
        <v>152</v>
      </c>
    </row>
    <row r="764" spans="1:65" s="1" customFormat="1" ht="24" customHeight="1">
      <c r="A764" s="33"/>
      <c r="B764" s="143"/>
      <c r="C764" s="144" t="s">
        <v>1052</v>
      </c>
      <c r="D764" s="144" t="s">
        <v>154</v>
      </c>
      <c r="E764" s="145" t="s">
        <v>1053</v>
      </c>
      <c r="F764" s="146" t="s">
        <v>1054</v>
      </c>
      <c r="G764" s="147" t="s">
        <v>305</v>
      </c>
      <c r="H764" s="148">
        <v>32.115</v>
      </c>
      <c r="I764" s="149"/>
      <c r="J764" s="150">
        <f>ROUND(I764*H764,2)</f>
        <v>0</v>
      </c>
      <c r="K764" s="146" t="s">
        <v>158</v>
      </c>
      <c r="L764" s="34"/>
      <c r="M764" s="151" t="s">
        <v>3</v>
      </c>
      <c r="N764" s="152" t="s">
        <v>44</v>
      </c>
      <c r="O764" s="54"/>
      <c r="P764" s="153">
        <f>O764*H764</f>
        <v>0</v>
      </c>
      <c r="Q764" s="153">
        <v>0.0002</v>
      </c>
      <c r="R764" s="153">
        <f>Q764*H764</f>
        <v>0.006423000000000001</v>
      </c>
      <c r="S764" s="153">
        <v>0</v>
      </c>
      <c r="T764" s="154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55" t="s">
        <v>266</v>
      </c>
      <c r="AT764" s="155" t="s">
        <v>154</v>
      </c>
      <c r="AU764" s="155" t="s">
        <v>82</v>
      </c>
      <c r="AY764" s="18" t="s">
        <v>152</v>
      </c>
      <c r="BE764" s="156">
        <f>IF(N764="základní",J764,0)</f>
        <v>0</v>
      </c>
      <c r="BF764" s="156">
        <f>IF(N764="snížená",J764,0)</f>
        <v>0</v>
      </c>
      <c r="BG764" s="156">
        <f>IF(N764="zákl. přenesená",J764,0)</f>
        <v>0</v>
      </c>
      <c r="BH764" s="156">
        <f>IF(N764="sníž. přenesená",J764,0)</f>
        <v>0</v>
      </c>
      <c r="BI764" s="156">
        <f>IF(N764="nulová",J764,0)</f>
        <v>0</v>
      </c>
      <c r="BJ764" s="18" t="s">
        <v>80</v>
      </c>
      <c r="BK764" s="156">
        <f>ROUND(I764*H764,2)</f>
        <v>0</v>
      </c>
      <c r="BL764" s="18" t="s">
        <v>266</v>
      </c>
      <c r="BM764" s="155" t="s">
        <v>1055</v>
      </c>
    </row>
    <row r="765" spans="1:47" s="1" customFormat="1" ht="11.25">
      <c r="A765" s="33"/>
      <c r="B765" s="34"/>
      <c r="C765" s="33"/>
      <c r="D765" s="157" t="s">
        <v>161</v>
      </c>
      <c r="E765" s="33"/>
      <c r="F765" s="158" t="s">
        <v>1056</v>
      </c>
      <c r="G765" s="33"/>
      <c r="H765" s="33"/>
      <c r="I765" s="159"/>
      <c r="J765" s="33"/>
      <c r="K765" s="33"/>
      <c r="L765" s="34"/>
      <c r="M765" s="160"/>
      <c r="N765" s="161"/>
      <c r="O765" s="54"/>
      <c r="P765" s="54"/>
      <c r="Q765" s="54"/>
      <c r="R765" s="54"/>
      <c r="S765" s="54"/>
      <c r="T765" s="55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T765" s="18" t="s">
        <v>161</v>
      </c>
      <c r="AU765" s="18" t="s">
        <v>82</v>
      </c>
    </row>
    <row r="766" spans="2:51" s="13" customFormat="1" ht="11.25">
      <c r="B766" s="170"/>
      <c r="D766" s="163" t="s">
        <v>163</v>
      </c>
      <c r="E766" s="171" t="s">
        <v>3</v>
      </c>
      <c r="F766" s="172" t="s">
        <v>1057</v>
      </c>
      <c r="H766" s="173">
        <v>2.755</v>
      </c>
      <c r="I766" s="174"/>
      <c r="L766" s="170"/>
      <c r="M766" s="175"/>
      <c r="N766" s="176"/>
      <c r="O766" s="176"/>
      <c r="P766" s="176"/>
      <c r="Q766" s="176"/>
      <c r="R766" s="176"/>
      <c r="S766" s="176"/>
      <c r="T766" s="177"/>
      <c r="AT766" s="171" t="s">
        <v>163</v>
      </c>
      <c r="AU766" s="171" t="s">
        <v>82</v>
      </c>
      <c r="AV766" s="13" t="s">
        <v>82</v>
      </c>
      <c r="AW766" s="13" t="s">
        <v>34</v>
      </c>
      <c r="AX766" s="13" t="s">
        <v>73</v>
      </c>
      <c r="AY766" s="171" t="s">
        <v>152</v>
      </c>
    </row>
    <row r="767" spans="2:51" s="13" customFormat="1" ht="11.25">
      <c r="B767" s="170"/>
      <c r="D767" s="163" t="s">
        <v>163</v>
      </c>
      <c r="E767" s="171" t="s">
        <v>3</v>
      </c>
      <c r="F767" s="172" t="s">
        <v>1058</v>
      </c>
      <c r="H767" s="173">
        <v>3.3</v>
      </c>
      <c r="I767" s="174"/>
      <c r="L767" s="170"/>
      <c r="M767" s="175"/>
      <c r="N767" s="176"/>
      <c r="O767" s="176"/>
      <c r="P767" s="176"/>
      <c r="Q767" s="176"/>
      <c r="R767" s="176"/>
      <c r="S767" s="176"/>
      <c r="T767" s="177"/>
      <c r="AT767" s="171" t="s">
        <v>163</v>
      </c>
      <c r="AU767" s="171" t="s">
        <v>82</v>
      </c>
      <c r="AV767" s="13" t="s">
        <v>82</v>
      </c>
      <c r="AW767" s="13" t="s">
        <v>34</v>
      </c>
      <c r="AX767" s="13" t="s">
        <v>73</v>
      </c>
      <c r="AY767" s="171" t="s">
        <v>152</v>
      </c>
    </row>
    <row r="768" spans="2:51" s="13" customFormat="1" ht="11.25">
      <c r="B768" s="170"/>
      <c r="D768" s="163" t="s">
        <v>163</v>
      </c>
      <c r="E768" s="171" t="s">
        <v>3</v>
      </c>
      <c r="F768" s="172" t="s">
        <v>1059</v>
      </c>
      <c r="H768" s="173">
        <v>2.215</v>
      </c>
      <c r="I768" s="174"/>
      <c r="L768" s="170"/>
      <c r="M768" s="175"/>
      <c r="N768" s="176"/>
      <c r="O768" s="176"/>
      <c r="P768" s="176"/>
      <c r="Q768" s="176"/>
      <c r="R768" s="176"/>
      <c r="S768" s="176"/>
      <c r="T768" s="177"/>
      <c r="AT768" s="171" t="s">
        <v>163</v>
      </c>
      <c r="AU768" s="171" t="s">
        <v>82</v>
      </c>
      <c r="AV768" s="13" t="s">
        <v>82</v>
      </c>
      <c r="AW768" s="13" t="s">
        <v>34</v>
      </c>
      <c r="AX768" s="13" t="s">
        <v>73</v>
      </c>
      <c r="AY768" s="171" t="s">
        <v>152</v>
      </c>
    </row>
    <row r="769" spans="2:51" s="13" customFormat="1" ht="11.25">
      <c r="B769" s="170"/>
      <c r="D769" s="163" t="s">
        <v>163</v>
      </c>
      <c r="E769" s="171" t="s">
        <v>3</v>
      </c>
      <c r="F769" s="172" t="s">
        <v>1060</v>
      </c>
      <c r="H769" s="173">
        <v>11.915</v>
      </c>
      <c r="I769" s="174"/>
      <c r="L769" s="170"/>
      <c r="M769" s="175"/>
      <c r="N769" s="176"/>
      <c r="O769" s="176"/>
      <c r="P769" s="176"/>
      <c r="Q769" s="176"/>
      <c r="R769" s="176"/>
      <c r="S769" s="176"/>
      <c r="T769" s="177"/>
      <c r="AT769" s="171" t="s">
        <v>163</v>
      </c>
      <c r="AU769" s="171" t="s">
        <v>82</v>
      </c>
      <c r="AV769" s="13" t="s">
        <v>82</v>
      </c>
      <c r="AW769" s="13" t="s">
        <v>34</v>
      </c>
      <c r="AX769" s="13" t="s">
        <v>73</v>
      </c>
      <c r="AY769" s="171" t="s">
        <v>152</v>
      </c>
    </row>
    <row r="770" spans="2:51" s="13" customFormat="1" ht="11.25">
      <c r="B770" s="170"/>
      <c r="D770" s="163" t="s">
        <v>163</v>
      </c>
      <c r="E770" s="171" t="s">
        <v>3</v>
      </c>
      <c r="F770" s="172" t="s">
        <v>1061</v>
      </c>
      <c r="H770" s="173">
        <v>6.06</v>
      </c>
      <c r="I770" s="174"/>
      <c r="L770" s="170"/>
      <c r="M770" s="175"/>
      <c r="N770" s="176"/>
      <c r="O770" s="176"/>
      <c r="P770" s="176"/>
      <c r="Q770" s="176"/>
      <c r="R770" s="176"/>
      <c r="S770" s="176"/>
      <c r="T770" s="177"/>
      <c r="AT770" s="171" t="s">
        <v>163</v>
      </c>
      <c r="AU770" s="171" t="s">
        <v>82</v>
      </c>
      <c r="AV770" s="13" t="s">
        <v>82</v>
      </c>
      <c r="AW770" s="13" t="s">
        <v>34</v>
      </c>
      <c r="AX770" s="13" t="s">
        <v>73</v>
      </c>
      <c r="AY770" s="171" t="s">
        <v>152</v>
      </c>
    </row>
    <row r="771" spans="2:51" s="13" customFormat="1" ht="11.25">
      <c r="B771" s="170"/>
      <c r="D771" s="163" t="s">
        <v>163</v>
      </c>
      <c r="E771" s="171" t="s">
        <v>3</v>
      </c>
      <c r="F771" s="172" t="s">
        <v>1062</v>
      </c>
      <c r="H771" s="173">
        <v>5.87</v>
      </c>
      <c r="I771" s="174"/>
      <c r="L771" s="170"/>
      <c r="M771" s="175"/>
      <c r="N771" s="176"/>
      <c r="O771" s="176"/>
      <c r="P771" s="176"/>
      <c r="Q771" s="176"/>
      <c r="R771" s="176"/>
      <c r="S771" s="176"/>
      <c r="T771" s="177"/>
      <c r="AT771" s="171" t="s">
        <v>163</v>
      </c>
      <c r="AU771" s="171" t="s">
        <v>82</v>
      </c>
      <c r="AV771" s="13" t="s">
        <v>82</v>
      </c>
      <c r="AW771" s="13" t="s">
        <v>34</v>
      </c>
      <c r="AX771" s="13" t="s">
        <v>73</v>
      </c>
      <c r="AY771" s="171" t="s">
        <v>152</v>
      </c>
    </row>
    <row r="772" spans="2:51" s="14" customFormat="1" ht="11.25">
      <c r="B772" s="178"/>
      <c r="D772" s="163" t="s">
        <v>163</v>
      </c>
      <c r="E772" s="179" t="s">
        <v>3</v>
      </c>
      <c r="F772" s="180" t="s">
        <v>168</v>
      </c>
      <c r="H772" s="181">
        <v>32.115</v>
      </c>
      <c r="I772" s="182"/>
      <c r="L772" s="178"/>
      <c r="M772" s="183"/>
      <c r="N772" s="184"/>
      <c r="O772" s="184"/>
      <c r="P772" s="184"/>
      <c r="Q772" s="184"/>
      <c r="R772" s="184"/>
      <c r="S772" s="184"/>
      <c r="T772" s="185"/>
      <c r="AT772" s="179" t="s">
        <v>163</v>
      </c>
      <c r="AU772" s="179" t="s">
        <v>82</v>
      </c>
      <c r="AV772" s="14" t="s">
        <v>159</v>
      </c>
      <c r="AW772" s="14" t="s">
        <v>34</v>
      </c>
      <c r="AX772" s="14" t="s">
        <v>80</v>
      </c>
      <c r="AY772" s="179" t="s">
        <v>152</v>
      </c>
    </row>
    <row r="773" spans="1:65" s="1" customFormat="1" ht="16.5" customHeight="1">
      <c r="A773" s="33"/>
      <c r="B773" s="143"/>
      <c r="C773" s="144" t="s">
        <v>1063</v>
      </c>
      <c r="D773" s="144" t="s">
        <v>154</v>
      </c>
      <c r="E773" s="145" t="s">
        <v>1064</v>
      </c>
      <c r="F773" s="146" t="s">
        <v>1065</v>
      </c>
      <c r="G773" s="147" t="s">
        <v>221</v>
      </c>
      <c r="H773" s="148">
        <v>86.085</v>
      </c>
      <c r="I773" s="149"/>
      <c r="J773" s="150">
        <f>ROUND(I773*H773,2)</f>
        <v>0</v>
      </c>
      <c r="K773" s="146" t="s">
        <v>158</v>
      </c>
      <c r="L773" s="34"/>
      <c r="M773" s="151" t="s">
        <v>3</v>
      </c>
      <c r="N773" s="152" t="s">
        <v>44</v>
      </c>
      <c r="O773" s="54"/>
      <c r="P773" s="153">
        <f>O773*H773</f>
        <v>0</v>
      </c>
      <c r="Q773" s="153">
        <v>0.0014</v>
      </c>
      <c r="R773" s="153">
        <f>Q773*H773</f>
        <v>0.12051899999999999</v>
      </c>
      <c r="S773" s="153">
        <v>0</v>
      </c>
      <c r="T773" s="154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55" t="s">
        <v>266</v>
      </c>
      <c r="AT773" s="155" t="s">
        <v>154</v>
      </c>
      <c r="AU773" s="155" t="s">
        <v>82</v>
      </c>
      <c r="AY773" s="18" t="s">
        <v>152</v>
      </c>
      <c r="BE773" s="156">
        <f>IF(N773="základní",J773,0)</f>
        <v>0</v>
      </c>
      <c r="BF773" s="156">
        <f>IF(N773="snížená",J773,0)</f>
        <v>0</v>
      </c>
      <c r="BG773" s="156">
        <f>IF(N773="zákl. přenesená",J773,0)</f>
        <v>0</v>
      </c>
      <c r="BH773" s="156">
        <f>IF(N773="sníž. přenesená",J773,0)</f>
        <v>0</v>
      </c>
      <c r="BI773" s="156">
        <f>IF(N773="nulová",J773,0)</f>
        <v>0</v>
      </c>
      <c r="BJ773" s="18" t="s">
        <v>80</v>
      </c>
      <c r="BK773" s="156">
        <f>ROUND(I773*H773,2)</f>
        <v>0</v>
      </c>
      <c r="BL773" s="18" t="s">
        <v>266</v>
      </c>
      <c r="BM773" s="155" t="s">
        <v>1066</v>
      </c>
    </row>
    <row r="774" spans="1:47" s="1" customFormat="1" ht="11.25">
      <c r="A774" s="33"/>
      <c r="B774" s="34"/>
      <c r="C774" s="33"/>
      <c r="D774" s="157" t="s">
        <v>161</v>
      </c>
      <c r="E774" s="33"/>
      <c r="F774" s="158" t="s">
        <v>1067</v>
      </c>
      <c r="G774" s="33"/>
      <c r="H774" s="33"/>
      <c r="I774" s="159"/>
      <c r="J774" s="33"/>
      <c r="K774" s="33"/>
      <c r="L774" s="34"/>
      <c r="M774" s="160"/>
      <c r="N774" s="161"/>
      <c r="O774" s="54"/>
      <c r="P774" s="54"/>
      <c r="Q774" s="54"/>
      <c r="R774" s="54"/>
      <c r="S774" s="54"/>
      <c r="T774" s="55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T774" s="18" t="s">
        <v>161</v>
      </c>
      <c r="AU774" s="18" t="s">
        <v>82</v>
      </c>
    </row>
    <row r="775" spans="1:65" s="1" customFormat="1" ht="33" customHeight="1">
      <c r="A775" s="33"/>
      <c r="B775" s="143"/>
      <c r="C775" s="144" t="s">
        <v>1068</v>
      </c>
      <c r="D775" s="144" t="s">
        <v>154</v>
      </c>
      <c r="E775" s="145" t="s">
        <v>1069</v>
      </c>
      <c r="F775" s="146" t="s">
        <v>1070</v>
      </c>
      <c r="G775" s="147" t="s">
        <v>314</v>
      </c>
      <c r="H775" s="148">
        <v>4</v>
      </c>
      <c r="I775" s="149"/>
      <c r="J775" s="150">
        <f>ROUND(I775*H775,2)</f>
        <v>0</v>
      </c>
      <c r="K775" s="146" t="s">
        <v>158</v>
      </c>
      <c r="L775" s="34"/>
      <c r="M775" s="151" t="s">
        <v>3</v>
      </c>
      <c r="N775" s="152" t="s">
        <v>44</v>
      </c>
      <c r="O775" s="54"/>
      <c r="P775" s="153">
        <f>O775*H775</f>
        <v>0</v>
      </c>
      <c r="Q775" s="153">
        <v>0.00228</v>
      </c>
      <c r="R775" s="153">
        <f>Q775*H775</f>
        <v>0.00912</v>
      </c>
      <c r="S775" s="153">
        <v>0.0056</v>
      </c>
      <c r="T775" s="154">
        <f>S775*H775</f>
        <v>0.0224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55" t="s">
        <v>266</v>
      </c>
      <c r="AT775" s="155" t="s">
        <v>154</v>
      </c>
      <c r="AU775" s="155" t="s">
        <v>82</v>
      </c>
      <c r="AY775" s="18" t="s">
        <v>152</v>
      </c>
      <c r="BE775" s="156">
        <f>IF(N775="základní",J775,0)</f>
        <v>0</v>
      </c>
      <c r="BF775" s="156">
        <f>IF(N775="snížená",J775,0)</f>
        <v>0</v>
      </c>
      <c r="BG775" s="156">
        <f>IF(N775="zákl. přenesená",J775,0)</f>
        <v>0</v>
      </c>
      <c r="BH775" s="156">
        <f>IF(N775="sníž. přenesená",J775,0)</f>
        <v>0</v>
      </c>
      <c r="BI775" s="156">
        <f>IF(N775="nulová",J775,0)</f>
        <v>0</v>
      </c>
      <c r="BJ775" s="18" t="s">
        <v>80</v>
      </c>
      <c r="BK775" s="156">
        <f>ROUND(I775*H775,2)</f>
        <v>0</v>
      </c>
      <c r="BL775" s="18" t="s">
        <v>266</v>
      </c>
      <c r="BM775" s="155" t="s">
        <v>1071</v>
      </c>
    </row>
    <row r="776" spans="1:47" s="1" customFormat="1" ht="11.25">
      <c r="A776" s="33"/>
      <c r="B776" s="34"/>
      <c r="C776" s="33"/>
      <c r="D776" s="157" t="s">
        <v>161</v>
      </c>
      <c r="E776" s="33"/>
      <c r="F776" s="158" t="s">
        <v>1072</v>
      </c>
      <c r="G776" s="33"/>
      <c r="H776" s="33"/>
      <c r="I776" s="159"/>
      <c r="J776" s="33"/>
      <c r="K776" s="33"/>
      <c r="L776" s="34"/>
      <c r="M776" s="160"/>
      <c r="N776" s="161"/>
      <c r="O776" s="54"/>
      <c r="P776" s="54"/>
      <c r="Q776" s="54"/>
      <c r="R776" s="54"/>
      <c r="S776" s="54"/>
      <c r="T776" s="55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T776" s="18" t="s">
        <v>161</v>
      </c>
      <c r="AU776" s="18" t="s">
        <v>82</v>
      </c>
    </row>
    <row r="777" spans="2:51" s="12" customFormat="1" ht="11.25">
      <c r="B777" s="162"/>
      <c r="D777" s="163" t="s">
        <v>163</v>
      </c>
      <c r="E777" s="164" t="s">
        <v>3</v>
      </c>
      <c r="F777" s="165" t="s">
        <v>1073</v>
      </c>
      <c r="H777" s="164" t="s">
        <v>3</v>
      </c>
      <c r="I777" s="166"/>
      <c r="L777" s="162"/>
      <c r="M777" s="167"/>
      <c r="N777" s="168"/>
      <c r="O777" s="168"/>
      <c r="P777" s="168"/>
      <c r="Q777" s="168"/>
      <c r="R777" s="168"/>
      <c r="S777" s="168"/>
      <c r="T777" s="169"/>
      <c r="AT777" s="164" t="s">
        <v>163</v>
      </c>
      <c r="AU777" s="164" t="s">
        <v>82</v>
      </c>
      <c r="AV777" s="12" t="s">
        <v>80</v>
      </c>
      <c r="AW777" s="12" t="s">
        <v>34</v>
      </c>
      <c r="AX777" s="12" t="s">
        <v>73</v>
      </c>
      <c r="AY777" s="164" t="s">
        <v>152</v>
      </c>
    </row>
    <row r="778" spans="2:51" s="12" customFormat="1" ht="11.25">
      <c r="B778" s="162"/>
      <c r="D778" s="163" t="s">
        <v>163</v>
      </c>
      <c r="E778" s="164" t="s">
        <v>3</v>
      </c>
      <c r="F778" s="165" t="s">
        <v>1040</v>
      </c>
      <c r="H778" s="164" t="s">
        <v>3</v>
      </c>
      <c r="I778" s="166"/>
      <c r="L778" s="162"/>
      <c r="M778" s="167"/>
      <c r="N778" s="168"/>
      <c r="O778" s="168"/>
      <c r="P778" s="168"/>
      <c r="Q778" s="168"/>
      <c r="R778" s="168"/>
      <c r="S778" s="168"/>
      <c r="T778" s="169"/>
      <c r="AT778" s="164" t="s">
        <v>163</v>
      </c>
      <c r="AU778" s="164" t="s">
        <v>82</v>
      </c>
      <c r="AV778" s="12" t="s">
        <v>80</v>
      </c>
      <c r="AW778" s="12" t="s">
        <v>34</v>
      </c>
      <c r="AX778" s="12" t="s">
        <v>73</v>
      </c>
      <c r="AY778" s="164" t="s">
        <v>152</v>
      </c>
    </row>
    <row r="779" spans="2:51" s="13" customFormat="1" ht="11.25">
      <c r="B779" s="170"/>
      <c r="D779" s="163" t="s">
        <v>163</v>
      </c>
      <c r="E779" s="171" t="s">
        <v>3</v>
      </c>
      <c r="F779" s="172" t="s">
        <v>159</v>
      </c>
      <c r="H779" s="173">
        <v>4</v>
      </c>
      <c r="I779" s="174"/>
      <c r="L779" s="170"/>
      <c r="M779" s="175"/>
      <c r="N779" s="176"/>
      <c r="O779" s="176"/>
      <c r="P779" s="176"/>
      <c r="Q779" s="176"/>
      <c r="R779" s="176"/>
      <c r="S779" s="176"/>
      <c r="T779" s="177"/>
      <c r="AT779" s="171" t="s">
        <v>163</v>
      </c>
      <c r="AU779" s="171" t="s">
        <v>82</v>
      </c>
      <c r="AV779" s="13" t="s">
        <v>82</v>
      </c>
      <c r="AW779" s="13" t="s">
        <v>34</v>
      </c>
      <c r="AX779" s="13" t="s">
        <v>80</v>
      </c>
      <c r="AY779" s="171" t="s">
        <v>152</v>
      </c>
    </row>
    <row r="780" spans="1:65" s="1" customFormat="1" ht="33" customHeight="1">
      <c r="A780" s="33"/>
      <c r="B780" s="143"/>
      <c r="C780" s="144" t="s">
        <v>1074</v>
      </c>
      <c r="D780" s="144" t="s">
        <v>154</v>
      </c>
      <c r="E780" s="145" t="s">
        <v>1075</v>
      </c>
      <c r="F780" s="146" t="s">
        <v>1076</v>
      </c>
      <c r="G780" s="147" t="s">
        <v>314</v>
      </c>
      <c r="H780" s="148">
        <v>3</v>
      </c>
      <c r="I780" s="149"/>
      <c r="J780" s="150">
        <f>ROUND(I780*H780,2)</f>
        <v>0</v>
      </c>
      <c r="K780" s="146" t="s">
        <v>158</v>
      </c>
      <c r="L780" s="34"/>
      <c r="M780" s="151" t="s">
        <v>3</v>
      </c>
      <c r="N780" s="152" t="s">
        <v>44</v>
      </c>
      <c r="O780" s="54"/>
      <c r="P780" s="153">
        <f>O780*H780</f>
        <v>0</v>
      </c>
      <c r="Q780" s="153">
        <v>0.00378</v>
      </c>
      <c r="R780" s="153">
        <f>Q780*H780</f>
        <v>0.01134</v>
      </c>
      <c r="S780" s="153">
        <v>0.014</v>
      </c>
      <c r="T780" s="154">
        <f>S780*H780</f>
        <v>0.042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55" t="s">
        <v>266</v>
      </c>
      <c r="AT780" s="155" t="s">
        <v>154</v>
      </c>
      <c r="AU780" s="155" t="s">
        <v>82</v>
      </c>
      <c r="AY780" s="18" t="s">
        <v>152</v>
      </c>
      <c r="BE780" s="156">
        <f>IF(N780="základní",J780,0)</f>
        <v>0</v>
      </c>
      <c r="BF780" s="156">
        <f>IF(N780="snížená",J780,0)</f>
        <v>0</v>
      </c>
      <c r="BG780" s="156">
        <f>IF(N780="zákl. přenesená",J780,0)</f>
        <v>0</v>
      </c>
      <c r="BH780" s="156">
        <f>IF(N780="sníž. přenesená",J780,0)</f>
        <v>0</v>
      </c>
      <c r="BI780" s="156">
        <f>IF(N780="nulová",J780,0)</f>
        <v>0</v>
      </c>
      <c r="BJ780" s="18" t="s">
        <v>80</v>
      </c>
      <c r="BK780" s="156">
        <f>ROUND(I780*H780,2)</f>
        <v>0</v>
      </c>
      <c r="BL780" s="18" t="s">
        <v>266</v>
      </c>
      <c r="BM780" s="155" t="s">
        <v>1077</v>
      </c>
    </row>
    <row r="781" spans="1:47" s="1" customFormat="1" ht="11.25">
      <c r="A781" s="33"/>
      <c r="B781" s="34"/>
      <c r="C781" s="33"/>
      <c r="D781" s="157" t="s">
        <v>161</v>
      </c>
      <c r="E781" s="33"/>
      <c r="F781" s="158" t="s">
        <v>1078</v>
      </c>
      <c r="G781" s="33"/>
      <c r="H781" s="33"/>
      <c r="I781" s="159"/>
      <c r="J781" s="33"/>
      <c r="K781" s="33"/>
      <c r="L781" s="34"/>
      <c r="M781" s="160"/>
      <c r="N781" s="161"/>
      <c r="O781" s="54"/>
      <c r="P781" s="54"/>
      <c r="Q781" s="54"/>
      <c r="R781" s="54"/>
      <c r="S781" s="54"/>
      <c r="T781" s="55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T781" s="18" t="s">
        <v>161</v>
      </c>
      <c r="AU781" s="18" t="s">
        <v>82</v>
      </c>
    </row>
    <row r="782" spans="1:65" s="1" customFormat="1" ht="21.75" customHeight="1">
      <c r="A782" s="33"/>
      <c r="B782" s="143"/>
      <c r="C782" s="144" t="s">
        <v>1079</v>
      </c>
      <c r="D782" s="144" t="s">
        <v>154</v>
      </c>
      <c r="E782" s="145" t="s">
        <v>1080</v>
      </c>
      <c r="F782" s="146" t="s">
        <v>1081</v>
      </c>
      <c r="G782" s="147" t="s">
        <v>314</v>
      </c>
      <c r="H782" s="148">
        <v>4</v>
      </c>
      <c r="I782" s="149"/>
      <c r="J782" s="150">
        <f>ROUND(I782*H782,2)</f>
        <v>0</v>
      </c>
      <c r="K782" s="146" t="s">
        <v>158</v>
      </c>
      <c r="L782" s="34"/>
      <c r="M782" s="151" t="s">
        <v>3</v>
      </c>
      <c r="N782" s="152" t="s">
        <v>44</v>
      </c>
      <c r="O782" s="54"/>
      <c r="P782" s="153">
        <f>O782*H782</f>
        <v>0</v>
      </c>
      <c r="Q782" s="153">
        <v>1E-05</v>
      </c>
      <c r="R782" s="153">
        <f>Q782*H782</f>
        <v>4E-05</v>
      </c>
      <c r="S782" s="153">
        <v>0</v>
      </c>
      <c r="T782" s="154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55" t="s">
        <v>266</v>
      </c>
      <c r="AT782" s="155" t="s">
        <v>154</v>
      </c>
      <c r="AU782" s="155" t="s">
        <v>82</v>
      </c>
      <c r="AY782" s="18" t="s">
        <v>152</v>
      </c>
      <c r="BE782" s="156">
        <f>IF(N782="základní",J782,0)</f>
        <v>0</v>
      </c>
      <c r="BF782" s="156">
        <f>IF(N782="snížená",J782,0)</f>
        <v>0</v>
      </c>
      <c r="BG782" s="156">
        <f>IF(N782="zákl. přenesená",J782,0)</f>
        <v>0</v>
      </c>
      <c r="BH782" s="156">
        <f>IF(N782="sníž. přenesená",J782,0)</f>
        <v>0</v>
      </c>
      <c r="BI782" s="156">
        <f>IF(N782="nulová",J782,0)</f>
        <v>0</v>
      </c>
      <c r="BJ782" s="18" t="s">
        <v>80</v>
      </c>
      <c r="BK782" s="156">
        <f>ROUND(I782*H782,2)</f>
        <v>0</v>
      </c>
      <c r="BL782" s="18" t="s">
        <v>266</v>
      </c>
      <c r="BM782" s="155" t="s">
        <v>1082</v>
      </c>
    </row>
    <row r="783" spans="1:47" s="1" customFormat="1" ht="11.25">
      <c r="A783" s="33"/>
      <c r="B783" s="34"/>
      <c r="C783" s="33"/>
      <c r="D783" s="157" t="s">
        <v>161</v>
      </c>
      <c r="E783" s="33"/>
      <c r="F783" s="158" t="s">
        <v>1083</v>
      </c>
      <c r="G783" s="33"/>
      <c r="H783" s="33"/>
      <c r="I783" s="159"/>
      <c r="J783" s="33"/>
      <c r="K783" s="33"/>
      <c r="L783" s="34"/>
      <c r="M783" s="160"/>
      <c r="N783" s="161"/>
      <c r="O783" s="54"/>
      <c r="P783" s="54"/>
      <c r="Q783" s="54"/>
      <c r="R783" s="54"/>
      <c r="S783" s="54"/>
      <c r="T783" s="55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T783" s="18" t="s">
        <v>161</v>
      </c>
      <c r="AU783" s="18" t="s">
        <v>82</v>
      </c>
    </row>
    <row r="784" spans="2:51" s="12" customFormat="1" ht="11.25">
      <c r="B784" s="162"/>
      <c r="D784" s="163" t="s">
        <v>163</v>
      </c>
      <c r="E784" s="164" t="s">
        <v>3</v>
      </c>
      <c r="F784" s="165" t="s">
        <v>1084</v>
      </c>
      <c r="H784" s="164" t="s">
        <v>3</v>
      </c>
      <c r="I784" s="166"/>
      <c r="L784" s="162"/>
      <c r="M784" s="167"/>
      <c r="N784" s="168"/>
      <c r="O784" s="168"/>
      <c r="P784" s="168"/>
      <c r="Q784" s="168"/>
      <c r="R784" s="168"/>
      <c r="S784" s="168"/>
      <c r="T784" s="169"/>
      <c r="AT784" s="164" t="s">
        <v>163</v>
      </c>
      <c r="AU784" s="164" t="s">
        <v>82</v>
      </c>
      <c r="AV784" s="12" t="s">
        <v>80</v>
      </c>
      <c r="AW784" s="12" t="s">
        <v>34</v>
      </c>
      <c r="AX784" s="12" t="s">
        <v>73</v>
      </c>
      <c r="AY784" s="164" t="s">
        <v>152</v>
      </c>
    </row>
    <row r="785" spans="2:51" s="13" customFormat="1" ht="11.25">
      <c r="B785" s="170"/>
      <c r="D785" s="163" t="s">
        <v>163</v>
      </c>
      <c r="E785" s="171" t="s">
        <v>3</v>
      </c>
      <c r="F785" s="172" t="s">
        <v>159</v>
      </c>
      <c r="H785" s="173">
        <v>4</v>
      </c>
      <c r="I785" s="174"/>
      <c r="L785" s="170"/>
      <c r="M785" s="175"/>
      <c r="N785" s="176"/>
      <c r="O785" s="176"/>
      <c r="P785" s="176"/>
      <c r="Q785" s="176"/>
      <c r="R785" s="176"/>
      <c r="S785" s="176"/>
      <c r="T785" s="177"/>
      <c r="AT785" s="171" t="s">
        <v>163</v>
      </c>
      <c r="AU785" s="171" t="s">
        <v>82</v>
      </c>
      <c r="AV785" s="13" t="s">
        <v>82</v>
      </c>
      <c r="AW785" s="13" t="s">
        <v>34</v>
      </c>
      <c r="AX785" s="13" t="s">
        <v>80</v>
      </c>
      <c r="AY785" s="171" t="s">
        <v>152</v>
      </c>
    </row>
    <row r="786" spans="1:65" s="1" customFormat="1" ht="16.5" customHeight="1">
      <c r="A786" s="33"/>
      <c r="B786" s="143"/>
      <c r="C786" s="186" t="s">
        <v>1085</v>
      </c>
      <c r="D786" s="186" t="s">
        <v>176</v>
      </c>
      <c r="E786" s="187" t="s">
        <v>1086</v>
      </c>
      <c r="F786" s="188" t="s">
        <v>1087</v>
      </c>
      <c r="G786" s="189" t="s">
        <v>314</v>
      </c>
      <c r="H786" s="190">
        <v>4</v>
      </c>
      <c r="I786" s="191"/>
      <c r="J786" s="192">
        <f>ROUND(I786*H786,2)</f>
        <v>0</v>
      </c>
      <c r="K786" s="188" t="s">
        <v>953</v>
      </c>
      <c r="L786" s="193"/>
      <c r="M786" s="194" t="s">
        <v>3</v>
      </c>
      <c r="N786" s="195" t="s">
        <v>44</v>
      </c>
      <c r="O786" s="54"/>
      <c r="P786" s="153">
        <f>O786*H786</f>
        <v>0</v>
      </c>
      <c r="Q786" s="153">
        <v>0.0025</v>
      </c>
      <c r="R786" s="153">
        <f>Q786*H786</f>
        <v>0.01</v>
      </c>
      <c r="S786" s="153">
        <v>0</v>
      </c>
      <c r="T786" s="154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55" t="s">
        <v>395</v>
      </c>
      <c r="AT786" s="155" t="s">
        <v>176</v>
      </c>
      <c r="AU786" s="155" t="s">
        <v>82</v>
      </c>
      <c r="AY786" s="18" t="s">
        <v>152</v>
      </c>
      <c r="BE786" s="156">
        <f>IF(N786="základní",J786,0)</f>
        <v>0</v>
      </c>
      <c r="BF786" s="156">
        <f>IF(N786="snížená",J786,0)</f>
        <v>0</v>
      </c>
      <c r="BG786" s="156">
        <f>IF(N786="zákl. přenesená",J786,0)</f>
        <v>0</v>
      </c>
      <c r="BH786" s="156">
        <f>IF(N786="sníž. přenesená",J786,0)</f>
        <v>0</v>
      </c>
      <c r="BI786" s="156">
        <f>IF(N786="nulová",J786,0)</f>
        <v>0</v>
      </c>
      <c r="BJ786" s="18" t="s">
        <v>80</v>
      </c>
      <c r="BK786" s="156">
        <f>ROUND(I786*H786,2)</f>
        <v>0</v>
      </c>
      <c r="BL786" s="18" t="s">
        <v>266</v>
      </c>
      <c r="BM786" s="155" t="s">
        <v>1088</v>
      </c>
    </row>
    <row r="787" spans="1:65" s="1" customFormat="1" ht="16.5" customHeight="1">
      <c r="A787" s="33"/>
      <c r="B787" s="143"/>
      <c r="C787" s="144" t="s">
        <v>1089</v>
      </c>
      <c r="D787" s="144" t="s">
        <v>154</v>
      </c>
      <c r="E787" s="145" t="s">
        <v>1090</v>
      </c>
      <c r="F787" s="146" t="s">
        <v>1091</v>
      </c>
      <c r="G787" s="147" t="s">
        <v>314</v>
      </c>
      <c r="H787" s="148">
        <v>1</v>
      </c>
      <c r="I787" s="149"/>
      <c r="J787" s="150">
        <f>ROUND(I787*H787,2)</f>
        <v>0</v>
      </c>
      <c r="K787" s="146" t="s">
        <v>158</v>
      </c>
      <c r="L787" s="34"/>
      <c r="M787" s="151" t="s">
        <v>3</v>
      </c>
      <c r="N787" s="152" t="s">
        <v>44</v>
      </c>
      <c r="O787" s="54"/>
      <c r="P787" s="153">
        <f>O787*H787</f>
        <v>0</v>
      </c>
      <c r="Q787" s="153">
        <v>1E-05</v>
      </c>
      <c r="R787" s="153">
        <f>Q787*H787</f>
        <v>1E-05</v>
      </c>
      <c r="S787" s="153">
        <v>0</v>
      </c>
      <c r="T787" s="154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55" t="s">
        <v>266</v>
      </c>
      <c r="AT787" s="155" t="s">
        <v>154</v>
      </c>
      <c r="AU787" s="155" t="s">
        <v>82</v>
      </c>
      <c r="AY787" s="18" t="s">
        <v>152</v>
      </c>
      <c r="BE787" s="156">
        <f>IF(N787="základní",J787,0)</f>
        <v>0</v>
      </c>
      <c r="BF787" s="156">
        <f>IF(N787="snížená",J787,0)</f>
        <v>0</v>
      </c>
      <c r="BG787" s="156">
        <f>IF(N787="zákl. přenesená",J787,0)</f>
        <v>0</v>
      </c>
      <c r="BH787" s="156">
        <f>IF(N787="sníž. přenesená",J787,0)</f>
        <v>0</v>
      </c>
      <c r="BI787" s="156">
        <f>IF(N787="nulová",J787,0)</f>
        <v>0</v>
      </c>
      <c r="BJ787" s="18" t="s">
        <v>80</v>
      </c>
      <c r="BK787" s="156">
        <f>ROUND(I787*H787,2)</f>
        <v>0</v>
      </c>
      <c r="BL787" s="18" t="s">
        <v>266</v>
      </c>
      <c r="BM787" s="155" t="s">
        <v>1092</v>
      </c>
    </row>
    <row r="788" spans="1:47" s="1" customFormat="1" ht="11.25">
      <c r="A788" s="33"/>
      <c r="B788" s="34"/>
      <c r="C788" s="33"/>
      <c r="D788" s="157" t="s">
        <v>161</v>
      </c>
      <c r="E788" s="33"/>
      <c r="F788" s="158" t="s">
        <v>1093</v>
      </c>
      <c r="G788" s="33"/>
      <c r="H788" s="33"/>
      <c r="I788" s="159"/>
      <c r="J788" s="33"/>
      <c r="K788" s="33"/>
      <c r="L788" s="34"/>
      <c r="M788" s="160"/>
      <c r="N788" s="161"/>
      <c r="O788" s="54"/>
      <c r="P788" s="54"/>
      <c r="Q788" s="54"/>
      <c r="R788" s="54"/>
      <c r="S788" s="54"/>
      <c r="T788" s="55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T788" s="18" t="s">
        <v>161</v>
      </c>
      <c r="AU788" s="18" t="s">
        <v>82</v>
      </c>
    </row>
    <row r="789" spans="1:65" s="1" customFormat="1" ht="16.5" customHeight="1">
      <c r="A789" s="33"/>
      <c r="B789" s="143"/>
      <c r="C789" s="186" t="s">
        <v>1094</v>
      </c>
      <c r="D789" s="186" t="s">
        <v>176</v>
      </c>
      <c r="E789" s="187" t="s">
        <v>1095</v>
      </c>
      <c r="F789" s="188" t="s">
        <v>1096</v>
      </c>
      <c r="G789" s="189" t="s">
        <v>314</v>
      </c>
      <c r="H789" s="190">
        <v>1</v>
      </c>
      <c r="I789" s="191"/>
      <c r="J789" s="192">
        <f>ROUND(I789*H789,2)</f>
        <v>0</v>
      </c>
      <c r="K789" s="188" t="s">
        <v>953</v>
      </c>
      <c r="L789" s="193"/>
      <c r="M789" s="194" t="s">
        <v>3</v>
      </c>
      <c r="N789" s="195" t="s">
        <v>44</v>
      </c>
      <c r="O789" s="54"/>
      <c r="P789" s="153">
        <f>O789*H789</f>
        <v>0</v>
      </c>
      <c r="Q789" s="153">
        <v>0.0067</v>
      </c>
      <c r="R789" s="153">
        <f>Q789*H789</f>
        <v>0.0067</v>
      </c>
      <c r="S789" s="153">
        <v>0</v>
      </c>
      <c r="T789" s="154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55" t="s">
        <v>395</v>
      </c>
      <c r="AT789" s="155" t="s">
        <v>176</v>
      </c>
      <c r="AU789" s="155" t="s">
        <v>82</v>
      </c>
      <c r="AY789" s="18" t="s">
        <v>152</v>
      </c>
      <c r="BE789" s="156">
        <f>IF(N789="základní",J789,0)</f>
        <v>0</v>
      </c>
      <c r="BF789" s="156">
        <f>IF(N789="snížená",J789,0)</f>
        <v>0</v>
      </c>
      <c r="BG789" s="156">
        <f>IF(N789="zákl. přenesená",J789,0)</f>
        <v>0</v>
      </c>
      <c r="BH789" s="156">
        <f>IF(N789="sníž. přenesená",J789,0)</f>
        <v>0</v>
      </c>
      <c r="BI789" s="156">
        <f>IF(N789="nulová",J789,0)</f>
        <v>0</v>
      </c>
      <c r="BJ789" s="18" t="s">
        <v>80</v>
      </c>
      <c r="BK789" s="156">
        <f>ROUND(I789*H789,2)</f>
        <v>0</v>
      </c>
      <c r="BL789" s="18" t="s">
        <v>266</v>
      </c>
      <c r="BM789" s="155" t="s">
        <v>1097</v>
      </c>
    </row>
    <row r="790" spans="1:65" s="1" customFormat="1" ht="24" customHeight="1">
      <c r="A790" s="33"/>
      <c r="B790" s="143"/>
      <c r="C790" s="144" t="s">
        <v>1098</v>
      </c>
      <c r="D790" s="144" t="s">
        <v>154</v>
      </c>
      <c r="E790" s="145" t="s">
        <v>1099</v>
      </c>
      <c r="F790" s="146" t="s">
        <v>1100</v>
      </c>
      <c r="G790" s="147" t="s">
        <v>221</v>
      </c>
      <c r="H790" s="148">
        <v>2.67</v>
      </c>
      <c r="I790" s="149"/>
      <c r="J790" s="150">
        <f>ROUND(I790*H790,2)</f>
        <v>0</v>
      </c>
      <c r="K790" s="146" t="s">
        <v>158</v>
      </c>
      <c r="L790" s="34"/>
      <c r="M790" s="151" t="s">
        <v>3</v>
      </c>
      <c r="N790" s="152" t="s">
        <v>44</v>
      </c>
      <c r="O790" s="54"/>
      <c r="P790" s="153">
        <f>O790*H790</f>
        <v>0</v>
      </c>
      <c r="Q790" s="153">
        <v>0.0122</v>
      </c>
      <c r="R790" s="153">
        <f>Q790*H790</f>
        <v>0.032574</v>
      </c>
      <c r="S790" s="153">
        <v>0</v>
      </c>
      <c r="T790" s="154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55" t="s">
        <v>266</v>
      </c>
      <c r="AT790" s="155" t="s">
        <v>154</v>
      </c>
      <c r="AU790" s="155" t="s">
        <v>82</v>
      </c>
      <c r="AY790" s="18" t="s">
        <v>152</v>
      </c>
      <c r="BE790" s="156">
        <f>IF(N790="základní",J790,0)</f>
        <v>0</v>
      </c>
      <c r="BF790" s="156">
        <f>IF(N790="snížená",J790,0)</f>
        <v>0</v>
      </c>
      <c r="BG790" s="156">
        <f>IF(N790="zákl. přenesená",J790,0)</f>
        <v>0</v>
      </c>
      <c r="BH790" s="156">
        <f>IF(N790="sníž. přenesená",J790,0)</f>
        <v>0</v>
      </c>
      <c r="BI790" s="156">
        <f>IF(N790="nulová",J790,0)</f>
        <v>0</v>
      </c>
      <c r="BJ790" s="18" t="s">
        <v>80</v>
      </c>
      <c r="BK790" s="156">
        <f>ROUND(I790*H790,2)</f>
        <v>0</v>
      </c>
      <c r="BL790" s="18" t="s">
        <v>266</v>
      </c>
      <c r="BM790" s="155" t="s">
        <v>1101</v>
      </c>
    </row>
    <row r="791" spans="1:47" s="1" customFormat="1" ht="11.25">
      <c r="A791" s="33"/>
      <c r="B791" s="34"/>
      <c r="C791" s="33"/>
      <c r="D791" s="157" t="s">
        <v>161</v>
      </c>
      <c r="E791" s="33"/>
      <c r="F791" s="158" t="s">
        <v>1102</v>
      </c>
      <c r="G791" s="33"/>
      <c r="H791" s="33"/>
      <c r="I791" s="159"/>
      <c r="J791" s="33"/>
      <c r="K791" s="33"/>
      <c r="L791" s="34"/>
      <c r="M791" s="160"/>
      <c r="N791" s="161"/>
      <c r="O791" s="54"/>
      <c r="P791" s="54"/>
      <c r="Q791" s="54"/>
      <c r="R791" s="54"/>
      <c r="S791" s="54"/>
      <c r="T791" s="55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T791" s="18" t="s">
        <v>161</v>
      </c>
      <c r="AU791" s="18" t="s">
        <v>82</v>
      </c>
    </row>
    <row r="792" spans="2:51" s="12" customFormat="1" ht="11.25">
      <c r="B792" s="162"/>
      <c r="D792" s="163" t="s">
        <v>163</v>
      </c>
      <c r="E792" s="164" t="s">
        <v>3</v>
      </c>
      <c r="F792" s="165" t="s">
        <v>1103</v>
      </c>
      <c r="H792" s="164" t="s">
        <v>3</v>
      </c>
      <c r="I792" s="166"/>
      <c r="L792" s="162"/>
      <c r="M792" s="167"/>
      <c r="N792" s="168"/>
      <c r="O792" s="168"/>
      <c r="P792" s="168"/>
      <c r="Q792" s="168"/>
      <c r="R792" s="168"/>
      <c r="S792" s="168"/>
      <c r="T792" s="169"/>
      <c r="AT792" s="164" t="s">
        <v>163</v>
      </c>
      <c r="AU792" s="164" t="s">
        <v>82</v>
      </c>
      <c r="AV792" s="12" t="s">
        <v>80</v>
      </c>
      <c r="AW792" s="12" t="s">
        <v>34</v>
      </c>
      <c r="AX792" s="12" t="s">
        <v>73</v>
      </c>
      <c r="AY792" s="164" t="s">
        <v>152</v>
      </c>
    </row>
    <row r="793" spans="2:51" s="12" customFormat="1" ht="11.25">
      <c r="B793" s="162"/>
      <c r="D793" s="163" t="s">
        <v>163</v>
      </c>
      <c r="E793" s="164" t="s">
        <v>3</v>
      </c>
      <c r="F793" s="165" t="s">
        <v>1104</v>
      </c>
      <c r="H793" s="164" t="s">
        <v>3</v>
      </c>
      <c r="I793" s="166"/>
      <c r="L793" s="162"/>
      <c r="M793" s="167"/>
      <c r="N793" s="168"/>
      <c r="O793" s="168"/>
      <c r="P793" s="168"/>
      <c r="Q793" s="168"/>
      <c r="R793" s="168"/>
      <c r="S793" s="168"/>
      <c r="T793" s="169"/>
      <c r="AT793" s="164" t="s">
        <v>163</v>
      </c>
      <c r="AU793" s="164" t="s">
        <v>82</v>
      </c>
      <c r="AV793" s="12" t="s">
        <v>80</v>
      </c>
      <c r="AW793" s="12" t="s">
        <v>34</v>
      </c>
      <c r="AX793" s="12" t="s">
        <v>73</v>
      </c>
      <c r="AY793" s="164" t="s">
        <v>152</v>
      </c>
    </row>
    <row r="794" spans="2:51" s="12" customFormat="1" ht="11.25">
      <c r="B794" s="162"/>
      <c r="D794" s="163" t="s">
        <v>163</v>
      </c>
      <c r="E794" s="164" t="s">
        <v>3</v>
      </c>
      <c r="F794" s="165" t="s">
        <v>1105</v>
      </c>
      <c r="H794" s="164" t="s">
        <v>3</v>
      </c>
      <c r="I794" s="166"/>
      <c r="L794" s="162"/>
      <c r="M794" s="167"/>
      <c r="N794" s="168"/>
      <c r="O794" s="168"/>
      <c r="P794" s="168"/>
      <c r="Q794" s="168"/>
      <c r="R794" s="168"/>
      <c r="S794" s="168"/>
      <c r="T794" s="169"/>
      <c r="AT794" s="164" t="s">
        <v>163</v>
      </c>
      <c r="AU794" s="164" t="s">
        <v>82</v>
      </c>
      <c r="AV794" s="12" t="s">
        <v>80</v>
      </c>
      <c r="AW794" s="12" t="s">
        <v>34</v>
      </c>
      <c r="AX794" s="12" t="s">
        <v>73</v>
      </c>
      <c r="AY794" s="164" t="s">
        <v>152</v>
      </c>
    </row>
    <row r="795" spans="2:51" s="13" customFormat="1" ht="11.25">
      <c r="B795" s="170"/>
      <c r="D795" s="163" t="s">
        <v>163</v>
      </c>
      <c r="E795" s="171" t="s">
        <v>3</v>
      </c>
      <c r="F795" s="172" t="s">
        <v>1106</v>
      </c>
      <c r="H795" s="173">
        <v>2.67</v>
      </c>
      <c r="I795" s="174"/>
      <c r="L795" s="170"/>
      <c r="M795" s="175"/>
      <c r="N795" s="176"/>
      <c r="O795" s="176"/>
      <c r="P795" s="176"/>
      <c r="Q795" s="176"/>
      <c r="R795" s="176"/>
      <c r="S795" s="176"/>
      <c r="T795" s="177"/>
      <c r="AT795" s="171" t="s">
        <v>163</v>
      </c>
      <c r="AU795" s="171" t="s">
        <v>82</v>
      </c>
      <c r="AV795" s="13" t="s">
        <v>82</v>
      </c>
      <c r="AW795" s="13" t="s">
        <v>34</v>
      </c>
      <c r="AX795" s="13" t="s">
        <v>80</v>
      </c>
      <c r="AY795" s="171" t="s">
        <v>152</v>
      </c>
    </row>
    <row r="796" spans="1:65" s="1" customFormat="1" ht="24" customHeight="1">
      <c r="A796" s="33"/>
      <c r="B796" s="143"/>
      <c r="C796" s="144" t="s">
        <v>1107</v>
      </c>
      <c r="D796" s="144" t="s">
        <v>154</v>
      </c>
      <c r="E796" s="145" t="s">
        <v>1108</v>
      </c>
      <c r="F796" s="146" t="s">
        <v>1109</v>
      </c>
      <c r="G796" s="147" t="s">
        <v>221</v>
      </c>
      <c r="H796" s="148">
        <v>2.67</v>
      </c>
      <c r="I796" s="149"/>
      <c r="J796" s="150">
        <f>ROUND(I796*H796,2)</f>
        <v>0</v>
      </c>
      <c r="K796" s="146" t="s">
        <v>158</v>
      </c>
      <c r="L796" s="34"/>
      <c r="M796" s="151" t="s">
        <v>3</v>
      </c>
      <c r="N796" s="152" t="s">
        <v>44</v>
      </c>
      <c r="O796" s="54"/>
      <c r="P796" s="153">
        <f>O796*H796</f>
        <v>0</v>
      </c>
      <c r="Q796" s="153">
        <v>0.0001</v>
      </c>
      <c r="R796" s="153">
        <f>Q796*H796</f>
        <v>0.000267</v>
      </c>
      <c r="S796" s="153">
        <v>0</v>
      </c>
      <c r="T796" s="154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55" t="s">
        <v>266</v>
      </c>
      <c r="AT796" s="155" t="s">
        <v>154</v>
      </c>
      <c r="AU796" s="155" t="s">
        <v>82</v>
      </c>
      <c r="AY796" s="18" t="s">
        <v>152</v>
      </c>
      <c r="BE796" s="156">
        <f>IF(N796="základní",J796,0)</f>
        <v>0</v>
      </c>
      <c r="BF796" s="156">
        <f>IF(N796="snížená",J796,0)</f>
        <v>0</v>
      </c>
      <c r="BG796" s="156">
        <f>IF(N796="zákl. přenesená",J796,0)</f>
        <v>0</v>
      </c>
      <c r="BH796" s="156">
        <f>IF(N796="sníž. přenesená",J796,0)</f>
        <v>0</v>
      </c>
      <c r="BI796" s="156">
        <f>IF(N796="nulová",J796,0)</f>
        <v>0</v>
      </c>
      <c r="BJ796" s="18" t="s">
        <v>80</v>
      </c>
      <c r="BK796" s="156">
        <f>ROUND(I796*H796,2)</f>
        <v>0</v>
      </c>
      <c r="BL796" s="18" t="s">
        <v>266</v>
      </c>
      <c r="BM796" s="155" t="s">
        <v>1110</v>
      </c>
    </row>
    <row r="797" spans="1:47" s="1" customFormat="1" ht="11.25">
      <c r="A797" s="33"/>
      <c r="B797" s="34"/>
      <c r="C797" s="33"/>
      <c r="D797" s="157" t="s">
        <v>161</v>
      </c>
      <c r="E797" s="33"/>
      <c r="F797" s="158" t="s">
        <v>1111</v>
      </c>
      <c r="G797" s="33"/>
      <c r="H797" s="33"/>
      <c r="I797" s="159"/>
      <c r="J797" s="33"/>
      <c r="K797" s="33"/>
      <c r="L797" s="34"/>
      <c r="M797" s="160"/>
      <c r="N797" s="161"/>
      <c r="O797" s="54"/>
      <c r="P797" s="54"/>
      <c r="Q797" s="54"/>
      <c r="R797" s="54"/>
      <c r="S797" s="54"/>
      <c r="T797" s="55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161</v>
      </c>
      <c r="AU797" s="18" t="s">
        <v>82</v>
      </c>
    </row>
    <row r="798" spans="1:65" s="1" customFormat="1" ht="24" customHeight="1">
      <c r="A798" s="33"/>
      <c r="B798" s="143"/>
      <c r="C798" s="144" t="s">
        <v>1112</v>
      </c>
      <c r="D798" s="144" t="s">
        <v>154</v>
      </c>
      <c r="E798" s="145" t="s">
        <v>1113</v>
      </c>
      <c r="F798" s="146" t="s">
        <v>1114</v>
      </c>
      <c r="G798" s="147" t="s">
        <v>305</v>
      </c>
      <c r="H798" s="148">
        <v>9.78</v>
      </c>
      <c r="I798" s="149"/>
      <c r="J798" s="150">
        <f>ROUND(I798*H798,2)</f>
        <v>0</v>
      </c>
      <c r="K798" s="146" t="s">
        <v>158</v>
      </c>
      <c r="L798" s="34"/>
      <c r="M798" s="151" t="s">
        <v>3</v>
      </c>
      <c r="N798" s="152" t="s">
        <v>44</v>
      </c>
      <c r="O798" s="54"/>
      <c r="P798" s="153">
        <f>O798*H798</f>
        <v>0</v>
      </c>
      <c r="Q798" s="153">
        <v>0</v>
      </c>
      <c r="R798" s="153">
        <f>Q798*H798</f>
        <v>0</v>
      </c>
      <c r="S798" s="153">
        <v>0</v>
      </c>
      <c r="T798" s="154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55" t="s">
        <v>266</v>
      </c>
      <c r="AT798" s="155" t="s">
        <v>154</v>
      </c>
      <c r="AU798" s="155" t="s">
        <v>82</v>
      </c>
      <c r="AY798" s="18" t="s">
        <v>152</v>
      </c>
      <c r="BE798" s="156">
        <f>IF(N798="základní",J798,0)</f>
        <v>0</v>
      </c>
      <c r="BF798" s="156">
        <f>IF(N798="snížená",J798,0)</f>
        <v>0</v>
      </c>
      <c r="BG798" s="156">
        <f>IF(N798="zákl. přenesená",J798,0)</f>
        <v>0</v>
      </c>
      <c r="BH798" s="156">
        <f>IF(N798="sníž. přenesená",J798,0)</f>
        <v>0</v>
      </c>
      <c r="BI798" s="156">
        <f>IF(N798="nulová",J798,0)</f>
        <v>0</v>
      </c>
      <c r="BJ798" s="18" t="s">
        <v>80</v>
      </c>
      <c r="BK798" s="156">
        <f>ROUND(I798*H798,2)</f>
        <v>0</v>
      </c>
      <c r="BL798" s="18" t="s">
        <v>266</v>
      </c>
      <c r="BM798" s="155" t="s">
        <v>1115</v>
      </c>
    </row>
    <row r="799" spans="1:47" s="1" customFormat="1" ht="11.25">
      <c r="A799" s="33"/>
      <c r="B799" s="34"/>
      <c r="C799" s="33"/>
      <c r="D799" s="157" t="s">
        <v>161</v>
      </c>
      <c r="E799" s="33"/>
      <c r="F799" s="158" t="s">
        <v>1116</v>
      </c>
      <c r="G799" s="33"/>
      <c r="H799" s="33"/>
      <c r="I799" s="159"/>
      <c r="J799" s="33"/>
      <c r="K799" s="33"/>
      <c r="L799" s="34"/>
      <c r="M799" s="160"/>
      <c r="N799" s="161"/>
      <c r="O799" s="54"/>
      <c r="P799" s="54"/>
      <c r="Q799" s="54"/>
      <c r="R799" s="54"/>
      <c r="S799" s="54"/>
      <c r="T799" s="55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T799" s="18" t="s">
        <v>161</v>
      </c>
      <c r="AU799" s="18" t="s">
        <v>82</v>
      </c>
    </row>
    <row r="800" spans="2:51" s="12" customFormat="1" ht="11.25">
      <c r="B800" s="162"/>
      <c r="D800" s="163" t="s">
        <v>163</v>
      </c>
      <c r="E800" s="164" t="s">
        <v>3</v>
      </c>
      <c r="F800" s="165" t="s">
        <v>1117</v>
      </c>
      <c r="H800" s="164" t="s">
        <v>3</v>
      </c>
      <c r="I800" s="166"/>
      <c r="L800" s="162"/>
      <c r="M800" s="167"/>
      <c r="N800" s="168"/>
      <c r="O800" s="168"/>
      <c r="P800" s="168"/>
      <c r="Q800" s="168"/>
      <c r="R800" s="168"/>
      <c r="S800" s="168"/>
      <c r="T800" s="169"/>
      <c r="AT800" s="164" t="s">
        <v>163</v>
      </c>
      <c r="AU800" s="164" t="s">
        <v>82</v>
      </c>
      <c r="AV800" s="12" t="s">
        <v>80</v>
      </c>
      <c r="AW800" s="12" t="s">
        <v>34</v>
      </c>
      <c r="AX800" s="12" t="s">
        <v>73</v>
      </c>
      <c r="AY800" s="164" t="s">
        <v>152</v>
      </c>
    </row>
    <row r="801" spans="2:51" s="13" customFormat="1" ht="11.25">
      <c r="B801" s="170"/>
      <c r="D801" s="163" t="s">
        <v>163</v>
      </c>
      <c r="E801" s="171" t="s">
        <v>3</v>
      </c>
      <c r="F801" s="172" t="s">
        <v>1118</v>
      </c>
      <c r="H801" s="173">
        <v>3.88</v>
      </c>
      <c r="I801" s="174"/>
      <c r="L801" s="170"/>
      <c r="M801" s="175"/>
      <c r="N801" s="176"/>
      <c r="O801" s="176"/>
      <c r="P801" s="176"/>
      <c r="Q801" s="176"/>
      <c r="R801" s="176"/>
      <c r="S801" s="176"/>
      <c r="T801" s="177"/>
      <c r="AT801" s="171" t="s">
        <v>163</v>
      </c>
      <c r="AU801" s="171" t="s">
        <v>82</v>
      </c>
      <c r="AV801" s="13" t="s">
        <v>82</v>
      </c>
      <c r="AW801" s="13" t="s">
        <v>34</v>
      </c>
      <c r="AX801" s="13" t="s">
        <v>73</v>
      </c>
      <c r="AY801" s="171" t="s">
        <v>152</v>
      </c>
    </row>
    <row r="802" spans="2:51" s="13" customFormat="1" ht="11.25">
      <c r="B802" s="170"/>
      <c r="D802" s="163" t="s">
        <v>163</v>
      </c>
      <c r="E802" s="171" t="s">
        <v>3</v>
      </c>
      <c r="F802" s="172" t="s">
        <v>1119</v>
      </c>
      <c r="H802" s="173">
        <v>5.9</v>
      </c>
      <c r="I802" s="174"/>
      <c r="L802" s="170"/>
      <c r="M802" s="175"/>
      <c r="N802" s="176"/>
      <c r="O802" s="176"/>
      <c r="P802" s="176"/>
      <c r="Q802" s="176"/>
      <c r="R802" s="176"/>
      <c r="S802" s="176"/>
      <c r="T802" s="177"/>
      <c r="AT802" s="171" t="s">
        <v>163</v>
      </c>
      <c r="AU802" s="171" t="s">
        <v>82</v>
      </c>
      <c r="AV802" s="13" t="s">
        <v>82</v>
      </c>
      <c r="AW802" s="13" t="s">
        <v>34</v>
      </c>
      <c r="AX802" s="13" t="s">
        <v>73</v>
      </c>
      <c r="AY802" s="171" t="s">
        <v>152</v>
      </c>
    </row>
    <row r="803" spans="2:51" s="14" customFormat="1" ht="11.25">
      <c r="B803" s="178"/>
      <c r="D803" s="163" t="s">
        <v>163</v>
      </c>
      <c r="E803" s="179" t="s">
        <v>3</v>
      </c>
      <c r="F803" s="180" t="s">
        <v>168</v>
      </c>
      <c r="H803" s="181">
        <v>9.78</v>
      </c>
      <c r="I803" s="182"/>
      <c r="L803" s="178"/>
      <c r="M803" s="183"/>
      <c r="N803" s="184"/>
      <c r="O803" s="184"/>
      <c r="P803" s="184"/>
      <c r="Q803" s="184"/>
      <c r="R803" s="184"/>
      <c r="S803" s="184"/>
      <c r="T803" s="185"/>
      <c r="AT803" s="179" t="s">
        <v>163</v>
      </c>
      <c r="AU803" s="179" t="s">
        <v>82</v>
      </c>
      <c r="AV803" s="14" t="s">
        <v>159</v>
      </c>
      <c r="AW803" s="14" t="s">
        <v>34</v>
      </c>
      <c r="AX803" s="14" t="s">
        <v>80</v>
      </c>
      <c r="AY803" s="179" t="s">
        <v>152</v>
      </c>
    </row>
    <row r="804" spans="1:65" s="1" customFormat="1" ht="16.5" customHeight="1">
      <c r="A804" s="33"/>
      <c r="B804" s="143"/>
      <c r="C804" s="144" t="s">
        <v>1120</v>
      </c>
      <c r="D804" s="144" t="s">
        <v>154</v>
      </c>
      <c r="E804" s="145" t="s">
        <v>1121</v>
      </c>
      <c r="F804" s="146" t="s">
        <v>1122</v>
      </c>
      <c r="G804" s="147" t="s">
        <v>221</v>
      </c>
      <c r="H804" s="148">
        <v>2.67</v>
      </c>
      <c r="I804" s="149"/>
      <c r="J804" s="150">
        <f>ROUND(I804*H804,2)</f>
        <v>0</v>
      </c>
      <c r="K804" s="146" t="s">
        <v>158</v>
      </c>
      <c r="L804" s="34"/>
      <c r="M804" s="151" t="s">
        <v>3</v>
      </c>
      <c r="N804" s="152" t="s">
        <v>44</v>
      </c>
      <c r="O804" s="54"/>
      <c r="P804" s="153">
        <f>O804*H804</f>
        <v>0</v>
      </c>
      <c r="Q804" s="153">
        <v>0</v>
      </c>
      <c r="R804" s="153">
        <f>Q804*H804</f>
        <v>0</v>
      </c>
      <c r="S804" s="153">
        <v>0</v>
      </c>
      <c r="T804" s="154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55" t="s">
        <v>266</v>
      </c>
      <c r="AT804" s="155" t="s">
        <v>154</v>
      </c>
      <c r="AU804" s="155" t="s">
        <v>82</v>
      </c>
      <c r="AY804" s="18" t="s">
        <v>152</v>
      </c>
      <c r="BE804" s="156">
        <f>IF(N804="základní",J804,0)</f>
        <v>0</v>
      </c>
      <c r="BF804" s="156">
        <f>IF(N804="snížená",J804,0)</f>
        <v>0</v>
      </c>
      <c r="BG804" s="156">
        <f>IF(N804="zákl. přenesená",J804,0)</f>
        <v>0</v>
      </c>
      <c r="BH804" s="156">
        <f>IF(N804="sníž. přenesená",J804,0)</f>
        <v>0</v>
      </c>
      <c r="BI804" s="156">
        <f>IF(N804="nulová",J804,0)</f>
        <v>0</v>
      </c>
      <c r="BJ804" s="18" t="s">
        <v>80</v>
      </c>
      <c r="BK804" s="156">
        <f>ROUND(I804*H804,2)</f>
        <v>0</v>
      </c>
      <c r="BL804" s="18" t="s">
        <v>266</v>
      </c>
      <c r="BM804" s="155" t="s">
        <v>1123</v>
      </c>
    </row>
    <row r="805" spans="1:47" s="1" customFormat="1" ht="11.25">
      <c r="A805" s="33"/>
      <c r="B805" s="34"/>
      <c r="C805" s="33"/>
      <c r="D805" s="157" t="s">
        <v>161</v>
      </c>
      <c r="E805" s="33"/>
      <c r="F805" s="158" t="s">
        <v>1124</v>
      </c>
      <c r="G805" s="33"/>
      <c r="H805" s="33"/>
      <c r="I805" s="159"/>
      <c r="J805" s="33"/>
      <c r="K805" s="33"/>
      <c r="L805" s="34"/>
      <c r="M805" s="160"/>
      <c r="N805" s="161"/>
      <c r="O805" s="54"/>
      <c r="P805" s="54"/>
      <c r="Q805" s="54"/>
      <c r="R805" s="54"/>
      <c r="S805" s="54"/>
      <c r="T805" s="55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T805" s="18" t="s">
        <v>161</v>
      </c>
      <c r="AU805" s="18" t="s">
        <v>82</v>
      </c>
    </row>
    <row r="806" spans="2:51" s="13" customFormat="1" ht="11.25">
      <c r="B806" s="170"/>
      <c r="D806" s="163" t="s">
        <v>163</v>
      </c>
      <c r="E806" s="171" t="s">
        <v>3</v>
      </c>
      <c r="F806" s="172" t="s">
        <v>1106</v>
      </c>
      <c r="H806" s="173">
        <v>2.67</v>
      </c>
      <c r="I806" s="174"/>
      <c r="L806" s="170"/>
      <c r="M806" s="175"/>
      <c r="N806" s="176"/>
      <c r="O806" s="176"/>
      <c r="P806" s="176"/>
      <c r="Q806" s="176"/>
      <c r="R806" s="176"/>
      <c r="S806" s="176"/>
      <c r="T806" s="177"/>
      <c r="AT806" s="171" t="s">
        <v>163</v>
      </c>
      <c r="AU806" s="171" t="s">
        <v>82</v>
      </c>
      <c r="AV806" s="13" t="s">
        <v>82</v>
      </c>
      <c r="AW806" s="13" t="s">
        <v>34</v>
      </c>
      <c r="AX806" s="13" t="s">
        <v>80</v>
      </c>
      <c r="AY806" s="171" t="s">
        <v>152</v>
      </c>
    </row>
    <row r="807" spans="1:65" s="1" customFormat="1" ht="16.5" customHeight="1">
      <c r="A807" s="33"/>
      <c r="B807" s="143"/>
      <c r="C807" s="144" t="s">
        <v>1125</v>
      </c>
      <c r="D807" s="144" t="s">
        <v>154</v>
      </c>
      <c r="E807" s="145" t="s">
        <v>1126</v>
      </c>
      <c r="F807" s="146" t="s">
        <v>1127</v>
      </c>
      <c r="G807" s="147" t="s">
        <v>221</v>
      </c>
      <c r="H807" s="148">
        <v>2.67</v>
      </c>
      <c r="I807" s="149"/>
      <c r="J807" s="150">
        <f>ROUND(I807*H807,2)</f>
        <v>0</v>
      </c>
      <c r="K807" s="146" t="s">
        <v>158</v>
      </c>
      <c r="L807" s="34"/>
      <c r="M807" s="151" t="s">
        <v>3</v>
      </c>
      <c r="N807" s="152" t="s">
        <v>44</v>
      </c>
      <c r="O807" s="54"/>
      <c r="P807" s="153">
        <f>O807*H807</f>
        <v>0</v>
      </c>
      <c r="Q807" s="153">
        <v>0.0001</v>
      </c>
      <c r="R807" s="153">
        <f>Q807*H807</f>
        <v>0.000267</v>
      </c>
      <c r="S807" s="153">
        <v>0</v>
      </c>
      <c r="T807" s="154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55" t="s">
        <v>266</v>
      </c>
      <c r="AT807" s="155" t="s">
        <v>154</v>
      </c>
      <c r="AU807" s="155" t="s">
        <v>82</v>
      </c>
      <c r="AY807" s="18" t="s">
        <v>152</v>
      </c>
      <c r="BE807" s="156">
        <f>IF(N807="základní",J807,0)</f>
        <v>0</v>
      </c>
      <c r="BF807" s="156">
        <f>IF(N807="snížená",J807,0)</f>
        <v>0</v>
      </c>
      <c r="BG807" s="156">
        <f>IF(N807="zákl. přenesená",J807,0)</f>
        <v>0</v>
      </c>
      <c r="BH807" s="156">
        <f>IF(N807="sníž. přenesená",J807,0)</f>
        <v>0</v>
      </c>
      <c r="BI807" s="156">
        <f>IF(N807="nulová",J807,0)</f>
        <v>0</v>
      </c>
      <c r="BJ807" s="18" t="s">
        <v>80</v>
      </c>
      <c r="BK807" s="156">
        <f>ROUND(I807*H807,2)</f>
        <v>0</v>
      </c>
      <c r="BL807" s="18" t="s">
        <v>266</v>
      </c>
      <c r="BM807" s="155" t="s">
        <v>1128</v>
      </c>
    </row>
    <row r="808" spans="1:47" s="1" customFormat="1" ht="11.25">
      <c r="A808" s="33"/>
      <c r="B808" s="34"/>
      <c r="C808" s="33"/>
      <c r="D808" s="157" t="s">
        <v>161</v>
      </c>
      <c r="E808" s="33"/>
      <c r="F808" s="158" t="s">
        <v>1129</v>
      </c>
      <c r="G808" s="33"/>
      <c r="H808" s="33"/>
      <c r="I808" s="159"/>
      <c r="J808" s="33"/>
      <c r="K808" s="33"/>
      <c r="L808" s="34"/>
      <c r="M808" s="160"/>
      <c r="N808" s="161"/>
      <c r="O808" s="54"/>
      <c r="P808" s="54"/>
      <c r="Q808" s="54"/>
      <c r="R808" s="54"/>
      <c r="S808" s="54"/>
      <c r="T808" s="55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T808" s="18" t="s">
        <v>161</v>
      </c>
      <c r="AU808" s="18" t="s">
        <v>82</v>
      </c>
    </row>
    <row r="809" spans="1:65" s="1" customFormat="1" ht="33" customHeight="1">
      <c r="A809" s="33"/>
      <c r="B809" s="143"/>
      <c r="C809" s="144" t="s">
        <v>1130</v>
      </c>
      <c r="D809" s="144" t="s">
        <v>154</v>
      </c>
      <c r="E809" s="145" t="s">
        <v>1131</v>
      </c>
      <c r="F809" s="146" t="s">
        <v>1132</v>
      </c>
      <c r="G809" s="147" t="s">
        <v>314</v>
      </c>
      <c r="H809" s="148">
        <v>1</v>
      </c>
      <c r="I809" s="149"/>
      <c r="J809" s="150">
        <f>ROUND(I809*H809,2)</f>
        <v>0</v>
      </c>
      <c r="K809" s="146" t="s">
        <v>158</v>
      </c>
      <c r="L809" s="34"/>
      <c r="M809" s="151" t="s">
        <v>3</v>
      </c>
      <c r="N809" s="152" t="s">
        <v>44</v>
      </c>
      <c r="O809" s="54"/>
      <c r="P809" s="153">
        <f>O809*H809</f>
        <v>0</v>
      </c>
      <c r="Q809" s="153">
        <v>0.00298</v>
      </c>
      <c r="R809" s="153">
        <f>Q809*H809</f>
        <v>0.00298</v>
      </c>
      <c r="S809" s="153">
        <v>0.044</v>
      </c>
      <c r="T809" s="154">
        <f>S809*H809</f>
        <v>0.044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55" t="s">
        <v>266</v>
      </c>
      <c r="AT809" s="155" t="s">
        <v>154</v>
      </c>
      <c r="AU809" s="155" t="s">
        <v>82</v>
      </c>
      <c r="AY809" s="18" t="s">
        <v>152</v>
      </c>
      <c r="BE809" s="156">
        <f>IF(N809="základní",J809,0)</f>
        <v>0</v>
      </c>
      <c r="BF809" s="156">
        <f>IF(N809="snížená",J809,0)</f>
        <v>0</v>
      </c>
      <c r="BG809" s="156">
        <f>IF(N809="zákl. přenesená",J809,0)</f>
        <v>0</v>
      </c>
      <c r="BH809" s="156">
        <f>IF(N809="sníž. přenesená",J809,0)</f>
        <v>0</v>
      </c>
      <c r="BI809" s="156">
        <f>IF(N809="nulová",J809,0)</f>
        <v>0</v>
      </c>
      <c r="BJ809" s="18" t="s">
        <v>80</v>
      </c>
      <c r="BK809" s="156">
        <f>ROUND(I809*H809,2)</f>
        <v>0</v>
      </c>
      <c r="BL809" s="18" t="s">
        <v>266</v>
      </c>
      <c r="BM809" s="155" t="s">
        <v>1133</v>
      </c>
    </row>
    <row r="810" spans="1:47" s="1" customFormat="1" ht="11.25">
      <c r="A810" s="33"/>
      <c r="B810" s="34"/>
      <c r="C810" s="33"/>
      <c r="D810" s="157" t="s">
        <v>161</v>
      </c>
      <c r="E810" s="33"/>
      <c r="F810" s="158" t="s">
        <v>1134</v>
      </c>
      <c r="G810" s="33"/>
      <c r="H810" s="33"/>
      <c r="I810" s="159"/>
      <c r="J810" s="33"/>
      <c r="K810" s="33"/>
      <c r="L810" s="34"/>
      <c r="M810" s="160"/>
      <c r="N810" s="161"/>
      <c r="O810" s="54"/>
      <c r="P810" s="54"/>
      <c r="Q810" s="54"/>
      <c r="R810" s="54"/>
      <c r="S810" s="54"/>
      <c r="T810" s="55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T810" s="18" t="s">
        <v>161</v>
      </c>
      <c r="AU810" s="18" t="s">
        <v>82</v>
      </c>
    </row>
    <row r="811" spans="2:51" s="12" customFormat="1" ht="11.25">
      <c r="B811" s="162"/>
      <c r="D811" s="163" t="s">
        <v>163</v>
      </c>
      <c r="E811" s="164" t="s">
        <v>3</v>
      </c>
      <c r="F811" s="165" t="s">
        <v>1135</v>
      </c>
      <c r="H811" s="164" t="s">
        <v>3</v>
      </c>
      <c r="I811" s="166"/>
      <c r="L811" s="162"/>
      <c r="M811" s="167"/>
      <c r="N811" s="168"/>
      <c r="O811" s="168"/>
      <c r="P811" s="168"/>
      <c r="Q811" s="168"/>
      <c r="R811" s="168"/>
      <c r="S811" s="168"/>
      <c r="T811" s="169"/>
      <c r="AT811" s="164" t="s">
        <v>163</v>
      </c>
      <c r="AU811" s="164" t="s">
        <v>82</v>
      </c>
      <c r="AV811" s="12" t="s">
        <v>80</v>
      </c>
      <c r="AW811" s="12" t="s">
        <v>34</v>
      </c>
      <c r="AX811" s="12" t="s">
        <v>73</v>
      </c>
      <c r="AY811" s="164" t="s">
        <v>152</v>
      </c>
    </row>
    <row r="812" spans="2:51" s="12" customFormat="1" ht="11.25">
      <c r="B812" s="162"/>
      <c r="D812" s="163" t="s">
        <v>163</v>
      </c>
      <c r="E812" s="164" t="s">
        <v>3</v>
      </c>
      <c r="F812" s="165" t="s">
        <v>1040</v>
      </c>
      <c r="H812" s="164" t="s">
        <v>3</v>
      </c>
      <c r="I812" s="166"/>
      <c r="L812" s="162"/>
      <c r="M812" s="167"/>
      <c r="N812" s="168"/>
      <c r="O812" s="168"/>
      <c r="P812" s="168"/>
      <c r="Q812" s="168"/>
      <c r="R812" s="168"/>
      <c r="S812" s="168"/>
      <c r="T812" s="169"/>
      <c r="AT812" s="164" t="s">
        <v>163</v>
      </c>
      <c r="AU812" s="164" t="s">
        <v>82</v>
      </c>
      <c r="AV812" s="12" t="s">
        <v>80</v>
      </c>
      <c r="AW812" s="12" t="s">
        <v>34</v>
      </c>
      <c r="AX812" s="12" t="s">
        <v>73</v>
      </c>
      <c r="AY812" s="164" t="s">
        <v>152</v>
      </c>
    </row>
    <row r="813" spans="2:51" s="13" customFormat="1" ht="11.25">
      <c r="B813" s="170"/>
      <c r="D813" s="163" t="s">
        <v>163</v>
      </c>
      <c r="E813" s="171" t="s">
        <v>3</v>
      </c>
      <c r="F813" s="172" t="s">
        <v>80</v>
      </c>
      <c r="H813" s="173">
        <v>1</v>
      </c>
      <c r="I813" s="174"/>
      <c r="L813" s="170"/>
      <c r="M813" s="175"/>
      <c r="N813" s="176"/>
      <c r="O813" s="176"/>
      <c r="P813" s="176"/>
      <c r="Q813" s="176"/>
      <c r="R813" s="176"/>
      <c r="S813" s="176"/>
      <c r="T813" s="177"/>
      <c r="AT813" s="171" t="s">
        <v>163</v>
      </c>
      <c r="AU813" s="171" t="s">
        <v>82</v>
      </c>
      <c r="AV813" s="13" t="s">
        <v>82</v>
      </c>
      <c r="AW813" s="13" t="s">
        <v>34</v>
      </c>
      <c r="AX813" s="13" t="s">
        <v>80</v>
      </c>
      <c r="AY813" s="171" t="s">
        <v>152</v>
      </c>
    </row>
    <row r="814" spans="1:65" s="1" customFormat="1" ht="24" customHeight="1">
      <c r="A814" s="33"/>
      <c r="B814" s="143"/>
      <c r="C814" s="144" t="s">
        <v>1136</v>
      </c>
      <c r="D814" s="144" t="s">
        <v>154</v>
      </c>
      <c r="E814" s="145" t="s">
        <v>1137</v>
      </c>
      <c r="F814" s="146" t="s">
        <v>1138</v>
      </c>
      <c r="G814" s="147" t="s">
        <v>314</v>
      </c>
      <c r="H814" s="148">
        <v>1</v>
      </c>
      <c r="I814" s="149"/>
      <c r="J814" s="150">
        <f>ROUND(I814*H814,2)</f>
        <v>0</v>
      </c>
      <c r="K814" s="146" t="s">
        <v>3</v>
      </c>
      <c r="L814" s="34"/>
      <c r="M814" s="151" t="s">
        <v>3</v>
      </c>
      <c r="N814" s="152" t="s">
        <v>44</v>
      </c>
      <c r="O814" s="54"/>
      <c r="P814" s="153">
        <f>O814*H814</f>
        <v>0</v>
      </c>
      <c r="Q814" s="153">
        <v>6E-05</v>
      </c>
      <c r="R814" s="153">
        <f>Q814*H814</f>
        <v>6E-05</v>
      </c>
      <c r="S814" s="153">
        <v>0</v>
      </c>
      <c r="T814" s="154">
        <f>S814*H814</f>
        <v>0</v>
      </c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R814" s="155" t="s">
        <v>266</v>
      </c>
      <c r="AT814" s="155" t="s">
        <v>154</v>
      </c>
      <c r="AU814" s="155" t="s">
        <v>82</v>
      </c>
      <c r="AY814" s="18" t="s">
        <v>152</v>
      </c>
      <c r="BE814" s="156">
        <f>IF(N814="základní",J814,0)</f>
        <v>0</v>
      </c>
      <c r="BF814" s="156">
        <f>IF(N814="snížená",J814,0)</f>
        <v>0</v>
      </c>
      <c r="BG814" s="156">
        <f>IF(N814="zákl. přenesená",J814,0)</f>
        <v>0</v>
      </c>
      <c r="BH814" s="156">
        <f>IF(N814="sníž. přenesená",J814,0)</f>
        <v>0</v>
      </c>
      <c r="BI814" s="156">
        <f>IF(N814="nulová",J814,0)</f>
        <v>0</v>
      </c>
      <c r="BJ814" s="18" t="s">
        <v>80</v>
      </c>
      <c r="BK814" s="156">
        <f>ROUND(I814*H814,2)</f>
        <v>0</v>
      </c>
      <c r="BL814" s="18" t="s">
        <v>266</v>
      </c>
      <c r="BM814" s="155" t="s">
        <v>1139</v>
      </c>
    </row>
    <row r="815" spans="1:65" s="1" customFormat="1" ht="16.5" customHeight="1">
      <c r="A815" s="33"/>
      <c r="B815" s="143"/>
      <c r="C815" s="186" t="s">
        <v>1140</v>
      </c>
      <c r="D815" s="186" t="s">
        <v>176</v>
      </c>
      <c r="E815" s="187" t="s">
        <v>1141</v>
      </c>
      <c r="F815" s="188" t="s">
        <v>1142</v>
      </c>
      <c r="G815" s="189" t="s">
        <v>314</v>
      </c>
      <c r="H815" s="190">
        <v>1</v>
      </c>
      <c r="I815" s="191"/>
      <c r="J815" s="192">
        <f>ROUND(I815*H815,2)</f>
        <v>0</v>
      </c>
      <c r="K815" s="188" t="s">
        <v>158</v>
      </c>
      <c r="L815" s="193"/>
      <c r="M815" s="194" t="s">
        <v>3</v>
      </c>
      <c r="N815" s="195" t="s">
        <v>44</v>
      </c>
      <c r="O815" s="54"/>
      <c r="P815" s="153">
        <f>O815*H815</f>
        <v>0</v>
      </c>
      <c r="Q815" s="153">
        <v>0.0202</v>
      </c>
      <c r="R815" s="153">
        <f>Q815*H815</f>
        <v>0.0202</v>
      </c>
      <c r="S815" s="153">
        <v>0</v>
      </c>
      <c r="T815" s="154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55" t="s">
        <v>395</v>
      </c>
      <c r="AT815" s="155" t="s">
        <v>176</v>
      </c>
      <c r="AU815" s="155" t="s">
        <v>82</v>
      </c>
      <c r="AY815" s="18" t="s">
        <v>152</v>
      </c>
      <c r="BE815" s="156">
        <f>IF(N815="základní",J815,0)</f>
        <v>0</v>
      </c>
      <c r="BF815" s="156">
        <f>IF(N815="snížená",J815,0)</f>
        <v>0</v>
      </c>
      <c r="BG815" s="156">
        <f>IF(N815="zákl. přenesená",J815,0)</f>
        <v>0</v>
      </c>
      <c r="BH815" s="156">
        <f>IF(N815="sníž. přenesená",J815,0)</f>
        <v>0</v>
      </c>
      <c r="BI815" s="156">
        <f>IF(N815="nulová",J815,0)</f>
        <v>0</v>
      </c>
      <c r="BJ815" s="18" t="s">
        <v>80</v>
      </c>
      <c r="BK815" s="156">
        <f>ROUND(I815*H815,2)</f>
        <v>0</v>
      </c>
      <c r="BL815" s="18" t="s">
        <v>266</v>
      </c>
      <c r="BM815" s="155" t="s">
        <v>1143</v>
      </c>
    </row>
    <row r="816" spans="1:65" s="1" customFormat="1" ht="24" customHeight="1">
      <c r="A816" s="33"/>
      <c r="B816" s="143"/>
      <c r="C816" s="144" t="s">
        <v>1144</v>
      </c>
      <c r="D816" s="144" t="s">
        <v>154</v>
      </c>
      <c r="E816" s="145" t="s">
        <v>1145</v>
      </c>
      <c r="F816" s="146" t="s">
        <v>1146</v>
      </c>
      <c r="G816" s="147" t="s">
        <v>179</v>
      </c>
      <c r="H816" s="148">
        <v>3.585</v>
      </c>
      <c r="I816" s="149"/>
      <c r="J816" s="150">
        <f>ROUND(I816*H816,2)</f>
        <v>0</v>
      </c>
      <c r="K816" s="146" t="s">
        <v>158</v>
      </c>
      <c r="L816" s="34"/>
      <c r="M816" s="151" t="s">
        <v>3</v>
      </c>
      <c r="N816" s="152" t="s">
        <v>44</v>
      </c>
      <c r="O816" s="54"/>
      <c r="P816" s="153">
        <f>O816*H816</f>
        <v>0</v>
      </c>
      <c r="Q816" s="153">
        <v>0</v>
      </c>
      <c r="R816" s="153">
        <f>Q816*H816</f>
        <v>0</v>
      </c>
      <c r="S816" s="153">
        <v>0</v>
      </c>
      <c r="T816" s="154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55" t="s">
        <v>266</v>
      </c>
      <c r="AT816" s="155" t="s">
        <v>154</v>
      </c>
      <c r="AU816" s="155" t="s">
        <v>82</v>
      </c>
      <c r="AY816" s="18" t="s">
        <v>152</v>
      </c>
      <c r="BE816" s="156">
        <f>IF(N816="základní",J816,0)</f>
        <v>0</v>
      </c>
      <c r="BF816" s="156">
        <f>IF(N816="snížená",J816,0)</f>
        <v>0</v>
      </c>
      <c r="BG816" s="156">
        <f>IF(N816="zákl. přenesená",J816,0)</f>
        <v>0</v>
      </c>
      <c r="BH816" s="156">
        <f>IF(N816="sníž. přenesená",J816,0)</f>
        <v>0</v>
      </c>
      <c r="BI816" s="156">
        <f>IF(N816="nulová",J816,0)</f>
        <v>0</v>
      </c>
      <c r="BJ816" s="18" t="s">
        <v>80</v>
      </c>
      <c r="BK816" s="156">
        <f>ROUND(I816*H816,2)</f>
        <v>0</v>
      </c>
      <c r="BL816" s="18" t="s">
        <v>266</v>
      </c>
      <c r="BM816" s="155" t="s">
        <v>1147</v>
      </c>
    </row>
    <row r="817" spans="1:47" s="1" customFormat="1" ht="11.25">
      <c r="A817" s="33"/>
      <c r="B817" s="34"/>
      <c r="C817" s="33"/>
      <c r="D817" s="157" t="s">
        <v>161</v>
      </c>
      <c r="E817" s="33"/>
      <c r="F817" s="158" t="s">
        <v>1148</v>
      </c>
      <c r="G817" s="33"/>
      <c r="H817" s="33"/>
      <c r="I817" s="159"/>
      <c r="J817" s="33"/>
      <c r="K817" s="33"/>
      <c r="L817" s="34"/>
      <c r="M817" s="160"/>
      <c r="N817" s="161"/>
      <c r="O817" s="54"/>
      <c r="P817" s="54"/>
      <c r="Q817" s="54"/>
      <c r="R817" s="54"/>
      <c r="S817" s="54"/>
      <c r="T817" s="55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T817" s="18" t="s">
        <v>161</v>
      </c>
      <c r="AU817" s="18" t="s">
        <v>82</v>
      </c>
    </row>
    <row r="818" spans="1:65" s="1" customFormat="1" ht="24" customHeight="1">
      <c r="A818" s="33"/>
      <c r="B818" s="143"/>
      <c r="C818" s="144" t="s">
        <v>1149</v>
      </c>
      <c r="D818" s="144" t="s">
        <v>154</v>
      </c>
      <c r="E818" s="145" t="s">
        <v>1150</v>
      </c>
      <c r="F818" s="146" t="s">
        <v>1151</v>
      </c>
      <c r="G818" s="147" t="s">
        <v>179</v>
      </c>
      <c r="H818" s="148">
        <v>3.585</v>
      </c>
      <c r="I818" s="149"/>
      <c r="J818" s="150">
        <f>ROUND(I818*H818,2)</f>
        <v>0</v>
      </c>
      <c r="K818" s="146" t="s">
        <v>158</v>
      </c>
      <c r="L818" s="34"/>
      <c r="M818" s="151" t="s">
        <v>3</v>
      </c>
      <c r="N818" s="152" t="s">
        <v>44</v>
      </c>
      <c r="O818" s="54"/>
      <c r="P818" s="153">
        <f>O818*H818</f>
        <v>0</v>
      </c>
      <c r="Q818" s="153">
        <v>0</v>
      </c>
      <c r="R818" s="153">
        <f>Q818*H818</f>
        <v>0</v>
      </c>
      <c r="S818" s="153">
        <v>0</v>
      </c>
      <c r="T818" s="154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55" t="s">
        <v>266</v>
      </c>
      <c r="AT818" s="155" t="s">
        <v>154</v>
      </c>
      <c r="AU818" s="155" t="s">
        <v>82</v>
      </c>
      <c r="AY818" s="18" t="s">
        <v>152</v>
      </c>
      <c r="BE818" s="156">
        <f>IF(N818="základní",J818,0)</f>
        <v>0</v>
      </c>
      <c r="BF818" s="156">
        <f>IF(N818="snížená",J818,0)</f>
        <v>0</v>
      </c>
      <c r="BG818" s="156">
        <f>IF(N818="zákl. přenesená",J818,0)</f>
        <v>0</v>
      </c>
      <c r="BH818" s="156">
        <f>IF(N818="sníž. přenesená",J818,0)</f>
        <v>0</v>
      </c>
      <c r="BI818" s="156">
        <f>IF(N818="nulová",J818,0)</f>
        <v>0</v>
      </c>
      <c r="BJ818" s="18" t="s">
        <v>80</v>
      </c>
      <c r="BK818" s="156">
        <f>ROUND(I818*H818,2)</f>
        <v>0</v>
      </c>
      <c r="BL818" s="18" t="s">
        <v>266</v>
      </c>
      <c r="BM818" s="155" t="s">
        <v>1152</v>
      </c>
    </row>
    <row r="819" spans="1:47" s="1" customFormat="1" ht="11.25">
      <c r="A819" s="33"/>
      <c r="B819" s="34"/>
      <c r="C819" s="33"/>
      <c r="D819" s="157" t="s">
        <v>161</v>
      </c>
      <c r="E819" s="33"/>
      <c r="F819" s="158" t="s">
        <v>1153</v>
      </c>
      <c r="G819" s="33"/>
      <c r="H819" s="33"/>
      <c r="I819" s="159"/>
      <c r="J819" s="33"/>
      <c r="K819" s="33"/>
      <c r="L819" s="34"/>
      <c r="M819" s="160"/>
      <c r="N819" s="161"/>
      <c r="O819" s="54"/>
      <c r="P819" s="54"/>
      <c r="Q819" s="54"/>
      <c r="R819" s="54"/>
      <c r="S819" s="54"/>
      <c r="T819" s="55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T819" s="18" t="s">
        <v>161</v>
      </c>
      <c r="AU819" s="18" t="s">
        <v>82</v>
      </c>
    </row>
    <row r="820" spans="2:63" s="11" customFormat="1" ht="22.5" customHeight="1">
      <c r="B820" s="130"/>
      <c r="D820" s="131" t="s">
        <v>72</v>
      </c>
      <c r="E820" s="141" t="s">
        <v>1154</v>
      </c>
      <c r="F820" s="141" t="s">
        <v>1155</v>
      </c>
      <c r="I820" s="133"/>
      <c r="J820" s="142">
        <f>BK820</f>
        <v>0</v>
      </c>
      <c r="L820" s="130"/>
      <c r="M820" s="135"/>
      <c r="N820" s="136"/>
      <c r="O820" s="136"/>
      <c r="P820" s="137">
        <f>SUM(P821:P847)</f>
        <v>0</v>
      </c>
      <c r="Q820" s="136"/>
      <c r="R820" s="137">
        <f>SUM(R821:R847)</f>
        <v>0.012636</v>
      </c>
      <c r="S820" s="136"/>
      <c r="T820" s="138">
        <f>SUM(T821:T847)</f>
        <v>0.010020000000000001</v>
      </c>
      <c r="AR820" s="131" t="s">
        <v>82</v>
      </c>
      <c r="AT820" s="139" t="s">
        <v>72</v>
      </c>
      <c r="AU820" s="139" t="s">
        <v>80</v>
      </c>
      <c r="AY820" s="131" t="s">
        <v>152</v>
      </c>
      <c r="BK820" s="140">
        <f>SUM(BK821:BK847)</f>
        <v>0</v>
      </c>
    </row>
    <row r="821" spans="1:65" s="1" customFormat="1" ht="16.5" customHeight="1">
      <c r="A821" s="33"/>
      <c r="B821" s="143"/>
      <c r="C821" s="144" t="s">
        <v>1156</v>
      </c>
      <c r="D821" s="144" t="s">
        <v>154</v>
      </c>
      <c r="E821" s="145" t="s">
        <v>1157</v>
      </c>
      <c r="F821" s="146" t="s">
        <v>1158</v>
      </c>
      <c r="G821" s="147" t="s">
        <v>305</v>
      </c>
      <c r="H821" s="148">
        <v>11.7</v>
      </c>
      <c r="I821" s="149"/>
      <c r="J821" s="150">
        <f>ROUND(I821*H821,2)</f>
        <v>0</v>
      </c>
      <c r="K821" s="146" t="s">
        <v>158</v>
      </c>
      <c r="L821" s="34"/>
      <c r="M821" s="151" t="s">
        <v>3</v>
      </c>
      <c r="N821" s="152" t="s">
        <v>44</v>
      </c>
      <c r="O821" s="54"/>
      <c r="P821" s="153">
        <f>O821*H821</f>
        <v>0</v>
      </c>
      <c r="Q821" s="153">
        <v>0.00108</v>
      </c>
      <c r="R821" s="153">
        <f>Q821*H821</f>
        <v>0.012636</v>
      </c>
      <c r="S821" s="153">
        <v>0</v>
      </c>
      <c r="T821" s="154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55" t="s">
        <v>266</v>
      </c>
      <c r="AT821" s="155" t="s">
        <v>154</v>
      </c>
      <c r="AU821" s="155" t="s">
        <v>82</v>
      </c>
      <c r="AY821" s="18" t="s">
        <v>152</v>
      </c>
      <c r="BE821" s="156">
        <f>IF(N821="základní",J821,0)</f>
        <v>0</v>
      </c>
      <c r="BF821" s="156">
        <f>IF(N821="snížená",J821,0)</f>
        <v>0</v>
      </c>
      <c r="BG821" s="156">
        <f>IF(N821="zákl. přenesená",J821,0)</f>
        <v>0</v>
      </c>
      <c r="BH821" s="156">
        <f>IF(N821="sníž. přenesená",J821,0)</f>
        <v>0</v>
      </c>
      <c r="BI821" s="156">
        <f>IF(N821="nulová",J821,0)</f>
        <v>0</v>
      </c>
      <c r="BJ821" s="18" t="s">
        <v>80</v>
      </c>
      <c r="BK821" s="156">
        <f>ROUND(I821*H821,2)</f>
        <v>0</v>
      </c>
      <c r="BL821" s="18" t="s">
        <v>266</v>
      </c>
      <c r="BM821" s="155" t="s">
        <v>1159</v>
      </c>
    </row>
    <row r="822" spans="1:47" s="1" customFormat="1" ht="11.25">
      <c r="A822" s="33"/>
      <c r="B822" s="34"/>
      <c r="C822" s="33"/>
      <c r="D822" s="157" t="s">
        <v>161</v>
      </c>
      <c r="E822" s="33"/>
      <c r="F822" s="158" t="s">
        <v>1160</v>
      </c>
      <c r="G822" s="33"/>
      <c r="H822" s="33"/>
      <c r="I822" s="159"/>
      <c r="J822" s="33"/>
      <c r="K822" s="33"/>
      <c r="L822" s="34"/>
      <c r="M822" s="160"/>
      <c r="N822" s="161"/>
      <c r="O822" s="54"/>
      <c r="P822" s="54"/>
      <c r="Q822" s="54"/>
      <c r="R822" s="54"/>
      <c r="S822" s="54"/>
      <c r="T822" s="55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T822" s="18" t="s">
        <v>161</v>
      </c>
      <c r="AU822" s="18" t="s">
        <v>82</v>
      </c>
    </row>
    <row r="823" spans="2:51" s="12" customFormat="1" ht="11.25">
      <c r="B823" s="162"/>
      <c r="D823" s="163" t="s">
        <v>163</v>
      </c>
      <c r="E823" s="164" t="s">
        <v>3</v>
      </c>
      <c r="F823" s="165" t="s">
        <v>1161</v>
      </c>
      <c r="H823" s="164" t="s">
        <v>3</v>
      </c>
      <c r="I823" s="166"/>
      <c r="L823" s="162"/>
      <c r="M823" s="167"/>
      <c r="N823" s="168"/>
      <c r="O823" s="168"/>
      <c r="P823" s="168"/>
      <c r="Q823" s="168"/>
      <c r="R823" s="168"/>
      <c r="S823" s="168"/>
      <c r="T823" s="169"/>
      <c r="AT823" s="164" t="s">
        <v>163</v>
      </c>
      <c r="AU823" s="164" t="s">
        <v>82</v>
      </c>
      <c r="AV823" s="12" t="s">
        <v>80</v>
      </c>
      <c r="AW823" s="12" t="s">
        <v>34</v>
      </c>
      <c r="AX823" s="12" t="s">
        <v>73</v>
      </c>
      <c r="AY823" s="164" t="s">
        <v>152</v>
      </c>
    </row>
    <row r="824" spans="2:51" s="13" customFormat="1" ht="11.25">
      <c r="B824" s="170"/>
      <c r="D824" s="163" t="s">
        <v>163</v>
      </c>
      <c r="E824" s="171" t="s">
        <v>3</v>
      </c>
      <c r="F824" s="172" t="s">
        <v>1162</v>
      </c>
      <c r="H824" s="173">
        <v>11.7</v>
      </c>
      <c r="I824" s="174"/>
      <c r="L824" s="170"/>
      <c r="M824" s="175"/>
      <c r="N824" s="176"/>
      <c r="O824" s="176"/>
      <c r="P824" s="176"/>
      <c r="Q824" s="176"/>
      <c r="R824" s="176"/>
      <c r="S824" s="176"/>
      <c r="T824" s="177"/>
      <c r="AT824" s="171" t="s">
        <v>163</v>
      </c>
      <c r="AU824" s="171" t="s">
        <v>82</v>
      </c>
      <c r="AV824" s="13" t="s">
        <v>82</v>
      </c>
      <c r="AW824" s="13" t="s">
        <v>34</v>
      </c>
      <c r="AX824" s="13" t="s">
        <v>80</v>
      </c>
      <c r="AY824" s="171" t="s">
        <v>152</v>
      </c>
    </row>
    <row r="825" spans="1:65" s="1" customFormat="1" ht="24" customHeight="1">
      <c r="A825" s="33"/>
      <c r="B825" s="143"/>
      <c r="C825" s="144" t="s">
        <v>1163</v>
      </c>
      <c r="D825" s="144" t="s">
        <v>154</v>
      </c>
      <c r="E825" s="145" t="s">
        <v>1164</v>
      </c>
      <c r="F825" s="146" t="s">
        <v>1165</v>
      </c>
      <c r="G825" s="147" t="s">
        <v>314</v>
      </c>
      <c r="H825" s="148">
        <v>10</v>
      </c>
      <c r="I825" s="149"/>
      <c r="J825" s="150">
        <f>ROUND(I825*H825,2)</f>
        <v>0</v>
      </c>
      <c r="K825" s="146" t="s">
        <v>158</v>
      </c>
      <c r="L825" s="34"/>
      <c r="M825" s="151" t="s">
        <v>3</v>
      </c>
      <c r="N825" s="152" t="s">
        <v>44</v>
      </c>
      <c r="O825" s="54"/>
      <c r="P825" s="153">
        <f>O825*H825</f>
        <v>0</v>
      </c>
      <c r="Q825" s="153">
        <v>0</v>
      </c>
      <c r="R825" s="153">
        <f>Q825*H825</f>
        <v>0</v>
      </c>
      <c r="S825" s="153">
        <v>0</v>
      </c>
      <c r="T825" s="154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55" t="s">
        <v>266</v>
      </c>
      <c r="AT825" s="155" t="s">
        <v>154</v>
      </c>
      <c r="AU825" s="155" t="s">
        <v>82</v>
      </c>
      <c r="AY825" s="18" t="s">
        <v>152</v>
      </c>
      <c r="BE825" s="156">
        <f>IF(N825="základní",J825,0)</f>
        <v>0</v>
      </c>
      <c r="BF825" s="156">
        <f>IF(N825="snížená",J825,0)</f>
        <v>0</v>
      </c>
      <c r="BG825" s="156">
        <f>IF(N825="zákl. přenesená",J825,0)</f>
        <v>0</v>
      </c>
      <c r="BH825" s="156">
        <f>IF(N825="sníž. přenesená",J825,0)</f>
        <v>0</v>
      </c>
      <c r="BI825" s="156">
        <f>IF(N825="nulová",J825,0)</f>
        <v>0</v>
      </c>
      <c r="BJ825" s="18" t="s">
        <v>80</v>
      </c>
      <c r="BK825" s="156">
        <f>ROUND(I825*H825,2)</f>
        <v>0</v>
      </c>
      <c r="BL825" s="18" t="s">
        <v>266</v>
      </c>
      <c r="BM825" s="155" t="s">
        <v>1166</v>
      </c>
    </row>
    <row r="826" spans="1:47" s="1" customFormat="1" ht="11.25">
      <c r="A826" s="33"/>
      <c r="B826" s="34"/>
      <c r="C826" s="33"/>
      <c r="D826" s="157" t="s">
        <v>161</v>
      </c>
      <c r="E826" s="33"/>
      <c r="F826" s="158" t="s">
        <v>1167</v>
      </c>
      <c r="G826" s="33"/>
      <c r="H826" s="33"/>
      <c r="I826" s="159"/>
      <c r="J826" s="33"/>
      <c r="K826" s="33"/>
      <c r="L826" s="34"/>
      <c r="M826" s="160"/>
      <c r="N826" s="161"/>
      <c r="O826" s="54"/>
      <c r="P826" s="54"/>
      <c r="Q826" s="54"/>
      <c r="R826" s="54"/>
      <c r="S826" s="54"/>
      <c r="T826" s="55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T826" s="18" t="s">
        <v>161</v>
      </c>
      <c r="AU826" s="18" t="s">
        <v>82</v>
      </c>
    </row>
    <row r="827" spans="2:51" s="13" customFormat="1" ht="11.25">
      <c r="B827" s="170"/>
      <c r="D827" s="163" t="s">
        <v>163</v>
      </c>
      <c r="E827" s="171" t="s">
        <v>3</v>
      </c>
      <c r="F827" s="172" t="s">
        <v>1168</v>
      </c>
      <c r="H827" s="173">
        <v>10</v>
      </c>
      <c r="I827" s="174"/>
      <c r="L827" s="170"/>
      <c r="M827" s="175"/>
      <c r="N827" s="176"/>
      <c r="O827" s="176"/>
      <c r="P827" s="176"/>
      <c r="Q827" s="176"/>
      <c r="R827" s="176"/>
      <c r="S827" s="176"/>
      <c r="T827" s="177"/>
      <c r="AT827" s="171" t="s">
        <v>163</v>
      </c>
      <c r="AU827" s="171" t="s">
        <v>82</v>
      </c>
      <c r="AV827" s="13" t="s">
        <v>82</v>
      </c>
      <c r="AW827" s="13" t="s">
        <v>34</v>
      </c>
      <c r="AX827" s="13" t="s">
        <v>80</v>
      </c>
      <c r="AY827" s="171" t="s">
        <v>152</v>
      </c>
    </row>
    <row r="828" spans="1:65" s="1" customFormat="1" ht="24" customHeight="1">
      <c r="A828" s="33"/>
      <c r="B828" s="143"/>
      <c r="C828" s="144" t="s">
        <v>1169</v>
      </c>
      <c r="D828" s="144" t="s">
        <v>154</v>
      </c>
      <c r="E828" s="145" t="s">
        <v>1170</v>
      </c>
      <c r="F828" s="146" t="s">
        <v>1171</v>
      </c>
      <c r="G828" s="147" t="s">
        <v>179</v>
      </c>
      <c r="H828" s="148">
        <v>0.031</v>
      </c>
      <c r="I828" s="149"/>
      <c r="J828" s="150">
        <f>ROUND(I828*H828,2)</f>
        <v>0</v>
      </c>
      <c r="K828" s="146" t="s">
        <v>158</v>
      </c>
      <c r="L828" s="34"/>
      <c r="M828" s="151" t="s">
        <v>3</v>
      </c>
      <c r="N828" s="152" t="s">
        <v>44</v>
      </c>
      <c r="O828" s="54"/>
      <c r="P828" s="153">
        <f>O828*H828</f>
        <v>0</v>
      </c>
      <c r="Q828" s="153">
        <v>0</v>
      </c>
      <c r="R828" s="153">
        <f>Q828*H828</f>
        <v>0</v>
      </c>
      <c r="S828" s="153">
        <v>0</v>
      </c>
      <c r="T828" s="154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55" t="s">
        <v>266</v>
      </c>
      <c r="AT828" s="155" t="s">
        <v>154</v>
      </c>
      <c r="AU828" s="155" t="s">
        <v>82</v>
      </c>
      <c r="AY828" s="18" t="s">
        <v>152</v>
      </c>
      <c r="BE828" s="156">
        <f>IF(N828="základní",J828,0)</f>
        <v>0</v>
      </c>
      <c r="BF828" s="156">
        <f>IF(N828="snížená",J828,0)</f>
        <v>0</v>
      </c>
      <c r="BG828" s="156">
        <f>IF(N828="zákl. přenesená",J828,0)</f>
        <v>0</v>
      </c>
      <c r="BH828" s="156">
        <f>IF(N828="sníž. přenesená",J828,0)</f>
        <v>0</v>
      </c>
      <c r="BI828" s="156">
        <f>IF(N828="nulová",J828,0)</f>
        <v>0</v>
      </c>
      <c r="BJ828" s="18" t="s">
        <v>80</v>
      </c>
      <c r="BK828" s="156">
        <f>ROUND(I828*H828,2)</f>
        <v>0</v>
      </c>
      <c r="BL828" s="18" t="s">
        <v>266</v>
      </c>
      <c r="BM828" s="155" t="s">
        <v>1172</v>
      </c>
    </row>
    <row r="829" spans="1:47" s="1" customFormat="1" ht="11.25">
      <c r="A829" s="33"/>
      <c r="B829" s="34"/>
      <c r="C829" s="33"/>
      <c r="D829" s="157" t="s">
        <v>161</v>
      </c>
      <c r="E829" s="33"/>
      <c r="F829" s="158" t="s">
        <v>1173</v>
      </c>
      <c r="G829" s="33"/>
      <c r="H829" s="33"/>
      <c r="I829" s="159"/>
      <c r="J829" s="33"/>
      <c r="K829" s="33"/>
      <c r="L829" s="34"/>
      <c r="M829" s="160"/>
      <c r="N829" s="161"/>
      <c r="O829" s="54"/>
      <c r="P829" s="54"/>
      <c r="Q829" s="54"/>
      <c r="R829" s="54"/>
      <c r="S829" s="54"/>
      <c r="T829" s="55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T829" s="18" t="s">
        <v>161</v>
      </c>
      <c r="AU829" s="18" t="s">
        <v>82</v>
      </c>
    </row>
    <row r="830" spans="1:65" s="1" customFormat="1" ht="24" customHeight="1">
      <c r="A830" s="33"/>
      <c r="B830" s="143"/>
      <c r="C830" s="144" t="s">
        <v>1174</v>
      </c>
      <c r="D830" s="144" t="s">
        <v>154</v>
      </c>
      <c r="E830" s="145" t="s">
        <v>1175</v>
      </c>
      <c r="F830" s="146" t="s">
        <v>1176</v>
      </c>
      <c r="G830" s="147" t="s">
        <v>179</v>
      </c>
      <c r="H830" s="148">
        <v>0.031</v>
      </c>
      <c r="I830" s="149"/>
      <c r="J830" s="150">
        <f>ROUND(I830*H830,2)</f>
        <v>0</v>
      </c>
      <c r="K830" s="146" t="s">
        <v>158</v>
      </c>
      <c r="L830" s="34"/>
      <c r="M830" s="151" t="s">
        <v>3</v>
      </c>
      <c r="N830" s="152" t="s">
        <v>44</v>
      </c>
      <c r="O830" s="54"/>
      <c r="P830" s="153">
        <f>O830*H830</f>
        <v>0</v>
      </c>
      <c r="Q830" s="153">
        <v>0</v>
      </c>
      <c r="R830" s="153">
        <f>Q830*H830</f>
        <v>0</v>
      </c>
      <c r="S830" s="153">
        <v>0</v>
      </c>
      <c r="T830" s="154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55" t="s">
        <v>266</v>
      </c>
      <c r="AT830" s="155" t="s">
        <v>154</v>
      </c>
      <c r="AU830" s="155" t="s">
        <v>82</v>
      </c>
      <c r="AY830" s="18" t="s">
        <v>152</v>
      </c>
      <c r="BE830" s="156">
        <f>IF(N830="základní",J830,0)</f>
        <v>0</v>
      </c>
      <c r="BF830" s="156">
        <f>IF(N830="snížená",J830,0)</f>
        <v>0</v>
      </c>
      <c r="BG830" s="156">
        <f>IF(N830="zákl. přenesená",J830,0)</f>
        <v>0</v>
      </c>
      <c r="BH830" s="156">
        <f>IF(N830="sníž. přenesená",J830,0)</f>
        <v>0</v>
      </c>
      <c r="BI830" s="156">
        <f>IF(N830="nulová",J830,0)</f>
        <v>0</v>
      </c>
      <c r="BJ830" s="18" t="s">
        <v>80</v>
      </c>
      <c r="BK830" s="156">
        <f>ROUND(I830*H830,2)</f>
        <v>0</v>
      </c>
      <c r="BL830" s="18" t="s">
        <v>266</v>
      </c>
      <c r="BM830" s="155" t="s">
        <v>1177</v>
      </c>
    </row>
    <row r="831" spans="1:47" s="1" customFormat="1" ht="11.25">
      <c r="A831" s="33"/>
      <c r="B831" s="34"/>
      <c r="C831" s="33"/>
      <c r="D831" s="157" t="s">
        <v>161</v>
      </c>
      <c r="E831" s="33"/>
      <c r="F831" s="158" t="s">
        <v>1178</v>
      </c>
      <c r="G831" s="33"/>
      <c r="H831" s="33"/>
      <c r="I831" s="159"/>
      <c r="J831" s="33"/>
      <c r="K831" s="33"/>
      <c r="L831" s="34"/>
      <c r="M831" s="160"/>
      <c r="N831" s="161"/>
      <c r="O831" s="54"/>
      <c r="P831" s="54"/>
      <c r="Q831" s="54"/>
      <c r="R831" s="54"/>
      <c r="S831" s="54"/>
      <c r="T831" s="55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T831" s="18" t="s">
        <v>161</v>
      </c>
      <c r="AU831" s="18" t="s">
        <v>82</v>
      </c>
    </row>
    <row r="832" spans="1:65" s="1" customFormat="1" ht="16.5" customHeight="1">
      <c r="A832" s="33"/>
      <c r="B832" s="143"/>
      <c r="C832" s="144" t="s">
        <v>1179</v>
      </c>
      <c r="D832" s="144" t="s">
        <v>154</v>
      </c>
      <c r="E832" s="145" t="s">
        <v>1180</v>
      </c>
      <c r="F832" s="146" t="s">
        <v>1181</v>
      </c>
      <c r="G832" s="147" t="s">
        <v>305</v>
      </c>
      <c r="H832" s="148">
        <v>6</v>
      </c>
      <c r="I832" s="149"/>
      <c r="J832" s="150">
        <f>ROUND(I832*H832,2)</f>
        <v>0</v>
      </c>
      <c r="K832" s="146" t="s">
        <v>158</v>
      </c>
      <c r="L832" s="34"/>
      <c r="M832" s="151" t="s">
        <v>3</v>
      </c>
      <c r="N832" s="152" t="s">
        <v>44</v>
      </c>
      <c r="O832" s="54"/>
      <c r="P832" s="153">
        <f>O832*H832</f>
        <v>0</v>
      </c>
      <c r="Q832" s="153">
        <v>0</v>
      </c>
      <c r="R832" s="153">
        <f>Q832*H832</f>
        <v>0</v>
      </c>
      <c r="S832" s="153">
        <v>0.00167</v>
      </c>
      <c r="T832" s="154">
        <f>S832*H832</f>
        <v>0.010020000000000001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55" t="s">
        <v>266</v>
      </c>
      <c r="AT832" s="155" t="s">
        <v>154</v>
      </c>
      <c r="AU832" s="155" t="s">
        <v>82</v>
      </c>
      <c r="AY832" s="18" t="s">
        <v>152</v>
      </c>
      <c r="BE832" s="156">
        <f>IF(N832="základní",J832,0)</f>
        <v>0</v>
      </c>
      <c r="BF832" s="156">
        <f>IF(N832="snížená",J832,0)</f>
        <v>0</v>
      </c>
      <c r="BG832" s="156">
        <f>IF(N832="zákl. přenesená",J832,0)</f>
        <v>0</v>
      </c>
      <c r="BH832" s="156">
        <f>IF(N832="sníž. přenesená",J832,0)</f>
        <v>0</v>
      </c>
      <c r="BI832" s="156">
        <f>IF(N832="nulová",J832,0)</f>
        <v>0</v>
      </c>
      <c r="BJ832" s="18" t="s">
        <v>80</v>
      </c>
      <c r="BK832" s="156">
        <f>ROUND(I832*H832,2)</f>
        <v>0</v>
      </c>
      <c r="BL832" s="18" t="s">
        <v>266</v>
      </c>
      <c r="BM832" s="155" t="s">
        <v>1182</v>
      </c>
    </row>
    <row r="833" spans="1:47" s="1" customFormat="1" ht="11.25">
      <c r="A833" s="33"/>
      <c r="B833" s="34"/>
      <c r="C833" s="33"/>
      <c r="D833" s="157" t="s">
        <v>161</v>
      </c>
      <c r="E833" s="33"/>
      <c r="F833" s="158" t="s">
        <v>1183</v>
      </c>
      <c r="G833" s="33"/>
      <c r="H833" s="33"/>
      <c r="I833" s="159"/>
      <c r="J833" s="33"/>
      <c r="K833" s="33"/>
      <c r="L833" s="34"/>
      <c r="M833" s="160"/>
      <c r="N833" s="161"/>
      <c r="O833" s="54"/>
      <c r="P833" s="54"/>
      <c r="Q833" s="54"/>
      <c r="R833" s="54"/>
      <c r="S833" s="54"/>
      <c r="T833" s="55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T833" s="18" t="s">
        <v>161</v>
      </c>
      <c r="AU833" s="18" t="s">
        <v>82</v>
      </c>
    </row>
    <row r="834" spans="2:51" s="12" customFormat="1" ht="11.25">
      <c r="B834" s="162"/>
      <c r="D834" s="163" t="s">
        <v>163</v>
      </c>
      <c r="E834" s="164" t="s">
        <v>3</v>
      </c>
      <c r="F834" s="165" t="s">
        <v>1184</v>
      </c>
      <c r="H834" s="164" t="s">
        <v>3</v>
      </c>
      <c r="I834" s="166"/>
      <c r="L834" s="162"/>
      <c r="M834" s="167"/>
      <c r="N834" s="168"/>
      <c r="O834" s="168"/>
      <c r="P834" s="168"/>
      <c r="Q834" s="168"/>
      <c r="R834" s="168"/>
      <c r="S834" s="168"/>
      <c r="T834" s="169"/>
      <c r="AT834" s="164" t="s">
        <v>163</v>
      </c>
      <c r="AU834" s="164" t="s">
        <v>82</v>
      </c>
      <c r="AV834" s="12" t="s">
        <v>80</v>
      </c>
      <c r="AW834" s="12" t="s">
        <v>34</v>
      </c>
      <c r="AX834" s="12" t="s">
        <v>73</v>
      </c>
      <c r="AY834" s="164" t="s">
        <v>152</v>
      </c>
    </row>
    <row r="835" spans="2:51" s="12" customFormat="1" ht="11.25">
      <c r="B835" s="162"/>
      <c r="D835" s="163" t="s">
        <v>163</v>
      </c>
      <c r="E835" s="164" t="s">
        <v>3</v>
      </c>
      <c r="F835" s="165" t="s">
        <v>759</v>
      </c>
      <c r="H835" s="164" t="s">
        <v>3</v>
      </c>
      <c r="I835" s="166"/>
      <c r="L835" s="162"/>
      <c r="M835" s="167"/>
      <c r="N835" s="168"/>
      <c r="O835" s="168"/>
      <c r="P835" s="168"/>
      <c r="Q835" s="168"/>
      <c r="R835" s="168"/>
      <c r="S835" s="168"/>
      <c r="T835" s="169"/>
      <c r="AT835" s="164" t="s">
        <v>163</v>
      </c>
      <c r="AU835" s="164" t="s">
        <v>82</v>
      </c>
      <c r="AV835" s="12" t="s">
        <v>80</v>
      </c>
      <c r="AW835" s="12" t="s">
        <v>34</v>
      </c>
      <c r="AX835" s="12" t="s">
        <v>73</v>
      </c>
      <c r="AY835" s="164" t="s">
        <v>152</v>
      </c>
    </row>
    <row r="836" spans="2:51" s="13" customFormat="1" ht="11.25">
      <c r="B836" s="170"/>
      <c r="D836" s="163" t="s">
        <v>163</v>
      </c>
      <c r="E836" s="171" t="s">
        <v>3</v>
      </c>
      <c r="F836" s="172" t="s">
        <v>1185</v>
      </c>
      <c r="H836" s="173">
        <v>6</v>
      </c>
      <c r="I836" s="174"/>
      <c r="L836" s="170"/>
      <c r="M836" s="175"/>
      <c r="N836" s="176"/>
      <c r="O836" s="176"/>
      <c r="P836" s="176"/>
      <c r="Q836" s="176"/>
      <c r="R836" s="176"/>
      <c r="S836" s="176"/>
      <c r="T836" s="177"/>
      <c r="AT836" s="171" t="s">
        <v>163</v>
      </c>
      <c r="AU836" s="171" t="s">
        <v>82</v>
      </c>
      <c r="AV836" s="13" t="s">
        <v>82</v>
      </c>
      <c r="AW836" s="13" t="s">
        <v>34</v>
      </c>
      <c r="AX836" s="13" t="s">
        <v>80</v>
      </c>
      <c r="AY836" s="171" t="s">
        <v>152</v>
      </c>
    </row>
    <row r="837" spans="1:65" s="1" customFormat="1" ht="24" customHeight="1">
      <c r="A837" s="33"/>
      <c r="B837" s="143"/>
      <c r="C837" s="144" t="s">
        <v>1186</v>
      </c>
      <c r="D837" s="144" t="s">
        <v>154</v>
      </c>
      <c r="E837" s="145" t="s">
        <v>909</v>
      </c>
      <c r="F837" s="146" t="s">
        <v>910</v>
      </c>
      <c r="G837" s="147" t="s">
        <v>179</v>
      </c>
      <c r="H837" s="148">
        <v>0.01</v>
      </c>
      <c r="I837" s="149"/>
      <c r="J837" s="150">
        <f>ROUND(I837*H837,2)</f>
        <v>0</v>
      </c>
      <c r="K837" s="146" t="s">
        <v>158</v>
      </c>
      <c r="L837" s="34"/>
      <c r="M837" s="151" t="s">
        <v>3</v>
      </c>
      <c r="N837" s="152" t="s">
        <v>44</v>
      </c>
      <c r="O837" s="54"/>
      <c r="P837" s="153">
        <f>O837*H837</f>
        <v>0</v>
      </c>
      <c r="Q837" s="153">
        <v>0</v>
      </c>
      <c r="R837" s="153">
        <f>Q837*H837</f>
        <v>0</v>
      </c>
      <c r="S837" s="153">
        <v>0</v>
      </c>
      <c r="T837" s="154">
        <f>S837*H837</f>
        <v>0</v>
      </c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R837" s="155" t="s">
        <v>266</v>
      </c>
      <c r="AT837" s="155" t="s">
        <v>154</v>
      </c>
      <c r="AU837" s="155" t="s">
        <v>82</v>
      </c>
      <c r="AY837" s="18" t="s">
        <v>152</v>
      </c>
      <c r="BE837" s="156">
        <f>IF(N837="základní",J837,0)</f>
        <v>0</v>
      </c>
      <c r="BF837" s="156">
        <f>IF(N837="snížená",J837,0)</f>
        <v>0</v>
      </c>
      <c r="BG837" s="156">
        <f>IF(N837="zákl. přenesená",J837,0)</f>
        <v>0</v>
      </c>
      <c r="BH837" s="156">
        <f>IF(N837="sníž. přenesená",J837,0)</f>
        <v>0</v>
      </c>
      <c r="BI837" s="156">
        <f>IF(N837="nulová",J837,0)</f>
        <v>0</v>
      </c>
      <c r="BJ837" s="18" t="s">
        <v>80</v>
      </c>
      <c r="BK837" s="156">
        <f>ROUND(I837*H837,2)</f>
        <v>0</v>
      </c>
      <c r="BL837" s="18" t="s">
        <v>266</v>
      </c>
      <c r="BM837" s="155" t="s">
        <v>1187</v>
      </c>
    </row>
    <row r="838" spans="1:47" s="1" customFormat="1" ht="11.25">
      <c r="A838" s="33"/>
      <c r="B838" s="34"/>
      <c r="C838" s="33"/>
      <c r="D838" s="157" t="s">
        <v>161</v>
      </c>
      <c r="E838" s="33"/>
      <c r="F838" s="158" t="s">
        <v>912</v>
      </c>
      <c r="G838" s="33"/>
      <c r="H838" s="33"/>
      <c r="I838" s="159"/>
      <c r="J838" s="33"/>
      <c r="K838" s="33"/>
      <c r="L838" s="34"/>
      <c r="M838" s="160"/>
      <c r="N838" s="161"/>
      <c r="O838" s="54"/>
      <c r="P838" s="54"/>
      <c r="Q838" s="54"/>
      <c r="R838" s="54"/>
      <c r="S838" s="54"/>
      <c r="T838" s="55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T838" s="18" t="s">
        <v>161</v>
      </c>
      <c r="AU838" s="18" t="s">
        <v>82</v>
      </c>
    </row>
    <row r="839" spans="2:51" s="12" customFormat="1" ht="11.25">
      <c r="B839" s="162"/>
      <c r="D839" s="163" t="s">
        <v>163</v>
      </c>
      <c r="E839" s="164" t="s">
        <v>3</v>
      </c>
      <c r="F839" s="165" t="s">
        <v>1188</v>
      </c>
      <c r="H839" s="164" t="s">
        <v>3</v>
      </c>
      <c r="I839" s="166"/>
      <c r="L839" s="162"/>
      <c r="M839" s="167"/>
      <c r="N839" s="168"/>
      <c r="O839" s="168"/>
      <c r="P839" s="168"/>
      <c r="Q839" s="168"/>
      <c r="R839" s="168"/>
      <c r="S839" s="168"/>
      <c r="T839" s="169"/>
      <c r="AT839" s="164" t="s">
        <v>163</v>
      </c>
      <c r="AU839" s="164" t="s">
        <v>82</v>
      </c>
      <c r="AV839" s="12" t="s">
        <v>80</v>
      </c>
      <c r="AW839" s="12" t="s">
        <v>34</v>
      </c>
      <c r="AX839" s="12" t="s">
        <v>73</v>
      </c>
      <c r="AY839" s="164" t="s">
        <v>152</v>
      </c>
    </row>
    <row r="840" spans="2:51" s="13" customFormat="1" ht="11.25">
      <c r="B840" s="170"/>
      <c r="D840" s="163" t="s">
        <v>163</v>
      </c>
      <c r="E840" s="171" t="s">
        <v>3</v>
      </c>
      <c r="F840" s="172" t="s">
        <v>1189</v>
      </c>
      <c r="H840" s="173">
        <v>0.01</v>
      </c>
      <c r="I840" s="174"/>
      <c r="L840" s="170"/>
      <c r="M840" s="175"/>
      <c r="N840" s="176"/>
      <c r="O840" s="176"/>
      <c r="P840" s="176"/>
      <c r="Q840" s="176"/>
      <c r="R840" s="176"/>
      <c r="S840" s="176"/>
      <c r="T840" s="177"/>
      <c r="AT840" s="171" t="s">
        <v>163</v>
      </c>
      <c r="AU840" s="171" t="s">
        <v>82</v>
      </c>
      <c r="AV840" s="13" t="s">
        <v>82</v>
      </c>
      <c r="AW840" s="13" t="s">
        <v>34</v>
      </c>
      <c r="AX840" s="13" t="s">
        <v>80</v>
      </c>
      <c r="AY840" s="171" t="s">
        <v>152</v>
      </c>
    </row>
    <row r="841" spans="1:65" s="1" customFormat="1" ht="21.75" customHeight="1">
      <c r="A841" s="33"/>
      <c r="B841" s="143"/>
      <c r="C841" s="144" t="s">
        <v>1190</v>
      </c>
      <c r="D841" s="144" t="s">
        <v>154</v>
      </c>
      <c r="E841" s="145" t="s">
        <v>916</v>
      </c>
      <c r="F841" s="146" t="s">
        <v>917</v>
      </c>
      <c r="G841" s="147" t="s">
        <v>179</v>
      </c>
      <c r="H841" s="148">
        <v>0.01</v>
      </c>
      <c r="I841" s="149"/>
      <c r="J841" s="150">
        <f>ROUND(I841*H841,2)</f>
        <v>0</v>
      </c>
      <c r="K841" s="146" t="s">
        <v>158</v>
      </c>
      <c r="L841" s="34"/>
      <c r="M841" s="151" t="s">
        <v>3</v>
      </c>
      <c r="N841" s="152" t="s">
        <v>44</v>
      </c>
      <c r="O841" s="54"/>
      <c r="P841" s="153">
        <f>O841*H841</f>
        <v>0</v>
      </c>
      <c r="Q841" s="153">
        <v>0</v>
      </c>
      <c r="R841" s="153">
        <f>Q841*H841</f>
        <v>0</v>
      </c>
      <c r="S841" s="153">
        <v>0</v>
      </c>
      <c r="T841" s="154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55" t="s">
        <v>266</v>
      </c>
      <c r="AT841" s="155" t="s">
        <v>154</v>
      </c>
      <c r="AU841" s="155" t="s">
        <v>82</v>
      </c>
      <c r="AY841" s="18" t="s">
        <v>152</v>
      </c>
      <c r="BE841" s="156">
        <f>IF(N841="základní",J841,0)</f>
        <v>0</v>
      </c>
      <c r="BF841" s="156">
        <f>IF(N841="snížená",J841,0)</f>
        <v>0</v>
      </c>
      <c r="BG841" s="156">
        <f>IF(N841="zákl. přenesená",J841,0)</f>
        <v>0</v>
      </c>
      <c r="BH841" s="156">
        <f>IF(N841="sníž. přenesená",J841,0)</f>
        <v>0</v>
      </c>
      <c r="BI841" s="156">
        <f>IF(N841="nulová",J841,0)</f>
        <v>0</v>
      </c>
      <c r="BJ841" s="18" t="s">
        <v>80</v>
      </c>
      <c r="BK841" s="156">
        <f>ROUND(I841*H841,2)</f>
        <v>0</v>
      </c>
      <c r="BL841" s="18" t="s">
        <v>266</v>
      </c>
      <c r="BM841" s="155" t="s">
        <v>1191</v>
      </c>
    </row>
    <row r="842" spans="1:47" s="1" customFormat="1" ht="11.25">
      <c r="A842" s="33"/>
      <c r="B842" s="34"/>
      <c r="C842" s="33"/>
      <c r="D842" s="157" t="s">
        <v>161</v>
      </c>
      <c r="E842" s="33"/>
      <c r="F842" s="158" t="s">
        <v>919</v>
      </c>
      <c r="G842" s="33"/>
      <c r="H842" s="33"/>
      <c r="I842" s="159"/>
      <c r="J842" s="33"/>
      <c r="K842" s="33"/>
      <c r="L842" s="34"/>
      <c r="M842" s="160"/>
      <c r="N842" s="161"/>
      <c r="O842" s="54"/>
      <c r="P842" s="54"/>
      <c r="Q842" s="54"/>
      <c r="R842" s="54"/>
      <c r="S842" s="54"/>
      <c r="T842" s="55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T842" s="18" t="s">
        <v>161</v>
      </c>
      <c r="AU842" s="18" t="s">
        <v>82</v>
      </c>
    </row>
    <row r="843" spans="2:51" s="12" customFormat="1" ht="11.25">
      <c r="B843" s="162"/>
      <c r="D843" s="163" t="s">
        <v>163</v>
      </c>
      <c r="E843" s="164" t="s">
        <v>3</v>
      </c>
      <c r="F843" s="165" t="s">
        <v>1192</v>
      </c>
      <c r="H843" s="164" t="s">
        <v>3</v>
      </c>
      <c r="I843" s="166"/>
      <c r="L843" s="162"/>
      <c r="M843" s="167"/>
      <c r="N843" s="168"/>
      <c r="O843" s="168"/>
      <c r="P843" s="168"/>
      <c r="Q843" s="168"/>
      <c r="R843" s="168"/>
      <c r="S843" s="168"/>
      <c r="T843" s="169"/>
      <c r="AT843" s="164" t="s">
        <v>163</v>
      </c>
      <c r="AU843" s="164" t="s">
        <v>82</v>
      </c>
      <c r="AV843" s="12" t="s">
        <v>80</v>
      </c>
      <c r="AW843" s="12" t="s">
        <v>34</v>
      </c>
      <c r="AX843" s="12" t="s">
        <v>73</v>
      </c>
      <c r="AY843" s="164" t="s">
        <v>152</v>
      </c>
    </row>
    <row r="844" spans="2:51" s="13" customFormat="1" ht="11.25">
      <c r="B844" s="170"/>
      <c r="D844" s="163" t="s">
        <v>163</v>
      </c>
      <c r="E844" s="171" t="s">
        <v>3</v>
      </c>
      <c r="F844" s="172" t="s">
        <v>1189</v>
      </c>
      <c r="H844" s="173">
        <v>0.01</v>
      </c>
      <c r="I844" s="174"/>
      <c r="L844" s="170"/>
      <c r="M844" s="175"/>
      <c r="N844" s="176"/>
      <c r="O844" s="176"/>
      <c r="P844" s="176"/>
      <c r="Q844" s="176"/>
      <c r="R844" s="176"/>
      <c r="S844" s="176"/>
      <c r="T844" s="177"/>
      <c r="AT844" s="171" t="s">
        <v>163</v>
      </c>
      <c r="AU844" s="171" t="s">
        <v>82</v>
      </c>
      <c r="AV844" s="13" t="s">
        <v>82</v>
      </c>
      <c r="AW844" s="13" t="s">
        <v>34</v>
      </c>
      <c r="AX844" s="13" t="s">
        <v>80</v>
      </c>
      <c r="AY844" s="171" t="s">
        <v>152</v>
      </c>
    </row>
    <row r="845" spans="1:65" s="1" customFormat="1" ht="24" customHeight="1">
      <c r="A845" s="33"/>
      <c r="B845" s="143"/>
      <c r="C845" s="144" t="s">
        <v>1193</v>
      </c>
      <c r="D845" s="144" t="s">
        <v>154</v>
      </c>
      <c r="E845" s="145" t="s">
        <v>921</v>
      </c>
      <c r="F845" s="146" t="s">
        <v>922</v>
      </c>
      <c r="G845" s="147" t="s">
        <v>179</v>
      </c>
      <c r="H845" s="148">
        <v>0.19</v>
      </c>
      <c r="I845" s="149"/>
      <c r="J845" s="150">
        <f>ROUND(I845*H845,2)</f>
        <v>0</v>
      </c>
      <c r="K845" s="146" t="s">
        <v>158</v>
      </c>
      <c r="L845" s="34"/>
      <c r="M845" s="151" t="s">
        <v>3</v>
      </c>
      <c r="N845" s="152" t="s">
        <v>44</v>
      </c>
      <c r="O845" s="54"/>
      <c r="P845" s="153">
        <f>O845*H845</f>
        <v>0</v>
      </c>
      <c r="Q845" s="153">
        <v>0</v>
      </c>
      <c r="R845" s="153">
        <f>Q845*H845</f>
        <v>0</v>
      </c>
      <c r="S845" s="153">
        <v>0</v>
      </c>
      <c r="T845" s="154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55" t="s">
        <v>266</v>
      </c>
      <c r="AT845" s="155" t="s">
        <v>154</v>
      </c>
      <c r="AU845" s="155" t="s">
        <v>82</v>
      </c>
      <c r="AY845" s="18" t="s">
        <v>152</v>
      </c>
      <c r="BE845" s="156">
        <f>IF(N845="základní",J845,0)</f>
        <v>0</v>
      </c>
      <c r="BF845" s="156">
        <f>IF(N845="snížená",J845,0)</f>
        <v>0</v>
      </c>
      <c r="BG845" s="156">
        <f>IF(N845="zákl. přenesená",J845,0)</f>
        <v>0</v>
      </c>
      <c r="BH845" s="156">
        <f>IF(N845="sníž. přenesená",J845,0)</f>
        <v>0</v>
      </c>
      <c r="BI845" s="156">
        <f>IF(N845="nulová",J845,0)</f>
        <v>0</v>
      </c>
      <c r="BJ845" s="18" t="s">
        <v>80</v>
      </c>
      <c r="BK845" s="156">
        <f>ROUND(I845*H845,2)</f>
        <v>0</v>
      </c>
      <c r="BL845" s="18" t="s">
        <v>266</v>
      </c>
      <c r="BM845" s="155" t="s">
        <v>1194</v>
      </c>
    </row>
    <row r="846" spans="1:47" s="1" customFormat="1" ht="11.25">
      <c r="A846" s="33"/>
      <c r="B846" s="34"/>
      <c r="C846" s="33"/>
      <c r="D846" s="157" t="s">
        <v>161</v>
      </c>
      <c r="E846" s="33"/>
      <c r="F846" s="158" t="s">
        <v>924</v>
      </c>
      <c r="G846" s="33"/>
      <c r="H846" s="33"/>
      <c r="I846" s="159"/>
      <c r="J846" s="33"/>
      <c r="K846" s="33"/>
      <c r="L846" s="34"/>
      <c r="M846" s="160"/>
      <c r="N846" s="161"/>
      <c r="O846" s="54"/>
      <c r="P846" s="54"/>
      <c r="Q846" s="54"/>
      <c r="R846" s="54"/>
      <c r="S846" s="54"/>
      <c r="T846" s="55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T846" s="18" t="s">
        <v>161</v>
      </c>
      <c r="AU846" s="18" t="s">
        <v>82</v>
      </c>
    </row>
    <row r="847" spans="2:51" s="13" customFormat="1" ht="11.25">
      <c r="B847" s="170"/>
      <c r="D847" s="163" t="s">
        <v>163</v>
      </c>
      <c r="E847" s="171" t="s">
        <v>3</v>
      </c>
      <c r="F847" s="172" t="s">
        <v>1195</v>
      </c>
      <c r="H847" s="173">
        <v>0.19</v>
      </c>
      <c r="I847" s="174"/>
      <c r="L847" s="170"/>
      <c r="M847" s="175"/>
      <c r="N847" s="176"/>
      <c r="O847" s="176"/>
      <c r="P847" s="176"/>
      <c r="Q847" s="176"/>
      <c r="R847" s="176"/>
      <c r="S847" s="176"/>
      <c r="T847" s="177"/>
      <c r="AT847" s="171" t="s">
        <v>163</v>
      </c>
      <c r="AU847" s="171" t="s">
        <v>82</v>
      </c>
      <c r="AV847" s="13" t="s">
        <v>82</v>
      </c>
      <c r="AW847" s="13" t="s">
        <v>34</v>
      </c>
      <c r="AX847" s="13" t="s">
        <v>80</v>
      </c>
      <c r="AY847" s="171" t="s">
        <v>152</v>
      </c>
    </row>
    <row r="848" spans="2:63" s="11" customFormat="1" ht="22.5" customHeight="1">
      <c r="B848" s="130"/>
      <c r="D848" s="131" t="s">
        <v>72</v>
      </c>
      <c r="E848" s="141" t="s">
        <v>1196</v>
      </c>
      <c r="F848" s="141" t="s">
        <v>1197</v>
      </c>
      <c r="I848" s="133"/>
      <c r="J848" s="142">
        <f>BK848</f>
        <v>0</v>
      </c>
      <c r="L848" s="130"/>
      <c r="M848" s="135"/>
      <c r="N848" s="136"/>
      <c r="O848" s="136"/>
      <c r="P848" s="137">
        <f>SUM(P849:P958)</f>
        <v>0</v>
      </c>
      <c r="Q848" s="136"/>
      <c r="R848" s="137">
        <f>SUM(R849:R958)</f>
        <v>1.082345</v>
      </c>
      <c r="S848" s="136"/>
      <c r="T848" s="138">
        <f>SUM(T849:T958)</f>
        <v>0.331</v>
      </c>
      <c r="AR848" s="131" t="s">
        <v>82</v>
      </c>
      <c r="AT848" s="139" t="s">
        <v>72</v>
      </c>
      <c r="AU848" s="139" t="s">
        <v>80</v>
      </c>
      <c r="AY848" s="131" t="s">
        <v>152</v>
      </c>
      <c r="BK848" s="140">
        <f>SUM(BK849:BK958)</f>
        <v>0</v>
      </c>
    </row>
    <row r="849" spans="1:65" s="1" customFormat="1" ht="16.5" customHeight="1">
      <c r="A849" s="33"/>
      <c r="B849" s="143"/>
      <c r="C849" s="144" t="s">
        <v>1198</v>
      </c>
      <c r="D849" s="144" t="s">
        <v>154</v>
      </c>
      <c r="E849" s="145" t="s">
        <v>1199</v>
      </c>
      <c r="F849" s="146" t="s">
        <v>1200</v>
      </c>
      <c r="G849" s="147" t="s">
        <v>314</v>
      </c>
      <c r="H849" s="148">
        <v>2</v>
      </c>
      <c r="I849" s="149"/>
      <c r="J849" s="150">
        <f>ROUND(I849*H849,2)</f>
        <v>0</v>
      </c>
      <c r="K849" s="146" t="s">
        <v>158</v>
      </c>
      <c r="L849" s="34"/>
      <c r="M849" s="151" t="s">
        <v>3</v>
      </c>
      <c r="N849" s="152" t="s">
        <v>44</v>
      </c>
      <c r="O849" s="54"/>
      <c r="P849" s="153">
        <f>O849*H849</f>
        <v>0</v>
      </c>
      <c r="Q849" s="153">
        <v>0</v>
      </c>
      <c r="R849" s="153">
        <f>Q849*H849</f>
        <v>0</v>
      </c>
      <c r="S849" s="153">
        <v>0.0125</v>
      </c>
      <c r="T849" s="154">
        <f>S849*H849</f>
        <v>0.025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155" t="s">
        <v>266</v>
      </c>
      <c r="AT849" s="155" t="s">
        <v>154</v>
      </c>
      <c r="AU849" s="155" t="s">
        <v>82</v>
      </c>
      <c r="AY849" s="18" t="s">
        <v>152</v>
      </c>
      <c r="BE849" s="156">
        <f>IF(N849="základní",J849,0)</f>
        <v>0</v>
      </c>
      <c r="BF849" s="156">
        <f>IF(N849="snížená",J849,0)</f>
        <v>0</v>
      </c>
      <c r="BG849" s="156">
        <f>IF(N849="zákl. přenesená",J849,0)</f>
        <v>0</v>
      </c>
      <c r="BH849" s="156">
        <f>IF(N849="sníž. přenesená",J849,0)</f>
        <v>0</v>
      </c>
      <c r="BI849" s="156">
        <f>IF(N849="nulová",J849,0)</f>
        <v>0</v>
      </c>
      <c r="BJ849" s="18" t="s">
        <v>80</v>
      </c>
      <c r="BK849" s="156">
        <f>ROUND(I849*H849,2)</f>
        <v>0</v>
      </c>
      <c r="BL849" s="18" t="s">
        <v>266</v>
      </c>
      <c r="BM849" s="155" t="s">
        <v>1201</v>
      </c>
    </row>
    <row r="850" spans="1:47" s="1" customFormat="1" ht="11.25">
      <c r="A850" s="33"/>
      <c r="B850" s="34"/>
      <c r="C850" s="33"/>
      <c r="D850" s="157" t="s">
        <v>161</v>
      </c>
      <c r="E850" s="33"/>
      <c r="F850" s="158" t="s">
        <v>1202</v>
      </c>
      <c r="G850" s="33"/>
      <c r="H850" s="33"/>
      <c r="I850" s="159"/>
      <c r="J850" s="33"/>
      <c r="K850" s="33"/>
      <c r="L850" s="34"/>
      <c r="M850" s="160"/>
      <c r="N850" s="161"/>
      <c r="O850" s="54"/>
      <c r="P850" s="54"/>
      <c r="Q850" s="54"/>
      <c r="R850" s="54"/>
      <c r="S850" s="54"/>
      <c r="T850" s="55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T850" s="18" t="s">
        <v>161</v>
      </c>
      <c r="AU850" s="18" t="s">
        <v>82</v>
      </c>
    </row>
    <row r="851" spans="2:51" s="12" customFormat="1" ht="11.25">
      <c r="B851" s="162"/>
      <c r="D851" s="163" t="s">
        <v>163</v>
      </c>
      <c r="E851" s="164" t="s">
        <v>3</v>
      </c>
      <c r="F851" s="165" t="s">
        <v>1203</v>
      </c>
      <c r="H851" s="164" t="s">
        <v>3</v>
      </c>
      <c r="I851" s="166"/>
      <c r="L851" s="162"/>
      <c r="M851" s="167"/>
      <c r="N851" s="168"/>
      <c r="O851" s="168"/>
      <c r="P851" s="168"/>
      <c r="Q851" s="168"/>
      <c r="R851" s="168"/>
      <c r="S851" s="168"/>
      <c r="T851" s="169"/>
      <c r="AT851" s="164" t="s">
        <v>163</v>
      </c>
      <c r="AU851" s="164" t="s">
        <v>82</v>
      </c>
      <c r="AV851" s="12" t="s">
        <v>80</v>
      </c>
      <c r="AW851" s="12" t="s">
        <v>34</v>
      </c>
      <c r="AX851" s="12" t="s">
        <v>73</v>
      </c>
      <c r="AY851" s="164" t="s">
        <v>152</v>
      </c>
    </row>
    <row r="852" spans="2:51" s="12" customFormat="1" ht="11.25">
      <c r="B852" s="162"/>
      <c r="D852" s="163" t="s">
        <v>163</v>
      </c>
      <c r="E852" s="164" t="s">
        <v>3</v>
      </c>
      <c r="F852" s="165" t="s">
        <v>759</v>
      </c>
      <c r="H852" s="164" t="s">
        <v>3</v>
      </c>
      <c r="I852" s="166"/>
      <c r="L852" s="162"/>
      <c r="M852" s="167"/>
      <c r="N852" s="168"/>
      <c r="O852" s="168"/>
      <c r="P852" s="168"/>
      <c r="Q852" s="168"/>
      <c r="R852" s="168"/>
      <c r="S852" s="168"/>
      <c r="T852" s="169"/>
      <c r="AT852" s="164" t="s">
        <v>163</v>
      </c>
      <c r="AU852" s="164" t="s">
        <v>82</v>
      </c>
      <c r="AV852" s="12" t="s">
        <v>80</v>
      </c>
      <c r="AW852" s="12" t="s">
        <v>34</v>
      </c>
      <c r="AX852" s="12" t="s">
        <v>73</v>
      </c>
      <c r="AY852" s="164" t="s">
        <v>152</v>
      </c>
    </row>
    <row r="853" spans="2:51" s="13" customFormat="1" ht="11.25">
      <c r="B853" s="170"/>
      <c r="D853" s="163" t="s">
        <v>163</v>
      </c>
      <c r="E853" s="171" t="s">
        <v>3</v>
      </c>
      <c r="F853" s="172" t="s">
        <v>82</v>
      </c>
      <c r="H853" s="173">
        <v>2</v>
      </c>
      <c r="I853" s="174"/>
      <c r="L853" s="170"/>
      <c r="M853" s="175"/>
      <c r="N853" s="176"/>
      <c r="O853" s="176"/>
      <c r="P853" s="176"/>
      <c r="Q853" s="176"/>
      <c r="R853" s="176"/>
      <c r="S853" s="176"/>
      <c r="T853" s="177"/>
      <c r="AT853" s="171" t="s">
        <v>163</v>
      </c>
      <c r="AU853" s="171" t="s">
        <v>82</v>
      </c>
      <c r="AV853" s="13" t="s">
        <v>82</v>
      </c>
      <c r="AW853" s="13" t="s">
        <v>34</v>
      </c>
      <c r="AX853" s="13" t="s">
        <v>80</v>
      </c>
      <c r="AY853" s="171" t="s">
        <v>152</v>
      </c>
    </row>
    <row r="854" spans="1:65" s="1" customFormat="1" ht="21.75" customHeight="1">
      <c r="A854" s="33"/>
      <c r="B854" s="143"/>
      <c r="C854" s="144" t="s">
        <v>1204</v>
      </c>
      <c r="D854" s="144" t="s">
        <v>154</v>
      </c>
      <c r="E854" s="145" t="s">
        <v>1205</v>
      </c>
      <c r="F854" s="146" t="s">
        <v>1206</v>
      </c>
      <c r="G854" s="147" t="s">
        <v>314</v>
      </c>
      <c r="H854" s="148">
        <v>1</v>
      </c>
      <c r="I854" s="149"/>
      <c r="J854" s="150">
        <f>ROUND(I854*H854,2)</f>
        <v>0</v>
      </c>
      <c r="K854" s="146" t="s">
        <v>158</v>
      </c>
      <c r="L854" s="34"/>
      <c r="M854" s="151" t="s">
        <v>3</v>
      </c>
      <c r="N854" s="152" t="s">
        <v>44</v>
      </c>
      <c r="O854" s="54"/>
      <c r="P854" s="153">
        <f>O854*H854</f>
        <v>0</v>
      </c>
      <c r="Q854" s="153">
        <v>0</v>
      </c>
      <c r="R854" s="153">
        <f>Q854*H854</f>
        <v>0</v>
      </c>
      <c r="S854" s="153">
        <v>0.021</v>
      </c>
      <c r="T854" s="154">
        <f>S854*H854</f>
        <v>0.021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55" t="s">
        <v>266</v>
      </c>
      <c r="AT854" s="155" t="s">
        <v>154</v>
      </c>
      <c r="AU854" s="155" t="s">
        <v>82</v>
      </c>
      <c r="AY854" s="18" t="s">
        <v>152</v>
      </c>
      <c r="BE854" s="156">
        <f>IF(N854="základní",J854,0)</f>
        <v>0</v>
      </c>
      <c r="BF854" s="156">
        <f>IF(N854="snížená",J854,0)</f>
        <v>0</v>
      </c>
      <c r="BG854" s="156">
        <f>IF(N854="zákl. přenesená",J854,0)</f>
        <v>0</v>
      </c>
      <c r="BH854" s="156">
        <f>IF(N854="sníž. přenesená",J854,0)</f>
        <v>0</v>
      </c>
      <c r="BI854" s="156">
        <f>IF(N854="nulová",J854,0)</f>
        <v>0</v>
      </c>
      <c r="BJ854" s="18" t="s">
        <v>80</v>
      </c>
      <c r="BK854" s="156">
        <f>ROUND(I854*H854,2)</f>
        <v>0</v>
      </c>
      <c r="BL854" s="18" t="s">
        <v>266</v>
      </c>
      <c r="BM854" s="155" t="s">
        <v>1207</v>
      </c>
    </row>
    <row r="855" spans="1:47" s="1" customFormat="1" ht="11.25">
      <c r="A855" s="33"/>
      <c r="B855" s="34"/>
      <c r="C855" s="33"/>
      <c r="D855" s="157" t="s">
        <v>161</v>
      </c>
      <c r="E855" s="33"/>
      <c r="F855" s="158" t="s">
        <v>1208</v>
      </c>
      <c r="G855" s="33"/>
      <c r="H855" s="33"/>
      <c r="I855" s="159"/>
      <c r="J855" s="33"/>
      <c r="K855" s="33"/>
      <c r="L855" s="34"/>
      <c r="M855" s="160"/>
      <c r="N855" s="161"/>
      <c r="O855" s="54"/>
      <c r="P855" s="54"/>
      <c r="Q855" s="54"/>
      <c r="R855" s="54"/>
      <c r="S855" s="54"/>
      <c r="T855" s="55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T855" s="18" t="s">
        <v>161</v>
      </c>
      <c r="AU855" s="18" t="s">
        <v>82</v>
      </c>
    </row>
    <row r="856" spans="2:51" s="12" customFormat="1" ht="11.25">
      <c r="B856" s="162"/>
      <c r="D856" s="163" t="s">
        <v>163</v>
      </c>
      <c r="E856" s="164" t="s">
        <v>3</v>
      </c>
      <c r="F856" s="165" t="s">
        <v>1203</v>
      </c>
      <c r="H856" s="164" t="s">
        <v>3</v>
      </c>
      <c r="I856" s="166"/>
      <c r="L856" s="162"/>
      <c r="M856" s="167"/>
      <c r="N856" s="168"/>
      <c r="O856" s="168"/>
      <c r="P856" s="168"/>
      <c r="Q856" s="168"/>
      <c r="R856" s="168"/>
      <c r="S856" s="168"/>
      <c r="T856" s="169"/>
      <c r="AT856" s="164" t="s">
        <v>163</v>
      </c>
      <c r="AU856" s="164" t="s">
        <v>82</v>
      </c>
      <c r="AV856" s="12" t="s">
        <v>80</v>
      </c>
      <c r="AW856" s="12" t="s">
        <v>34</v>
      </c>
      <c r="AX856" s="12" t="s">
        <v>73</v>
      </c>
      <c r="AY856" s="164" t="s">
        <v>152</v>
      </c>
    </row>
    <row r="857" spans="2:51" s="13" customFormat="1" ht="11.25">
      <c r="B857" s="170"/>
      <c r="D857" s="163" t="s">
        <v>163</v>
      </c>
      <c r="E857" s="171" t="s">
        <v>3</v>
      </c>
      <c r="F857" s="172" t="s">
        <v>80</v>
      </c>
      <c r="H857" s="173">
        <v>1</v>
      </c>
      <c r="I857" s="174"/>
      <c r="L857" s="170"/>
      <c r="M857" s="175"/>
      <c r="N857" s="176"/>
      <c r="O857" s="176"/>
      <c r="P857" s="176"/>
      <c r="Q857" s="176"/>
      <c r="R857" s="176"/>
      <c r="S857" s="176"/>
      <c r="T857" s="177"/>
      <c r="AT857" s="171" t="s">
        <v>163</v>
      </c>
      <c r="AU857" s="171" t="s">
        <v>82</v>
      </c>
      <c r="AV857" s="13" t="s">
        <v>82</v>
      </c>
      <c r="AW857" s="13" t="s">
        <v>34</v>
      </c>
      <c r="AX857" s="13" t="s">
        <v>80</v>
      </c>
      <c r="AY857" s="171" t="s">
        <v>152</v>
      </c>
    </row>
    <row r="858" spans="1:65" s="1" customFormat="1" ht="16.5" customHeight="1">
      <c r="A858" s="33"/>
      <c r="B858" s="143"/>
      <c r="C858" s="144" t="s">
        <v>1209</v>
      </c>
      <c r="D858" s="144" t="s">
        <v>154</v>
      </c>
      <c r="E858" s="145" t="s">
        <v>1210</v>
      </c>
      <c r="F858" s="146" t="s">
        <v>1211</v>
      </c>
      <c r="G858" s="147" t="s">
        <v>314</v>
      </c>
      <c r="H858" s="148">
        <v>2</v>
      </c>
      <c r="I858" s="149"/>
      <c r="J858" s="150">
        <f>ROUND(I858*H858,2)</f>
        <v>0</v>
      </c>
      <c r="K858" s="146" t="s">
        <v>158</v>
      </c>
      <c r="L858" s="34"/>
      <c r="M858" s="151" t="s">
        <v>3</v>
      </c>
      <c r="N858" s="152" t="s">
        <v>44</v>
      </c>
      <c r="O858" s="54"/>
      <c r="P858" s="153">
        <f>O858*H858</f>
        <v>0</v>
      </c>
      <c r="Q858" s="153">
        <v>0</v>
      </c>
      <c r="R858" s="153">
        <f>Q858*H858</f>
        <v>0</v>
      </c>
      <c r="S858" s="153">
        <v>0.003</v>
      </c>
      <c r="T858" s="154">
        <f>S858*H858</f>
        <v>0.006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55" t="s">
        <v>266</v>
      </c>
      <c r="AT858" s="155" t="s">
        <v>154</v>
      </c>
      <c r="AU858" s="155" t="s">
        <v>82</v>
      </c>
      <c r="AY858" s="18" t="s">
        <v>152</v>
      </c>
      <c r="BE858" s="156">
        <f>IF(N858="základní",J858,0)</f>
        <v>0</v>
      </c>
      <c r="BF858" s="156">
        <f>IF(N858="snížená",J858,0)</f>
        <v>0</v>
      </c>
      <c r="BG858" s="156">
        <f>IF(N858="zákl. přenesená",J858,0)</f>
        <v>0</v>
      </c>
      <c r="BH858" s="156">
        <f>IF(N858="sníž. přenesená",J858,0)</f>
        <v>0</v>
      </c>
      <c r="BI858" s="156">
        <f>IF(N858="nulová",J858,0)</f>
        <v>0</v>
      </c>
      <c r="BJ858" s="18" t="s">
        <v>80</v>
      </c>
      <c r="BK858" s="156">
        <f>ROUND(I858*H858,2)</f>
        <v>0</v>
      </c>
      <c r="BL858" s="18" t="s">
        <v>266</v>
      </c>
      <c r="BM858" s="155" t="s">
        <v>1212</v>
      </c>
    </row>
    <row r="859" spans="1:47" s="1" customFormat="1" ht="11.25">
      <c r="A859" s="33"/>
      <c r="B859" s="34"/>
      <c r="C859" s="33"/>
      <c r="D859" s="157" t="s">
        <v>161</v>
      </c>
      <c r="E859" s="33"/>
      <c r="F859" s="158" t="s">
        <v>1213</v>
      </c>
      <c r="G859" s="33"/>
      <c r="H859" s="33"/>
      <c r="I859" s="159"/>
      <c r="J859" s="33"/>
      <c r="K859" s="33"/>
      <c r="L859" s="34"/>
      <c r="M859" s="160"/>
      <c r="N859" s="161"/>
      <c r="O859" s="54"/>
      <c r="P859" s="54"/>
      <c r="Q859" s="54"/>
      <c r="R859" s="54"/>
      <c r="S859" s="54"/>
      <c r="T859" s="55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T859" s="18" t="s">
        <v>161</v>
      </c>
      <c r="AU859" s="18" t="s">
        <v>82</v>
      </c>
    </row>
    <row r="860" spans="2:51" s="12" customFormat="1" ht="11.25">
      <c r="B860" s="162"/>
      <c r="D860" s="163" t="s">
        <v>163</v>
      </c>
      <c r="E860" s="164" t="s">
        <v>3</v>
      </c>
      <c r="F860" s="165" t="s">
        <v>1214</v>
      </c>
      <c r="H860" s="164" t="s">
        <v>3</v>
      </c>
      <c r="I860" s="166"/>
      <c r="L860" s="162"/>
      <c r="M860" s="167"/>
      <c r="N860" s="168"/>
      <c r="O860" s="168"/>
      <c r="P860" s="168"/>
      <c r="Q860" s="168"/>
      <c r="R860" s="168"/>
      <c r="S860" s="168"/>
      <c r="T860" s="169"/>
      <c r="AT860" s="164" t="s">
        <v>163</v>
      </c>
      <c r="AU860" s="164" t="s">
        <v>82</v>
      </c>
      <c r="AV860" s="12" t="s">
        <v>80</v>
      </c>
      <c r="AW860" s="12" t="s">
        <v>34</v>
      </c>
      <c r="AX860" s="12" t="s">
        <v>73</v>
      </c>
      <c r="AY860" s="164" t="s">
        <v>152</v>
      </c>
    </row>
    <row r="861" spans="2:51" s="13" customFormat="1" ht="11.25">
      <c r="B861" s="170"/>
      <c r="D861" s="163" t="s">
        <v>163</v>
      </c>
      <c r="E861" s="171" t="s">
        <v>3</v>
      </c>
      <c r="F861" s="172" t="s">
        <v>82</v>
      </c>
      <c r="H861" s="173">
        <v>2</v>
      </c>
      <c r="I861" s="174"/>
      <c r="L861" s="170"/>
      <c r="M861" s="175"/>
      <c r="N861" s="176"/>
      <c r="O861" s="176"/>
      <c r="P861" s="176"/>
      <c r="Q861" s="176"/>
      <c r="R861" s="176"/>
      <c r="S861" s="176"/>
      <c r="T861" s="177"/>
      <c r="AT861" s="171" t="s">
        <v>163</v>
      </c>
      <c r="AU861" s="171" t="s">
        <v>82</v>
      </c>
      <c r="AV861" s="13" t="s">
        <v>82</v>
      </c>
      <c r="AW861" s="13" t="s">
        <v>34</v>
      </c>
      <c r="AX861" s="13" t="s">
        <v>80</v>
      </c>
      <c r="AY861" s="171" t="s">
        <v>152</v>
      </c>
    </row>
    <row r="862" spans="1:65" s="1" customFormat="1" ht="16.5" customHeight="1">
      <c r="A862" s="33"/>
      <c r="B862" s="143"/>
      <c r="C862" s="144" t="s">
        <v>1215</v>
      </c>
      <c r="D862" s="144" t="s">
        <v>154</v>
      </c>
      <c r="E862" s="145" t="s">
        <v>1216</v>
      </c>
      <c r="F862" s="146" t="s">
        <v>1217</v>
      </c>
      <c r="G862" s="147" t="s">
        <v>314</v>
      </c>
      <c r="H862" s="148">
        <v>1</v>
      </c>
      <c r="I862" s="149"/>
      <c r="J862" s="150">
        <f>ROUND(I862*H862,2)</f>
        <v>0</v>
      </c>
      <c r="K862" s="146" t="s">
        <v>158</v>
      </c>
      <c r="L862" s="34"/>
      <c r="M862" s="151" t="s">
        <v>3</v>
      </c>
      <c r="N862" s="152" t="s">
        <v>44</v>
      </c>
      <c r="O862" s="54"/>
      <c r="P862" s="153">
        <f>O862*H862</f>
        <v>0</v>
      </c>
      <c r="Q862" s="153">
        <v>0</v>
      </c>
      <c r="R862" s="153">
        <f>Q862*H862</f>
        <v>0</v>
      </c>
      <c r="S862" s="153">
        <v>0.007</v>
      </c>
      <c r="T862" s="154">
        <f>S862*H862</f>
        <v>0.007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55" t="s">
        <v>266</v>
      </c>
      <c r="AT862" s="155" t="s">
        <v>154</v>
      </c>
      <c r="AU862" s="155" t="s">
        <v>82</v>
      </c>
      <c r="AY862" s="18" t="s">
        <v>152</v>
      </c>
      <c r="BE862" s="156">
        <f>IF(N862="základní",J862,0)</f>
        <v>0</v>
      </c>
      <c r="BF862" s="156">
        <f>IF(N862="snížená",J862,0)</f>
        <v>0</v>
      </c>
      <c r="BG862" s="156">
        <f>IF(N862="zákl. přenesená",J862,0)</f>
        <v>0</v>
      </c>
      <c r="BH862" s="156">
        <f>IF(N862="sníž. přenesená",J862,0)</f>
        <v>0</v>
      </c>
      <c r="BI862" s="156">
        <f>IF(N862="nulová",J862,0)</f>
        <v>0</v>
      </c>
      <c r="BJ862" s="18" t="s">
        <v>80</v>
      </c>
      <c r="BK862" s="156">
        <f>ROUND(I862*H862,2)</f>
        <v>0</v>
      </c>
      <c r="BL862" s="18" t="s">
        <v>266</v>
      </c>
      <c r="BM862" s="155" t="s">
        <v>1218</v>
      </c>
    </row>
    <row r="863" spans="1:47" s="1" customFormat="1" ht="11.25">
      <c r="A863" s="33"/>
      <c r="B863" s="34"/>
      <c r="C863" s="33"/>
      <c r="D863" s="157" t="s">
        <v>161</v>
      </c>
      <c r="E863" s="33"/>
      <c r="F863" s="158" t="s">
        <v>1219</v>
      </c>
      <c r="G863" s="33"/>
      <c r="H863" s="33"/>
      <c r="I863" s="159"/>
      <c r="J863" s="33"/>
      <c r="K863" s="33"/>
      <c r="L863" s="34"/>
      <c r="M863" s="160"/>
      <c r="N863" s="161"/>
      <c r="O863" s="54"/>
      <c r="P863" s="54"/>
      <c r="Q863" s="54"/>
      <c r="R863" s="54"/>
      <c r="S863" s="54"/>
      <c r="T863" s="55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T863" s="18" t="s">
        <v>161</v>
      </c>
      <c r="AU863" s="18" t="s">
        <v>82</v>
      </c>
    </row>
    <row r="864" spans="1:65" s="1" customFormat="1" ht="16.5" customHeight="1">
      <c r="A864" s="33"/>
      <c r="B864" s="143"/>
      <c r="C864" s="144" t="s">
        <v>1220</v>
      </c>
      <c r="D864" s="144" t="s">
        <v>154</v>
      </c>
      <c r="E864" s="145" t="s">
        <v>1221</v>
      </c>
      <c r="F864" s="146" t="s">
        <v>1222</v>
      </c>
      <c r="G864" s="147" t="s">
        <v>314</v>
      </c>
      <c r="H864" s="148">
        <v>9</v>
      </c>
      <c r="I864" s="149"/>
      <c r="J864" s="150">
        <f>ROUND(I864*H864,2)</f>
        <v>0</v>
      </c>
      <c r="K864" s="146" t="s">
        <v>158</v>
      </c>
      <c r="L864" s="34"/>
      <c r="M864" s="151" t="s">
        <v>3</v>
      </c>
      <c r="N864" s="152" t="s">
        <v>44</v>
      </c>
      <c r="O864" s="54"/>
      <c r="P864" s="153">
        <f>O864*H864</f>
        <v>0</v>
      </c>
      <c r="Q864" s="153">
        <v>0</v>
      </c>
      <c r="R864" s="153">
        <f>Q864*H864</f>
        <v>0</v>
      </c>
      <c r="S864" s="153">
        <v>0.024</v>
      </c>
      <c r="T864" s="154">
        <f>S864*H864</f>
        <v>0.216</v>
      </c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R864" s="155" t="s">
        <v>266</v>
      </c>
      <c r="AT864" s="155" t="s">
        <v>154</v>
      </c>
      <c r="AU864" s="155" t="s">
        <v>82</v>
      </c>
      <c r="AY864" s="18" t="s">
        <v>152</v>
      </c>
      <c r="BE864" s="156">
        <f>IF(N864="základní",J864,0)</f>
        <v>0</v>
      </c>
      <c r="BF864" s="156">
        <f>IF(N864="snížená",J864,0)</f>
        <v>0</v>
      </c>
      <c r="BG864" s="156">
        <f>IF(N864="zákl. přenesená",J864,0)</f>
        <v>0</v>
      </c>
      <c r="BH864" s="156">
        <f>IF(N864="sníž. přenesená",J864,0)</f>
        <v>0</v>
      </c>
      <c r="BI864" s="156">
        <f>IF(N864="nulová",J864,0)</f>
        <v>0</v>
      </c>
      <c r="BJ864" s="18" t="s">
        <v>80</v>
      </c>
      <c r="BK864" s="156">
        <f>ROUND(I864*H864,2)</f>
        <v>0</v>
      </c>
      <c r="BL864" s="18" t="s">
        <v>266</v>
      </c>
      <c r="BM864" s="155" t="s">
        <v>1223</v>
      </c>
    </row>
    <row r="865" spans="1:47" s="1" customFormat="1" ht="11.25">
      <c r="A865" s="33"/>
      <c r="B865" s="34"/>
      <c r="C865" s="33"/>
      <c r="D865" s="157" t="s">
        <v>161</v>
      </c>
      <c r="E865" s="33"/>
      <c r="F865" s="158" t="s">
        <v>1224</v>
      </c>
      <c r="G865" s="33"/>
      <c r="H865" s="33"/>
      <c r="I865" s="159"/>
      <c r="J865" s="33"/>
      <c r="K865" s="33"/>
      <c r="L865" s="34"/>
      <c r="M865" s="160"/>
      <c r="N865" s="161"/>
      <c r="O865" s="54"/>
      <c r="P865" s="54"/>
      <c r="Q865" s="54"/>
      <c r="R865" s="54"/>
      <c r="S865" s="54"/>
      <c r="T865" s="55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T865" s="18" t="s">
        <v>161</v>
      </c>
      <c r="AU865" s="18" t="s">
        <v>82</v>
      </c>
    </row>
    <row r="866" spans="2:51" s="12" customFormat="1" ht="11.25">
      <c r="B866" s="162"/>
      <c r="D866" s="163" t="s">
        <v>163</v>
      </c>
      <c r="E866" s="164" t="s">
        <v>3</v>
      </c>
      <c r="F866" s="165" t="s">
        <v>1225</v>
      </c>
      <c r="H866" s="164" t="s">
        <v>3</v>
      </c>
      <c r="I866" s="166"/>
      <c r="L866" s="162"/>
      <c r="M866" s="167"/>
      <c r="N866" s="168"/>
      <c r="O866" s="168"/>
      <c r="P866" s="168"/>
      <c r="Q866" s="168"/>
      <c r="R866" s="168"/>
      <c r="S866" s="168"/>
      <c r="T866" s="169"/>
      <c r="AT866" s="164" t="s">
        <v>163</v>
      </c>
      <c r="AU866" s="164" t="s">
        <v>82</v>
      </c>
      <c r="AV866" s="12" t="s">
        <v>80</v>
      </c>
      <c r="AW866" s="12" t="s">
        <v>34</v>
      </c>
      <c r="AX866" s="12" t="s">
        <v>73</v>
      </c>
      <c r="AY866" s="164" t="s">
        <v>152</v>
      </c>
    </row>
    <row r="867" spans="2:51" s="12" customFormat="1" ht="11.25">
      <c r="B867" s="162"/>
      <c r="D867" s="163" t="s">
        <v>163</v>
      </c>
      <c r="E867" s="164" t="s">
        <v>3</v>
      </c>
      <c r="F867" s="165" t="s">
        <v>759</v>
      </c>
      <c r="H867" s="164" t="s">
        <v>3</v>
      </c>
      <c r="I867" s="166"/>
      <c r="L867" s="162"/>
      <c r="M867" s="167"/>
      <c r="N867" s="168"/>
      <c r="O867" s="168"/>
      <c r="P867" s="168"/>
      <c r="Q867" s="168"/>
      <c r="R867" s="168"/>
      <c r="S867" s="168"/>
      <c r="T867" s="169"/>
      <c r="AT867" s="164" t="s">
        <v>163</v>
      </c>
      <c r="AU867" s="164" t="s">
        <v>82</v>
      </c>
      <c r="AV867" s="12" t="s">
        <v>80</v>
      </c>
      <c r="AW867" s="12" t="s">
        <v>34</v>
      </c>
      <c r="AX867" s="12" t="s">
        <v>73</v>
      </c>
      <c r="AY867" s="164" t="s">
        <v>152</v>
      </c>
    </row>
    <row r="868" spans="2:51" s="13" customFormat="1" ht="11.25">
      <c r="B868" s="170"/>
      <c r="D868" s="163" t="s">
        <v>163</v>
      </c>
      <c r="E868" s="171" t="s">
        <v>3</v>
      </c>
      <c r="F868" s="172" t="s">
        <v>218</v>
      </c>
      <c r="H868" s="173">
        <v>9</v>
      </c>
      <c r="I868" s="174"/>
      <c r="L868" s="170"/>
      <c r="M868" s="175"/>
      <c r="N868" s="176"/>
      <c r="O868" s="176"/>
      <c r="P868" s="176"/>
      <c r="Q868" s="176"/>
      <c r="R868" s="176"/>
      <c r="S868" s="176"/>
      <c r="T868" s="177"/>
      <c r="AT868" s="171" t="s">
        <v>163</v>
      </c>
      <c r="AU868" s="171" t="s">
        <v>82</v>
      </c>
      <c r="AV868" s="13" t="s">
        <v>82</v>
      </c>
      <c r="AW868" s="13" t="s">
        <v>34</v>
      </c>
      <c r="AX868" s="13" t="s">
        <v>73</v>
      </c>
      <c r="AY868" s="171" t="s">
        <v>152</v>
      </c>
    </row>
    <row r="869" spans="2:51" s="14" customFormat="1" ht="11.25">
      <c r="B869" s="178"/>
      <c r="D869" s="163" t="s">
        <v>163</v>
      </c>
      <c r="E869" s="179" t="s">
        <v>3</v>
      </c>
      <c r="F869" s="180" t="s">
        <v>168</v>
      </c>
      <c r="H869" s="181">
        <v>9</v>
      </c>
      <c r="I869" s="182"/>
      <c r="L869" s="178"/>
      <c r="M869" s="183"/>
      <c r="N869" s="184"/>
      <c r="O869" s="184"/>
      <c r="P869" s="184"/>
      <c r="Q869" s="184"/>
      <c r="R869" s="184"/>
      <c r="S869" s="184"/>
      <c r="T869" s="185"/>
      <c r="AT869" s="179" t="s">
        <v>163</v>
      </c>
      <c r="AU869" s="179" t="s">
        <v>82</v>
      </c>
      <c r="AV869" s="14" t="s">
        <v>159</v>
      </c>
      <c r="AW869" s="14" t="s">
        <v>34</v>
      </c>
      <c r="AX869" s="14" t="s">
        <v>80</v>
      </c>
      <c r="AY869" s="179" t="s">
        <v>152</v>
      </c>
    </row>
    <row r="870" spans="1:65" s="1" customFormat="1" ht="16.5" customHeight="1">
      <c r="A870" s="33"/>
      <c r="B870" s="143"/>
      <c r="C870" s="144" t="s">
        <v>1226</v>
      </c>
      <c r="D870" s="144" t="s">
        <v>154</v>
      </c>
      <c r="E870" s="145" t="s">
        <v>1227</v>
      </c>
      <c r="F870" s="146" t="s">
        <v>1228</v>
      </c>
      <c r="G870" s="147" t="s">
        <v>314</v>
      </c>
      <c r="H870" s="148">
        <v>2</v>
      </c>
      <c r="I870" s="149"/>
      <c r="J870" s="150">
        <f>ROUND(I870*H870,2)</f>
        <v>0</v>
      </c>
      <c r="K870" s="146" t="s">
        <v>158</v>
      </c>
      <c r="L870" s="34"/>
      <c r="M870" s="151" t="s">
        <v>3</v>
      </c>
      <c r="N870" s="152" t="s">
        <v>44</v>
      </c>
      <c r="O870" s="54"/>
      <c r="P870" s="153">
        <f>O870*H870</f>
        <v>0</v>
      </c>
      <c r="Q870" s="153">
        <v>0</v>
      </c>
      <c r="R870" s="153">
        <f>Q870*H870</f>
        <v>0</v>
      </c>
      <c r="S870" s="153">
        <v>0.028</v>
      </c>
      <c r="T870" s="154">
        <f>S870*H870</f>
        <v>0.056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55" t="s">
        <v>266</v>
      </c>
      <c r="AT870" s="155" t="s">
        <v>154</v>
      </c>
      <c r="AU870" s="155" t="s">
        <v>82</v>
      </c>
      <c r="AY870" s="18" t="s">
        <v>152</v>
      </c>
      <c r="BE870" s="156">
        <f>IF(N870="základní",J870,0)</f>
        <v>0</v>
      </c>
      <c r="BF870" s="156">
        <f>IF(N870="snížená",J870,0)</f>
        <v>0</v>
      </c>
      <c r="BG870" s="156">
        <f>IF(N870="zákl. přenesená",J870,0)</f>
        <v>0</v>
      </c>
      <c r="BH870" s="156">
        <f>IF(N870="sníž. přenesená",J870,0)</f>
        <v>0</v>
      </c>
      <c r="BI870" s="156">
        <f>IF(N870="nulová",J870,0)</f>
        <v>0</v>
      </c>
      <c r="BJ870" s="18" t="s">
        <v>80</v>
      </c>
      <c r="BK870" s="156">
        <f>ROUND(I870*H870,2)</f>
        <v>0</v>
      </c>
      <c r="BL870" s="18" t="s">
        <v>266</v>
      </c>
      <c r="BM870" s="155" t="s">
        <v>1229</v>
      </c>
    </row>
    <row r="871" spans="1:47" s="1" customFormat="1" ht="11.25">
      <c r="A871" s="33"/>
      <c r="B871" s="34"/>
      <c r="C871" s="33"/>
      <c r="D871" s="157" t="s">
        <v>161</v>
      </c>
      <c r="E871" s="33"/>
      <c r="F871" s="158" t="s">
        <v>1230</v>
      </c>
      <c r="G871" s="33"/>
      <c r="H871" s="33"/>
      <c r="I871" s="159"/>
      <c r="J871" s="33"/>
      <c r="K871" s="33"/>
      <c r="L871" s="34"/>
      <c r="M871" s="160"/>
      <c r="N871" s="161"/>
      <c r="O871" s="54"/>
      <c r="P871" s="54"/>
      <c r="Q871" s="54"/>
      <c r="R871" s="54"/>
      <c r="S871" s="54"/>
      <c r="T871" s="55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T871" s="18" t="s">
        <v>161</v>
      </c>
      <c r="AU871" s="18" t="s">
        <v>82</v>
      </c>
    </row>
    <row r="872" spans="2:51" s="12" customFormat="1" ht="11.25">
      <c r="B872" s="162"/>
      <c r="D872" s="163" t="s">
        <v>163</v>
      </c>
      <c r="E872" s="164" t="s">
        <v>3</v>
      </c>
      <c r="F872" s="165" t="s">
        <v>1225</v>
      </c>
      <c r="H872" s="164" t="s">
        <v>3</v>
      </c>
      <c r="I872" s="166"/>
      <c r="L872" s="162"/>
      <c r="M872" s="167"/>
      <c r="N872" s="168"/>
      <c r="O872" s="168"/>
      <c r="P872" s="168"/>
      <c r="Q872" s="168"/>
      <c r="R872" s="168"/>
      <c r="S872" s="168"/>
      <c r="T872" s="169"/>
      <c r="AT872" s="164" t="s">
        <v>163</v>
      </c>
      <c r="AU872" s="164" t="s">
        <v>82</v>
      </c>
      <c r="AV872" s="12" t="s">
        <v>80</v>
      </c>
      <c r="AW872" s="12" t="s">
        <v>34</v>
      </c>
      <c r="AX872" s="12" t="s">
        <v>73</v>
      </c>
      <c r="AY872" s="164" t="s">
        <v>152</v>
      </c>
    </row>
    <row r="873" spans="2:51" s="12" customFormat="1" ht="11.25">
      <c r="B873" s="162"/>
      <c r="D873" s="163" t="s">
        <v>163</v>
      </c>
      <c r="E873" s="164" t="s">
        <v>3</v>
      </c>
      <c r="F873" s="165" t="s">
        <v>1231</v>
      </c>
      <c r="H873" s="164" t="s">
        <v>3</v>
      </c>
      <c r="I873" s="166"/>
      <c r="L873" s="162"/>
      <c r="M873" s="167"/>
      <c r="N873" s="168"/>
      <c r="O873" s="168"/>
      <c r="P873" s="168"/>
      <c r="Q873" s="168"/>
      <c r="R873" s="168"/>
      <c r="S873" s="168"/>
      <c r="T873" s="169"/>
      <c r="AT873" s="164" t="s">
        <v>163</v>
      </c>
      <c r="AU873" s="164" t="s">
        <v>82</v>
      </c>
      <c r="AV873" s="12" t="s">
        <v>80</v>
      </c>
      <c r="AW873" s="12" t="s">
        <v>34</v>
      </c>
      <c r="AX873" s="12" t="s">
        <v>73</v>
      </c>
      <c r="AY873" s="164" t="s">
        <v>152</v>
      </c>
    </row>
    <row r="874" spans="2:51" s="13" customFormat="1" ht="11.25">
      <c r="B874" s="170"/>
      <c r="D874" s="163" t="s">
        <v>163</v>
      </c>
      <c r="E874" s="171" t="s">
        <v>3</v>
      </c>
      <c r="F874" s="172" t="s">
        <v>82</v>
      </c>
      <c r="H874" s="173">
        <v>2</v>
      </c>
      <c r="I874" s="174"/>
      <c r="L874" s="170"/>
      <c r="M874" s="175"/>
      <c r="N874" s="176"/>
      <c r="O874" s="176"/>
      <c r="P874" s="176"/>
      <c r="Q874" s="176"/>
      <c r="R874" s="176"/>
      <c r="S874" s="176"/>
      <c r="T874" s="177"/>
      <c r="AT874" s="171" t="s">
        <v>163</v>
      </c>
      <c r="AU874" s="171" t="s">
        <v>82</v>
      </c>
      <c r="AV874" s="13" t="s">
        <v>82</v>
      </c>
      <c r="AW874" s="13" t="s">
        <v>34</v>
      </c>
      <c r="AX874" s="13" t="s">
        <v>80</v>
      </c>
      <c r="AY874" s="171" t="s">
        <v>152</v>
      </c>
    </row>
    <row r="875" spans="1:65" s="1" customFormat="1" ht="24" customHeight="1">
      <c r="A875" s="33"/>
      <c r="B875" s="143"/>
      <c r="C875" s="144" t="s">
        <v>1232</v>
      </c>
      <c r="D875" s="144" t="s">
        <v>154</v>
      </c>
      <c r="E875" s="145" t="s">
        <v>909</v>
      </c>
      <c r="F875" s="146" t="s">
        <v>910</v>
      </c>
      <c r="G875" s="147" t="s">
        <v>179</v>
      </c>
      <c r="H875" s="148">
        <v>0.394</v>
      </c>
      <c r="I875" s="149"/>
      <c r="J875" s="150">
        <f>ROUND(I875*H875,2)</f>
        <v>0</v>
      </c>
      <c r="K875" s="146" t="s">
        <v>158</v>
      </c>
      <c r="L875" s="34"/>
      <c r="M875" s="151" t="s">
        <v>3</v>
      </c>
      <c r="N875" s="152" t="s">
        <v>44</v>
      </c>
      <c r="O875" s="54"/>
      <c r="P875" s="153">
        <f>O875*H875</f>
        <v>0</v>
      </c>
      <c r="Q875" s="153">
        <v>0</v>
      </c>
      <c r="R875" s="153">
        <f>Q875*H875</f>
        <v>0</v>
      </c>
      <c r="S875" s="153">
        <v>0</v>
      </c>
      <c r="T875" s="154">
        <f>S875*H875</f>
        <v>0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55" t="s">
        <v>266</v>
      </c>
      <c r="AT875" s="155" t="s">
        <v>154</v>
      </c>
      <c r="AU875" s="155" t="s">
        <v>82</v>
      </c>
      <c r="AY875" s="18" t="s">
        <v>152</v>
      </c>
      <c r="BE875" s="156">
        <f>IF(N875="základní",J875,0)</f>
        <v>0</v>
      </c>
      <c r="BF875" s="156">
        <f>IF(N875="snížená",J875,0)</f>
        <v>0</v>
      </c>
      <c r="BG875" s="156">
        <f>IF(N875="zákl. přenesená",J875,0)</f>
        <v>0</v>
      </c>
      <c r="BH875" s="156">
        <f>IF(N875="sníž. přenesená",J875,0)</f>
        <v>0</v>
      </c>
      <c r="BI875" s="156">
        <f>IF(N875="nulová",J875,0)</f>
        <v>0</v>
      </c>
      <c r="BJ875" s="18" t="s">
        <v>80</v>
      </c>
      <c r="BK875" s="156">
        <f>ROUND(I875*H875,2)</f>
        <v>0</v>
      </c>
      <c r="BL875" s="18" t="s">
        <v>266</v>
      </c>
      <c r="BM875" s="155" t="s">
        <v>1233</v>
      </c>
    </row>
    <row r="876" spans="1:47" s="1" customFormat="1" ht="11.25">
      <c r="A876" s="33"/>
      <c r="B876" s="34"/>
      <c r="C876" s="33"/>
      <c r="D876" s="157" t="s">
        <v>161</v>
      </c>
      <c r="E876" s="33"/>
      <c r="F876" s="158" t="s">
        <v>912</v>
      </c>
      <c r="G876" s="33"/>
      <c r="H876" s="33"/>
      <c r="I876" s="159"/>
      <c r="J876" s="33"/>
      <c r="K876" s="33"/>
      <c r="L876" s="34"/>
      <c r="M876" s="160"/>
      <c r="N876" s="161"/>
      <c r="O876" s="54"/>
      <c r="P876" s="54"/>
      <c r="Q876" s="54"/>
      <c r="R876" s="54"/>
      <c r="S876" s="54"/>
      <c r="T876" s="55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T876" s="18" t="s">
        <v>161</v>
      </c>
      <c r="AU876" s="18" t="s">
        <v>82</v>
      </c>
    </row>
    <row r="877" spans="2:51" s="12" customFormat="1" ht="11.25">
      <c r="B877" s="162"/>
      <c r="D877" s="163" t="s">
        <v>163</v>
      </c>
      <c r="E877" s="164" t="s">
        <v>3</v>
      </c>
      <c r="F877" s="165" t="s">
        <v>1188</v>
      </c>
      <c r="H877" s="164" t="s">
        <v>3</v>
      </c>
      <c r="I877" s="166"/>
      <c r="L877" s="162"/>
      <c r="M877" s="167"/>
      <c r="N877" s="168"/>
      <c r="O877" s="168"/>
      <c r="P877" s="168"/>
      <c r="Q877" s="168"/>
      <c r="R877" s="168"/>
      <c r="S877" s="168"/>
      <c r="T877" s="169"/>
      <c r="AT877" s="164" t="s">
        <v>163</v>
      </c>
      <c r="AU877" s="164" t="s">
        <v>82</v>
      </c>
      <c r="AV877" s="12" t="s">
        <v>80</v>
      </c>
      <c r="AW877" s="12" t="s">
        <v>34</v>
      </c>
      <c r="AX877" s="12" t="s">
        <v>73</v>
      </c>
      <c r="AY877" s="164" t="s">
        <v>152</v>
      </c>
    </row>
    <row r="878" spans="2:51" s="13" customFormat="1" ht="11.25">
      <c r="B878" s="170"/>
      <c r="D878" s="163" t="s">
        <v>163</v>
      </c>
      <c r="E878" s="171" t="s">
        <v>3</v>
      </c>
      <c r="F878" s="172" t="s">
        <v>1234</v>
      </c>
      <c r="H878" s="173">
        <v>0.394</v>
      </c>
      <c r="I878" s="174"/>
      <c r="L878" s="170"/>
      <c r="M878" s="175"/>
      <c r="N878" s="176"/>
      <c r="O878" s="176"/>
      <c r="P878" s="176"/>
      <c r="Q878" s="176"/>
      <c r="R878" s="176"/>
      <c r="S878" s="176"/>
      <c r="T878" s="177"/>
      <c r="AT878" s="171" t="s">
        <v>163</v>
      </c>
      <c r="AU878" s="171" t="s">
        <v>82</v>
      </c>
      <c r="AV878" s="13" t="s">
        <v>82</v>
      </c>
      <c r="AW878" s="13" t="s">
        <v>34</v>
      </c>
      <c r="AX878" s="13" t="s">
        <v>80</v>
      </c>
      <c r="AY878" s="171" t="s">
        <v>152</v>
      </c>
    </row>
    <row r="879" spans="1:65" s="1" customFormat="1" ht="21.75" customHeight="1">
      <c r="A879" s="33"/>
      <c r="B879" s="143"/>
      <c r="C879" s="144" t="s">
        <v>1235</v>
      </c>
      <c r="D879" s="144" t="s">
        <v>154</v>
      </c>
      <c r="E879" s="145" t="s">
        <v>916</v>
      </c>
      <c r="F879" s="146" t="s">
        <v>917</v>
      </c>
      <c r="G879" s="147" t="s">
        <v>179</v>
      </c>
      <c r="H879" s="148">
        <v>0.394</v>
      </c>
      <c r="I879" s="149"/>
      <c r="J879" s="150">
        <f>ROUND(I879*H879,2)</f>
        <v>0</v>
      </c>
      <c r="K879" s="146" t="s">
        <v>158</v>
      </c>
      <c r="L879" s="34"/>
      <c r="M879" s="151" t="s">
        <v>3</v>
      </c>
      <c r="N879" s="152" t="s">
        <v>44</v>
      </c>
      <c r="O879" s="54"/>
      <c r="P879" s="153">
        <f>O879*H879</f>
        <v>0</v>
      </c>
      <c r="Q879" s="153">
        <v>0</v>
      </c>
      <c r="R879" s="153">
        <f>Q879*H879</f>
        <v>0</v>
      </c>
      <c r="S879" s="153">
        <v>0</v>
      </c>
      <c r="T879" s="154">
        <f>S879*H879</f>
        <v>0</v>
      </c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R879" s="155" t="s">
        <v>266</v>
      </c>
      <c r="AT879" s="155" t="s">
        <v>154</v>
      </c>
      <c r="AU879" s="155" t="s">
        <v>82</v>
      </c>
      <c r="AY879" s="18" t="s">
        <v>152</v>
      </c>
      <c r="BE879" s="156">
        <f>IF(N879="základní",J879,0)</f>
        <v>0</v>
      </c>
      <c r="BF879" s="156">
        <f>IF(N879="snížená",J879,0)</f>
        <v>0</v>
      </c>
      <c r="BG879" s="156">
        <f>IF(N879="zákl. přenesená",J879,0)</f>
        <v>0</v>
      </c>
      <c r="BH879" s="156">
        <f>IF(N879="sníž. přenesená",J879,0)</f>
        <v>0</v>
      </c>
      <c r="BI879" s="156">
        <f>IF(N879="nulová",J879,0)</f>
        <v>0</v>
      </c>
      <c r="BJ879" s="18" t="s">
        <v>80</v>
      </c>
      <c r="BK879" s="156">
        <f>ROUND(I879*H879,2)</f>
        <v>0</v>
      </c>
      <c r="BL879" s="18" t="s">
        <v>266</v>
      </c>
      <c r="BM879" s="155" t="s">
        <v>1236</v>
      </c>
    </row>
    <row r="880" spans="1:47" s="1" customFormat="1" ht="11.25">
      <c r="A880" s="33"/>
      <c r="B880" s="34"/>
      <c r="C880" s="33"/>
      <c r="D880" s="157" t="s">
        <v>161</v>
      </c>
      <c r="E880" s="33"/>
      <c r="F880" s="158" t="s">
        <v>919</v>
      </c>
      <c r="G880" s="33"/>
      <c r="H880" s="33"/>
      <c r="I880" s="159"/>
      <c r="J880" s="33"/>
      <c r="K880" s="33"/>
      <c r="L880" s="34"/>
      <c r="M880" s="160"/>
      <c r="N880" s="161"/>
      <c r="O880" s="54"/>
      <c r="P880" s="54"/>
      <c r="Q880" s="54"/>
      <c r="R880" s="54"/>
      <c r="S880" s="54"/>
      <c r="T880" s="55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T880" s="18" t="s">
        <v>161</v>
      </c>
      <c r="AU880" s="18" t="s">
        <v>82</v>
      </c>
    </row>
    <row r="881" spans="2:51" s="13" customFormat="1" ht="11.25">
      <c r="B881" s="170"/>
      <c r="D881" s="163" t="s">
        <v>163</v>
      </c>
      <c r="E881" s="171" t="s">
        <v>3</v>
      </c>
      <c r="F881" s="172" t="s">
        <v>1234</v>
      </c>
      <c r="H881" s="173">
        <v>0.394</v>
      </c>
      <c r="I881" s="174"/>
      <c r="L881" s="170"/>
      <c r="M881" s="175"/>
      <c r="N881" s="176"/>
      <c r="O881" s="176"/>
      <c r="P881" s="176"/>
      <c r="Q881" s="176"/>
      <c r="R881" s="176"/>
      <c r="S881" s="176"/>
      <c r="T881" s="177"/>
      <c r="AT881" s="171" t="s">
        <v>163</v>
      </c>
      <c r="AU881" s="171" t="s">
        <v>82</v>
      </c>
      <c r="AV881" s="13" t="s">
        <v>82</v>
      </c>
      <c r="AW881" s="13" t="s">
        <v>34</v>
      </c>
      <c r="AX881" s="13" t="s">
        <v>80</v>
      </c>
      <c r="AY881" s="171" t="s">
        <v>152</v>
      </c>
    </row>
    <row r="882" spans="1:65" s="1" customFormat="1" ht="24" customHeight="1">
      <c r="A882" s="33"/>
      <c r="B882" s="143"/>
      <c r="C882" s="144" t="s">
        <v>1237</v>
      </c>
      <c r="D882" s="144" t="s">
        <v>154</v>
      </c>
      <c r="E882" s="145" t="s">
        <v>921</v>
      </c>
      <c r="F882" s="146" t="s">
        <v>922</v>
      </c>
      <c r="G882" s="147" t="s">
        <v>179</v>
      </c>
      <c r="H882" s="148">
        <v>7.486</v>
      </c>
      <c r="I882" s="149"/>
      <c r="J882" s="150">
        <f>ROUND(I882*H882,2)</f>
        <v>0</v>
      </c>
      <c r="K882" s="146" t="s">
        <v>158</v>
      </c>
      <c r="L882" s="34"/>
      <c r="M882" s="151" t="s">
        <v>3</v>
      </c>
      <c r="N882" s="152" t="s">
        <v>44</v>
      </c>
      <c r="O882" s="54"/>
      <c r="P882" s="153">
        <f>O882*H882</f>
        <v>0</v>
      </c>
      <c r="Q882" s="153">
        <v>0</v>
      </c>
      <c r="R882" s="153">
        <f>Q882*H882</f>
        <v>0</v>
      </c>
      <c r="S882" s="153">
        <v>0</v>
      </c>
      <c r="T882" s="154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55" t="s">
        <v>266</v>
      </c>
      <c r="AT882" s="155" t="s">
        <v>154</v>
      </c>
      <c r="AU882" s="155" t="s">
        <v>82</v>
      </c>
      <c r="AY882" s="18" t="s">
        <v>152</v>
      </c>
      <c r="BE882" s="156">
        <f>IF(N882="základní",J882,0)</f>
        <v>0</v>
      </c>
      <c r="BF882" s="156">
        <f>IF(N882="snížená",J882,0)</f>
        <v>0</v>
      </c>
      <c r="BG882" s="156">
        <f>IF(N882="zákl. přenesená",J882,0)</f>
        <v>0</v>
      </c>
      <c r="BH882" s="156">
        <f>IF(N882="sníž. přenesená",J882,0)</f>
        <v>0</v>
      </c>
      <c r="BI882" s="156">
        <f>IF(N882="nulová",J882,0)</f>
        <v>0</v>
      </c>
      <c r="BJ882" s="18" t="s">
        <v>80</v>
      </c>
      <c r="BK882" s="156">
        <f>ROUND(I882*H882,2)</f>
        <v>0</v>
      </c>
      <c r="BL882" s="18" t="s">
        <v>266</v>
      </c>
      <c r="BM882" s="155" t="s">
        <v>1238</v>
      </c>
    </row>
    <row r="883" spans="1:47" s="1" customFormat="1" ht="11.25">
      <c r="A883" s="33"/>
      <c r="B883" s="34"/>
      <c r="C883" s="33"/>
      <c r="D883" s="157" t="s">
        <v>161</v>
      </c>
      <c r="E883" s="33"/>
      <c r="F883" s="158" t="s">
        <v>924</v>
      </c>
      <c r="G883" s="33"/>
      <c r="H883" s="33"/>
      <c r="I883" s="159"/>
      <c r="J883" s="33"/>
      <c r="K883" s="33"/>
      <c r="L883" s="34"/>
      <c r="M883" s="160"/>
      <c r="N883" s="161"/>
      <c r="O883" s="54"/>
      <c r="P883" s="54"/>
      <c r="Q883" s="54"/>
      <c r="R883" s="54"/>
      <c r="S883" s="54"/>
      <c r="T883" s="55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T883" s="18" t="s">
        <v>161</v>
      </c>
      <c r="AU883" s="18" t="s">
        <v>82</v>
      </c>
    </row>
    <row r="884" spans="2:51" s="13" customFormat="1" ht="11.25">
      <c r="B884" s="170"/>
      <c r="D884" s="163" t="s">
        <v>163</v>
      </c>
      <c r="E884" s="171" t="s">
        <v>3</v>
      </c>
      <c r="F884" s="172" t="s">
        <v>1239</v>
      </c>
      <c r="H884" s="173">
        <v>7.486</v>
      </c>
      <c r="I884" s="174"/>
      <c r="L884" s="170"/>
      <c r="M884" s="175"/>
      <c r="N884" s="176"/>
      <c r="O884" s="176"/>
      <c r="P884" s="176"/>
      <c r="Q884" s="176"/>
      <c r="R884" s="176"/>
      <c r="S884" s="176"/>
      <c r="T884" s="177"/>
      <c r="AT884" s="171" t="s">
        <v>163</v>
      </c>
      <c r="AU884" s="171" t="s">
        <v>82</v>
      </c>
      <c r="AV884" s="13" t="s">
        <v>82</v>
      </c>
      <c r="AW884" s="13" t="s">
        <v>34</v>
      </c>
      <c r="AX884" s="13" t="s">
        <v>80</v>
      </c>
      <c r="AY884" s="171" t="s">
        <v>152</v>
      </c>
    </row>
    <row r="885" spans="1:65" s="1" customFormat="1" ht="24" customHeight="1">
      <c r="A885" s="33"/>
      <c r="B885" s="143"/>
      <c r="C885" s="144" t="s">
        <v>1240</v>
      </c>
      <c r="D885" s="144" t="s">
        <v>154</v>
      </c>
      <c r="E885" s="145" t="s">
        <v>1241</v>
      </c>
      <c r="F885" s="146" t="s">
        <v>1242</v>
      </c>
      <c r="G885" s="147" t="s">
        <v>179</v>
      </c>
      <c r="H885" s="148">
        <v>0.011</v>
      </c>
      <c r="I885" s="149"/>
      <c r="J885" s="150">
        <f>ROUND(I885*H885,2)</f>
        <v>0</v>
      </c>
      <c r="K885" s="146" t="s">
        <v>158</v>
      </c>
      <c r="L885" s="34"/>
      <c r="M885" s="151" t="s">
        <v>3</v>
      </c>
      <c r="N885" s="152" t="s">
        <v>44</v>
      </c>
      <c r="O885" s="54"/>
      <c r="P885" s="153">
        <f>O885*H885</f>
        <v>0</v>
      </c>
      <c r="Q885" s="153">
        <v>0</v>
      </c>
      <c r="R885" s="153">
        <f>Q885*H885</f>
        <v>0</v>
      </c>
      <c r="S885" s="153">
        <v>0</v>
      </c>
      <c r="T885" s="154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155" t="s">
        <v>266</v>
      </c>
      <c r="AT885" s="155" t="s">
        <v>154</v>
      </c>
      <c r="AU885" s="155" t="s">
        <v>82</v>
      </c>
      <c r="AY885" s="18" t="s">
        <v>152</v>
      </c>
      <c r="BE885" s="156">
        <f>IF(N885="základní",J885,0)</f>
        <v>0</v>
      </c>
      <c r="BF885" s="156">
        <f>IF(N885="snížená",J885,0)</f>
        <v>0</v>
      </c>
      <c r="BG885" s="156">
        <f>IF(N885="zákl. přenesená",J885,0)</f>
        <v>0</v>
      </c>
      <c r="BH885" s="156">
        <f>IF(N885="sníž. přenesená",J885,0)</f>
        <v>0</v>
      </c>
      <c r="BI885" s="156">
        <f>IF(N885="nulová",J885,0)</f>
        <v>0</v>
      </c>
      <c r="BJ885" s="18" t="s">
        <v>80</v>
      </c>
      <c r="BK885" s="156">
        <f>ROUND(I885*H885,2)</f>
        <v>0</v>
      </c>
      <c r="BL885" s="18" t="s">
        <v>266</v>
      </c>
      <c r="BM885" s="155" t="s">
        <v>1243</v>
      </c>
    </row>
    <row r="886" spans="1:47" s="1" customFormat="1" ht="11.25">
      <c r="A886" s="33"/>
      <c r="B886" s="34"/>
      <c r="C886" s="33"/>
      <c r="D886" s="157" t="s">
        <v>161</v>
      </c>
      <c r="E886" s="33"/>
      <c r="F886" s="158" t="s">
        <v>1244</v>
      </c>
      <c r="G886" s="33"/>
      <c r="H886" s="33"/>
      <c r="I886" s="159"/>
      <c r="J886" s="33"/>
      <c r="K886" s="33"/>
      <c r="L886" s="34"/>
      <c r="M886" s="160"/>
      <c r="N886" s="161"/>
      <c r="O886" s="54"/>
      <c r="P886" s="54"/>
      <c r="Q886" s="54"/>
      <c r="R886" s="54"/>
      <c r="S886" s="54"/>
      <c r="T886" s="55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T886" s="18" t="s">
        <v>161</v>
      </c>
      <c r="AU886" s="18" t="s">
        <v>82</v>
      </c>
    </row>
    <row r="887" spans="2:51" s="13" customFormat="1" ht="11.25">
      <c r="B887" s="170"/>
      <c r="D887" s="163" t="s">
        <v>163</v>
      </c>
      <c r="E887" s="171" t="s">
        <v>3</v>
      </c>
      <c r="F887" s="172" t="s">
        <v>1245</v>
      </c>
      <c r="H887" s="173">
        <v>0.011</v>
      </c>
      <c r="I887" s="174"/>
      <c r="L887" s="170"/>
      <c r="M887" s="175"/>
      <c r="N887" s="176"/>
      <c r="O887" s="176"/>
      <c r="P887" s="176"/>
      <c r="Q887" s="176"/>
      <c r="R887" s="176"/>
      <c r="S887" s="176"/>
      <c r="T887" s="177"/>
      <c r="AT887" s="171" t="s">
        <v>163</v>
      </c>
      <c r="AU887" s="171" t="s">
        <v>82</v>
      </c>
      <c r="AV887" s="13" t="s">
        <v>82</v>
      </c>
      <c r="AW887" s="13" t="s">
        <v>34</v>
      </c>
      <c r="AX887" s="13" t="s">
        <v>80</v>
      </c>
      <c r="AY887" s="171" t="s">
        <v>152</v>
      </c>
    </row>
    <row r="888" spans="1:65" s="1" customFormat="1" ht="24" customHeight="1">
      <c r="A888" s="33"/>
      <c r="B888" s="143"/>
      <c r="C888" s="144" t="s">
        <v>1246</v>
      </c>
      <c r="D888" s="144" t="s">
        <v>154</v>
      </c>
      <c r="E888" s="145" t="s">
        <v>1247</v>
      </c>
      <c r="F888" s="146" t="s">
        <v>1248</v>
      </c>
      <c r="G888" s="147" t="s">
        <v>179</v>
      </c>
      <c r="H888" s="148">
        <v>0.024</v>
      </c>
      <c r="I888" s="149"/>
      <c r="J888" s="150">
        <f>ROUND(I888*H888,2)</f>
        <v>0</v>
      </c>
      <c r="K888" s="146" t="s">
        <v>158</v>
      </c>
      <c r="L888" s="34"/>
      <c r="M888" s="151" t="s">
        <v>3</v>
      </c>
      <c r="N888" s="152" t="s">
        <v>44</v>
      </c>
      <c r="O888" s="54"/>
      <c r="P888" s="153">
        <f>O888*H888</f>
        <v>0</v>
      </c>
      <c r="Q888" s="153">
        <v>0</v>
      </c>
      <c r="R888" s="153">
        <f>Q888*H888</f>
        <v>0</v>
      </c>
      <c r="S888" s="153">
        <v>0</v>
      </c>
      <c r="T888" s="154">
        <f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55" t="s">
        <v>266</v>
      </c>
      <c r="AT888" s="155" t="s">
        <v>154</v>
      </c>
      <c r="AU888" s="155" t="s">
        <v>82</v>
      </c>
      <c r="AY888" s="18" t="s">
        <v>152</v>
      </c>
      <c r="BE888" s="156">
        <f>IF(N888="základní",J888,0)</f>
        <v>0</v>
      </c>
      <c r="BF888" s="156">
        <f>IF(N888="snížená",J888,0)</f>
        <v>0</v>
      </c>
      <c r="BG888" s="156">
        <f>IF(N888="zákl. přenesená",J888,0)</f>
        <v>0</v>
      </c>
      <c r="BH888" s="156">
        <f>IF(N888="sníž. přenesená",J888,0)</f>
        <v>0</v>
      </c>
      <c r="BI888" s="156">
        <f>IF(N888="nulová",J888,0)</f>
        <v>0</v>
      </c>
      <c r="BJ888" s="18" t="s">
        <v>80</v>
      </c>
      <c r="BK888" s="156">
        <f>ROUND(I888*H888,2)</f>
        <v>0</v>
      </c>
      <c r="BL888" s="18" t="s">
        <v>266</v>
      </c>
      <c r="BM888" s="155" t="s">
        <v>1249</v>
      </c>
    </row>
    <row r="889" spans="1:47" s="1" customFormat="1" ht="11.25">
      <c r="A889" s="33"/>
      <c r="B889" s="34"/>
      <c r="C889" s="33"/>
      <c r="D889" s="157" t="s">
        <v>161</v>
      </c>
      <c r="E889" s="33"/>
      <c r="F889" s="158" t="s">
        <v>1250</v>
      </c>
      <c r="G889" s="33"/>
      <c r="H889" s="33"/>
      <c r="I889" s="159"/>
      <c r="J889" s="33"/>
      <c r="K889" s="33"/>
      <c r="L889" s="34"/>
      <c r="M889" s="160"/>
      <c r="N889" s="161"/>
      <c r="O889" s="54"/>
      <c r="P889" s="54"/>
      <c r="Q889" s="54"/>
      <c r="R889" s="54"/>
      <c r="S889" s="54"/>
      <c r="T889" s="55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T889" s="18" t="s">
        <v>161</v>
      </c>
      <c r="AU889" s="18" t="s">
        <v>82</v>
      </c>
    </row>
    <row r="890" spans="2:51" s="13" customFormat="1" ht="11.25">
      <c r="B890" s="170"/>
      <c r="D890" s="163" t="s">
        <v>163</v>
      </c>
      <c r="E890" s="171" t="s">
        <v>3</v>
      </c>
      <c r="F890" s="172" t="s">
        <v>1245</v>
      </c>
      <c r="H890" s="173">
        <v>0.011</v>
      </c>
      <c r="I890" s="174"/>
      <c r="L890" s="170"/>
      <c r="M890" s="175"/>
      <c r="N890" s="176"/>
      <c r="O890" s="176"/>
      <c r="P890" s="176"/>
      <c r="Q890" s="176"/>
      <c r="R890" s="176"/>
      <c r="S890" s="176"/>
      <c r="T890" s="177"/>
      <c r="AT890" s="171" t="s">
        <v>163</v>
      </c>
      <c r="AU890" s="171" t="s">
        <v>82</v>
      </c>
      <c r="AV890" s="13" t="s">
        <v>82</v>
      </c>
      <c r="AW890" s="13" t="s">
        <v>34</v>
      </c>
      <c r="AX890" s="13" t="s">
        <v>73</v>
      </c>
      <c r="AY890" s="171" t="s">
        <v>152</v>
      </c>
    </row>
    <row r="891" spans="2:51" s="13" customFormat="1" ht="11.25">
      <c r="B891" s="170"/>
      <c r="D891" s="163" t="s">
        <v>163</v>
      </c>
      <c r="E891" s="171" t="s">
        <v>3</v>
      </c>
      <c r="F891" s="172" t="s">
        <v>1251</v>
      </c>
      <c r="H891" s="173">
        <v>0.013</v>
      </c>
      <c r="I891" s="174"/>
      <c r="L891" s="170"/>
      <c r="M891" s="175"/>
      <c r="N891" s="176"/>
      <c r="O891" s="176"/>
      <c r="P891" s="176"/>
      <c r="Q891" s="176"/>
      <c r="R891" s="176"/>
      <c r="S891" s="176"/>
      <c r="T891" s="177"/>
      <c r="AT891" s="171" t="s">
        <v>163</v>
      </c>
      <c r="AU891" s="171" t="s">
        <v>82</v>
      </c>
      <c r="AV891" s="13" t="s">
        <v>82</v>
      </c>
      <c r="AW891" s="13" t="s">
        <v>34</v>
      </c>
      <c r="AX891" s="13" t="s">
        <v>73</v>
      </c>
      <c r="AY891" s="171" t="s">
        <v>152</v>
      </c>
    </row>
    <row r="892" spans="2:51" s="14" customFormat="1" ht="11.25">
      <c r="B892" s="178"/>
      <c r="D892" s="163" t="s">
        <v>163</v>
      </c>
      <c r="E892" s="179" t="s">
        <v>3</v>
      </c>
      <c r="F892" s="180" t="s">
        <v>168</v>
      </c>
      <c r="H892" s="181">
        <v>0.024</v>
      </c>
      <c r="I892" s="182"/>
      <c r="L892" s="178"/>
      <c r="M892" s="183"/>
      <c r="N892" s="184"/>
      <c r="O892" s="184"/>
      <c r="P892" s="184"/>
      <c r="Q892" s="184"/>
      <c r="R892" s="184"/>
      <c r="S892" s="184"/>
      <c r="T892" s="185"/>
      <c r="AT892" s="179" t="s">
        <v>163</v>
      </c>
      <c r="AU892" s="179" t="s">
        <v>82</v>
      </c>
      <c r="AV892" s="14" t="s">
        <v>159</v>
      </c>
      <c r="AW892" s="14" t="s">
        <v>34</v>
      </c>
      <c r="AX892" s="14" t="s">
        <v>80</v>
      </c>
      <c r="AY892" s="179" t="s">
        <v>152</v>
      </c>
    </row>
    <row r="893" spans="1:65" s="1" customFormat="1" ht="24" customHeight="1">
      <c r="A893" s="33"/>
      <c r="B893" s="143"/>
      <c r="C893" s="144" t="s">
        <v>1252</v>
      </c>
      <c r="D893" s="144" t="s">
        <v>154</v>
      </c>
      <c r="E893" s="145" t="s">
        <v>1253</v>
      </c>
      <c r="F893" s="146" t="s">
        <v>1254</v>
      </c>
      <c r="G893" s="147" t="s">
        <v>179</v>
      </c>
      <c r="H893" s="148">
        <v>0.359</v>
      </c>
      <c r="I893" s="149"/>
      <c r="J893" s="150">
        <f>ROUND(I893*H893,2)</f>
        <v>0</v>
      </c>
      <c r="K893" s="146" t="s">
        <v>158</v>
      </c>
      <c r="L893" s="34"/>
      <c r="M893" s="151" t="s">
        <v>3</v>
      </c>
      <c r="N893" s="152" t="s">
        <v>44</v>
      </c>
      <c r="O893" s="54"/>
      <c r="P893" s="153">
        <f>O893*H893</f>
        <v>0</v>
      </c>
      <c r="Q893" s="153">
        <v>0</v>
      </c>
      <c r="R893" s="153">
        <f>Q893*H893</f>
        <v>0</v>
      </c>
      <c r="S893" s="153">
        <v>0</v>
      </c>
      <c r="T893" s="154">
        <f>S893*H893</f>
        <v>0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55" t="s">
        <v>266</v>
      </c>
      <c r="AT893" s="155" t="s">
        <v>154</v>
      </c>
      <c r="AU893" s="155" t="s">
        <v>82</v>
      </c>
      <c r="AY893" s="18" t="s">
        <v>152</v>
      </c>
      <c r="BE893" s="156">
        <f>IF(N893="základní",J893,0)</f>
        <v>0</v>
      </c>
      <c r="BF893" s="156">
        <f>IF(N893="snížená",J893,0)</f>
        <v>0</v>
      </c>
      <c r="BG893" s="156">
        <f>IF(N893="zákl. přenesená",J893,0)</f>
        <v>0</v>
      </c>
      <c r="BH893" s="156">
        <f>IF(N893="sníž. přenesená",J893,0)</f>
        <v>0</v>
      </c>
      <c r="BI893" s="156">
        <f>IF(N893="nulová",J893,0)</f>
        <v>0</v>
      </c>
      <c r="BJ893" s="18" t="s">
        <v>80</v>
      </c>
      <c r="BK893" s="156">
        <f>ROUND(I893*H893,2)</f>
        <v>0</v>
      </c>
      <c r="BL893" s="18" t="s">
        <v>266</v>
      </c>
      <c r="BM893" s="155" t="s">
        <v>1255</v>
      </c>
    </row>
    <row r="894" spans="1:47" s="1" customFormat="1" ht="11.25">
      <c r="A894" s="33"/>
      <c r="B894" s="34"/>
      <c r="C894" s="33"/>
      <c r="D894" s="157" t="s">
        <v>161</v>
      </c>
      <c r="E894" s="33"/>
      <c r="F894" s="158" t="s">
        <v>1256</v>
      </c>
      <c r="G894" s="33"/>
      <c r="H894" s="33"/>
      <c r="I894" s="159"/>
      <c r="J894" s="33"/>
      <c r="K894" s="33"/>
      <c r="L894" s="34"/>
      <c r="M894" s="160"/>
      <c r="N894" s="161"/>
      <c r="O894" s="54"/>
      <c r="P894" s="54"/>
      <c r="Q894" s="54"/>
      <c r="R894" s="54"/>
      <c r="S894" s="54"/>
      <c r="T894" s="55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T894" s="18" t="s">
        <v>161</v>
      </c>
      <c r="AU894" s="18" t="s">
        <v>82</v>
      </c>
    </row>
    <row r="895" spans="2:51" s="13" customFormat="1" ht="11.25">
      <c r="B895" s="170"/>
      <c r="D895" s="163" t="s">
        <v>163</v>
      </c>
      <c r="E895" s="171" t="s">
        <v>3</v>
      </c>
      <c r="F895" s="172" t="s">
        <v>1234</v>
      </c>
      <c r="H895" s="173">
        <v>0.394</v>
      </c>
      <c r="I895" s="174"/>
      <c r="L895" s="170"/>
      <c r="M895" s="175"/>
      <c r="N895" s="176"/>
      <c r="O895" s="176"/>
      <c r="P895" s="176"/>
      <c r="Q895" s="176"/>
      <c r="R895" s="176"/>
      <c r="S895" s="176"/>
      <c r="T895" s="177"/>
      <c r="AT895" s="171" t="s">
        <v>163</v>
      </c>
      <c r="AU895" s="171" t="s">
        <v>82</v>
      </c>
      <c r="AV895" s="13" t="s">
        <v>82</v>
      </c>
      <c r="AW895" s="13" t="s">
        <v>34</v>
      </c>
      <c r="AX895" s="13" t="s">
        <v>73</v>
      </c>
      <c r="AY895" s="171" t="s">
        <v>152</v>
      </c>
    </row>
    <row r="896" spans="2:51" s="13" customFormat="1" ht="11.25">
      <c r="B896" s="170"/>
      <c r="D896" s="163" t="s">
        <v>163</v>
      </c>
      <c r="E896" s="171" t="s">
        <v>3</v>
      </c>
      <c r="F896" s="172" t="s">
        <v>1257</v>
      </c>
      <c r="H896" s="173">
        <v>-0.011</v>
      </c>
      <c r="I896" s="174"/>
      <c r="L896" s="170"/>
      <c r="M896" s="175"/>
      <c r="N896" s="176"/>
      <c r="O896" s="176"/>
      <c r="P896" s="176"/>
      <c r="Q896" s="176"/>
      <c r="R896" s="176"/>
      <c r="S896" s="176"/>
      <c r="T896" s="177"/>
      <c r="AT896" s="171" t="s">
        <v>163</v>
      </c>
      <c r="AU896" s="171" t="s">
        <v>82</v>
      </c>
      <c r="AV896" s="13" t="s">
        <v>82</v>
      </c>
      <c r="AW896" s="13" t="s">
        <v>34</v>
      </c>
      <c r="AX896" s="13" t="s">
        <v>73</v>
      </c>
      <c r="AY896" s="171" t="s">
        <v>152</v>
      </c>
    </row>
    <row r="897" spans="2:51" s="13" customFormat="1" ht="11.25">
      <c r="B897" s="170"/>
      <c r="D897" s="163" t="s">
        <v>163</v>
      </c>
      <c r="E897" s="171" t="s">
        <v>3</v>
      </c>
      <c r="F897" s="172" t="s">
        <v>1258</v>
      </c>
      <c r="H897" s="173">
        <v>-0.024</v>
      </c>
      <c r="I897" s="174"/>
      <c r="L897" s="170"/>
      <c r="M897" s="175"/>
      <c r="N897" s="176"/>
      <c r="O897" s="176"/>
      <c r="P897" s="176"/>
      <c r="Q897" s="176"/>
      <c r="R897" s="176"/>
      <c r="S897" s="176"/>
      <c r="T897" s="177"/>
      <c r="AT897" s="171" t="s">
        <v>163</v>
      </c>
      <c r="AU897" s="171" t="s">
        <v>82</v>
      </c>
      <c r="AV897" s="13" t="s">
        <v>82</v>
      </c>
      <c r="AW897" s="13" t="s">
        <v>34</v>
      </c>
      <c r="AX897" s="13" t="s">
        <v>73</v>
      </c>
      <c r="AY897" s="171" t="s">
        <v>152</v>
      </c>
    </row>
    <row r="898" spans="2:51" s="14" customFormat="1" ht="11.25">
      <c r="B898" s="178"/>
      <c r="D898" s="163" t="s">
        <v>163</v>
      </c>
      <c r="E898" s="179" t="s">
        <v>3</v>
      </c>
      <c r="F898" s="180" t="s">
        <v>168</v>
      </c>
      <c r="H898" s="181">
        <v>0.359</v>
      </c>
      <c r="I898" s="182"/>
      <c r="L898" s="178"/>
      <c r="M898" s="183"/>
      <c r="N898" s="184"/>
      <c r="O898" s="184"/>
      <c r="P898" s="184"/>
      <c r="Q898" s="184"/>
      <c r="R898" s="184"/>
      <c r="S898" s="184"/>
      <c r="T898" s="185"/>
      <c r="AT898" s="179" t="s">
        <v>163</v>
      </c>
      <c r="AU898" s="179" t="s">
        <v>82</v>
      </c>
      <c r="AV898" s="14" t="s">
        <v>159</v>
      </c>
      <c r="AW898" s="14" t="s">
        <v>34</v>
      </c>
      <c r="AX898" s="14" t="s">
        <v>80</v>
      </c>
      <c r="AY898" s="179" t="s">
        <v>152</v>
      </c>
    </row>
    <row r="899" spans="1:65" s="1" customFormat="1" ht="21.75" customHeight="1">
      <c r="A899" s="33"/>
      <c r="B899" s="143"/>
      <c r="C899" s="144" t="s">
        <v>1259</v>
      </c>
      <c r="D899" s="144" t="s">
        <v>154</v>
      </c>
      <c r="E899" s="145" t="s">
        <v>1260</v>
      </c>
      <c r="F899" s="146" t="s">
        <v>1261</v>
      </c>
      <c r="G899" s="147" t="s">
        <v>221</v>
      </c>
      <c r="H899" s="148">
        <v>19.695</v>
      </c>
      <c r="I899" s="149"/>
      <c r="J899" s="150">
        <f>ROUND(I899*H899,2)</f>
        <v>0</v>
      </c>
      <c r="K899" s="146" t="s">
        <v>158</v>
      </c>
      <c r="L899" s="34"/>
      <c r="M899" s="151" t="s">
        <v>3</v>
      </c>
      <c r="N899" s="152" t="s">
        <v>44</v>
      </c>
      <c r="O899" s="54"/>
      <c r="P899" s="153">
        <f>O899*H899</f>
        <v>0</v>
      </c>
      <c r="Q899" s="153">
        <v>0.00026</v>
      </c>
      <c r="R899" s="153">
        <f>Q899*H899</f>
        <v>0.0051207</v>
      </c>
      <c r="S899" s="153">
        <v>0</v>
      </c>
      <c r="T899" s="154">
        <f>S899*H899</f>
        <v>0</v>
      </c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R899" s="155" t="s">
        <v>266</v>
      </c>
      <c r="AT899" s="155" t="s">
        <v>154</v>
      </c>
      <c r="AU899" s="155" t="s">
        <v>82</v>
      </c>
      <c r="AY899" s="18" t="s">
        <v>152</v>
      </c>
      <c r="BE899" s="156">
        <f>IF(N899="základní",J899,0)</f>
        <v>0</v>
      </c>
      <c r="BF899" s="156">
        <f>IF(N899="snížená",J899,0)</f>
        <v>0</v>
      </c>
      <c r="BG899" s="156">
        <f>IF(N899="zákl. přenesená",J899,0)</f>
        <v>0</v>
      </c>
      <c r="BH899" s="156">
        <f>IF(N899="sníž. přenesená",J899,0)</f>
        <v>0</v>
      </c>
      <c r="BI899" s="156">
        <f>IF(N899="nulová",J899,0)</f>
        <v>0</v>
      </c>
      <c r="BJ899" s="18" t="s">
        <v>80</v>
      </c>
      <c r="BK899" s="156">
        <f>ROUND(I899*H899,2)</f>
        <v>0</v>
      </c>
      <c r="BL899" s="18" t="s">
        <v>266</v>
      </c>
      <c r="BM899" s="155" t="s">
        <v>1262</v>
      </c>
    </row>
    <row r="900" spans="1:47" s="1" customFormat="1" ht="11.25">
      <c r="A900" s="33"/>
      <c r="B900" s="34"/>
      <c r="C900" s="33"/>
      <c r="D900" s="157" t="s">
        <v>161</v>
      </c>
      <c r="E900" s="33"/>
      <c r="F900" s="158" t="s">
        <v>1263</v>
      </c>
      <c r="G900" s="33"/>
      <c r="H900" s="33"/>
      <c r="I900" s="159"/>
      <c r="J900" s="33"/>
      <c r="K900" s="33"/>
      <c r="L900" s="34"/>
      <c r="M900" s="160"/>
      <c r="N900" s="161"/>
      <c r="O900" s="54"/>
      <c r="P900" s="54"/>
      <c r="Q900" s="54"/>
      <c r="R900" s="54"/>
      <c r="S900" s="54"/>
      <c r="T900" s="55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T900" s="18" t="s">
        <v>161</v>
      </c>
      <c r="AU900" s="18" t="s">
        <v>82</v>
      </c>
    </row>
    <row r="901" spans="2:51" s="12" customFormat="1" ht="11.25">
      <c r="B901" s="162"/>
      <c r="D901" s="163" t="s">
        <v>163</v>
      </c>
      <c r="E901" s="164" t="s">
        <v>3</v>
      </c>
      <c r="F901" s="165" t="s">
        <v>1264</v>
      </c>
      <c r="H901" s="164" t="s">
        <v>3</v>
      </c>
      <c r="I901" s="166"/>
      <c r="L901" s="162"/>
      <c r="M901" s="167"/>
      <c r="N901" s="168"/>
      <c r="O901" s="168"/>
      <c r="P901" s="168"/>
      <c r="Q901" s="168"/>
      <c r="R901" s="168"/>
      <c r="S901" s="168"/>
      <c r="T901" s="169"/>
      <c r="AT901" s="164" t="s">
        <v>163</v>
      </c>
      <c r="AU901" s="164" t="s">
        <v>82</v>
      </c>
      <c r="AV901" s="12" t="s">
        <v>80</v>
      </c>
      <c r="AW901" s="12" t="s">
        <v>34</v>
      </c>
      <c r="AX901" s="12" t="s">
        <v>73</v>
      </c>
      <c r="AY901" s="164" t="s">
        <v>152</v>
      </c>
    </row>
    <row r="902" spans="2:51" s="12" customFormat="1" ht="11.25">
      <c r="B902" s="162"/>
      <c r="D902" s="163" t="s">
        <v>163</v>
      </c>
      <c r="E902" s="164" t="s">
        <v>3</v>
      </c>
      <c r="F902" s="165" t="s">
        <v>1265</v>
      </c>
      <c r="H902" s="164" t="s">
        <v>3</v>
      </c>
      <c r="I902" s="166"/>
      <c r="L902" s="162"/>
      <c r="M902" s="167"/>
      <c r="N902" s="168"/>
      <c r="O902" s="168"/>
      <c r="P902" s="168"/>
      <c r="Q902" s="168"/>
      <c r="R902" s="168"/>
      <c r="S902" s="168"/>
      <c r="T902" s="169"/>
      <c r="AT902" s="164" t="s">
        <v>163</v>
      </c>
      <c r="AU902" s="164" t="s">
        <v>82</v>
      </c>
      <c r="AV902" s="12" t="s">
        <v>80</v>
      </c>
      <c r="AW902" s="12" t="s">
        <v>34</v>
      </c>
      <c r="AX902" s="12" t="s">
        <v>73</v>
      </c>
      <c r="AY902" s="164" t="s">
        <v>152</v>
      </c>
    </row>
    <row r="903" spans="2:51" s="12" customFormat="1" ht="11.25">
      <c r="B903" s="162"/>
      <c r="D903" s="163" t="s">
        <v>163</v>
      </c>
      <c r="E903" s="164" t="s">
        <v>3</v>
      </c>
      <c r="F903" s="165" t="s">
        <v>1266</v>
      </c>
      <c r="H903" s="164" t="s">
        <v>3</v>
      </c>
      <c r="I903" s="166"/>
      <c r="L903" s="162"/>
      <c r="M903" s="167"/>
      <c r="N903" s="168"/>
      <c r="O903" s="168"/>
      <c r="P903" s="168"/>
      <c r="Q903" s="168"/>
      <c r="R903" s="168"/>
      <c r="S903" s="168"/>
      <c r="T903" s="169"/>
      <c r="AT903" s="164" t="s">
        <v>163</v>
      </c>
      <c r="AU903" s="164" t="s">
        <v>82</v>
      </c>
      <c r="AV903" s="12" t="s">
        <v>80</v>
      </c>
      <c r="AW903" s="12" t="s">
        <v>34</v>
      </c>
      <c r="AX903" s="12" t="s">
        <v>73</v>
      </c>
      <c r="AY903" s="164" t="s">
        <v>152</v>
      </c>
    </row>
    <row r="904" spans="2:51" s="12" customFormat="1" ht="11.25">
      <c r="B904" s="162"/>
      <c r="D904" s="163" t="s">
        <v>163</v>
      </c>
      <c r="E904" s="164" t="s">
        <v>3</v>
      </c>
      <c r="F904" s="165" t="s">
        <v>354</v>
      </c>
      <c r="H904" s="164" t="s">
        <v>3</v>
      </c>
      <c r="I904" s="166"/>
      <c r="L904" s="162"/>
      <c r="M904" s="167"/>
      <c r="N904" s="168"/>
      <c r="O904" s="168"/>
      <c r="P904" s="168"/>
      <c r="Q904" s="168"/>
      <c r="R904" s="168"/>
      <c r="S904" s="168"/>
      <c r="T904" s="169"/>
      <c r="AT904" s="164" t="s">
        <v>163</v>
      </c>
      <c r="AU904" s="164" t="s">
        <v>82</v>
      </c>
      <c r="AV904" s="12" t="s">
        <v>80</v>
      </c>
      <c r="AW904" s="12" t="s">
        <v>34</v>
      </c>
      <c r="AX904" s="12" t="s">
        <v>73</v>
      </c>
      <c r="AY904" s="164" t="s">
        <v>152</v>
      </c>
    </row>
    <row r="905" spans="2:51" s="12" customFormat="1" ht="11.25">
      <c r="B905" s="162"/>
      <c r="D905" s="163" t="s">
        <v>163</v>
      </c>
      <c r="E905" s="164" t="s">
        <v>3</v>
      </c>
      <c r="F905" s="165" t="s">
        <v>1267</v>
      </c>
      <c r="H905" s="164" t="s">
        <v>3</v>
      </c>
      <c r="I905" s="166"/>
      <c r="L905" s="162"/>
      <c r="M905" s="167"/>
      <c r="N905" s="168"/>
      <c r="O905" s="168"/>
      <c r="P905" s="168"/>
      <c r="Q905" s="168"/>
      <c r="R905" s="168"/>
      <c r="S905" s="168"/>
      <c r="T905" s="169"/>
      <c r="AT905" s="164" t="s">
        <v>163</v>
      </c>
      <c r="AU905" s="164" t="s">
        <v>82</v>
      </c>
      <c r="AV905" s="12" t="s">
        <v>80</v>
      </c>
      <c r="AW905" s="12" t="s">
        <v>34</v>
      </c>
      <c r="AX905" s="12" t="s">
        <v>73</v>
      </c>
      <c r="AY905" s="164" t="s">
        <v>152</v>
      </c>
    </row>
    <row r="906" spans="2:51" s="13" customFormat="1" ht="11.25">
      <c r="B906" s="170"/>
      <c r="D906" s="163" t="s">
        <v>163</v>
      </c>
      <c r="E906" s="171" t="s">
        <v>3</v>
      </c>
      <c r="F906" s="172" t="s">
        <v>1268</v>
      </c>
      <c r="H906" s="173">
        <v>3.995</v>
      </c>
      <c r="I906" s="174"/>
      <c r="L906" s="170"/>
      <c r="M906" s="175"/>
      <c r="N906" s="176"/>
      <c r="O906" s="176"/>
      <c r="P906" s="176"/>
      <c r="Q906" s="176"/>
      <c r="R906" s="176"/>
      <c r="S906" s="176"/>
      <c r="T906" s="177"/>
      <c r="AT906" s="171" t="s">
        <v>163</v>
      </c>
      <c r="AU906" s="171" t="s">
        <v>82</v>
      </c>
      <c r="AV906" s="13" t="s">
        <v>82</v>
      </c>
      <c r="AW906" s="13" t="s">
        <v>34</v>
      </c>
      <c r="AX906" s="13" t="s">
        <v>73</v>
      </c>
      <c r="AY906" s="171" t="s">
        <v>152</v>
      </c>
    </row>
    <row r="907" spans="2:51" s="12" customFormat="1" ht="11.25">
      <c r="B907" s="162"/>
      <c r="D907" s="163" t="s">
        <v>163</v>
      </c>
      <c r="E907" s="164" t="s">
        <v>3</v>
      </c>
      <c r="F907" s="165" t="s">
        <v>1269</v>
      </c>
      <c r="H907" s="164" t="s">
        <v>3</v>
      </c>
      <c r="I907" s="166"/>
      <c r="L907" s="162"/>
      <c r="M907" s="167"/>
      <c r="N907" s="168"/>
      <c r="O907" s="168"/>
      <c r="P907" s="168"/>
      <c r="Q907" s="168"/>
      <c r="R907" s="168"/>
      <c r="S907" s="168"/>
      <c r="T907" s="169"/>
      <c r="AT907" s="164" t="s">
        <v>163</v>
      </c>
      <c r="AU907" s="164" t="s">
        <v>82</v>
      </c>
      <c r="AV907" s="12" t="s">
        <v>80</v>
      </c>
      <c r="AW907" s="12" t="s">
        <v>34</v>
      </c>
      <c r="AX907" s="12" t="s">
        <v>73</v>
      </c>
      <c r="AY907" s="164" t="s">
        <v>152</v>
      </c>
    </row>
    <row r="908" spans="2:51" s="13" customFormat="1" ht="11.25">
      <c r="B908" s="170"/>
      <c r="D908" s="163" t="s">
        <v>163</v>
      </c>
      <c r="E908" s="171" t="s">
        <v>3</v>
      </c>
      <c r="F908" s="172" t="s">
        <v>1270</v>
      </c>
      <c r="H908" s="173">
        <v>7.65</v>
      </c>
      <c r="I908" s="174"/>
      <c r="L908" s="170"/>
      <c r="M908" s="175"/>
      <c r="N908" s="176"/>
      <c r="O908" s="176"/>
      <c r="P908" s="176"/>
      <c r="Q908" s="176"/>
      <c r="R908" s="176"/>
      <c r="S908" s="176"/>
      <c r="T908" s="177"/>
      <c r="AT908" s="171" t="s">
        <v>163</v>
      </c>
      <c r="AU908" s="171" t="s">
        <v>82</v>
      </c>
      <c r="AV908" s="13" t="s">
        <v>82</v>
      </c>
      <c r="AW908" s="13" t="s">
        <v>34</v>
      </c>
      <c r="AX908" s="13" t="s">
        <v>73</v>
      </c>
      <c r="AY908" s="171" t="s">
        <v>152</v>
      </c>
    </row>
    <row r="909" spans="2:51" s="12" customFormat="1" ht="11.25">
      <c r="B909" s="162"/>
      <c r="D909" s="163" t="s">
        <v>163</v>
      </c>
      <c r="E909" s="164" t="s">
        <v>3</v>
      </c>
      <c r="F909" s="165" t="s">
        <v>1271</v>
      </c>
      <c r="H909" s="164" t="s">
        <v>3</v>
      </c>
      <c r="I909" s="166"/>
      <c r="L909" s="162"/>
      <c r="M909" s="167"/>
      <c r="N909" s="168"/>
      <c r="O909" s="168"/>
      <c r="P909" s="168"/>
      <c r="Q909" s="168"/>
      <c r="R909" s="168"/>
      <c r="S909" s="168"/>
      <c r="T909" s="169"/>
      <c r="AT909" s="164" t="s">
        <v>163</v>
      </c>
      <c r="AU909" s="164" t="s">
        <v>82</v>
      </c>
      <c r="AV909" s="12" t="s">
        <v>80</v>
      </c>
      <c r="AW909" s="12" t="s">
        <v>34</v>
      </c>
      <c r="AX909" s="12" t="s">
        <v>73</v>
      </c>
      <c r="AY909" s="164" t="s">
        <v>152</v>
      </c>
    </row>
    <row r="910" spans="2:51" s="13" customFormat="1" ht="11.25">
      <c r="B910" s="170"/>
      <c r="D910" s="163" t="s">
        <v>163</v>
      </c>
      <c r="E910" s="171" t="s">
        <v>3</v>
      </c>
      <c r="F910" s="172" t="s">
        <v>1272</v>
      </c>
      <c r="H910" s="173">
        <v>8.05</v>
      </c>
      <c r="I910" s="174"/>
      <c r="L910" s="170"/>
      <c r="M910" s="175"/>
      <c r="N910" s="176"/>
      <c r="O910" s="176"/>
      <c r="P910" s="176"/>
      <c r="Q910" s="176"/>
      <c r="R910" s="176"/>
      <c r="S910" s="176"/>
      <c r="T910" s="177"/>
      <c r="AT910" s="171" t="s">
        <v>163</v>
      </c>
      <c r="AU910" s="171" t="s">
        <v>82</v>
      </c>
      <c r="AV910" s="13" t="s">
        <v>82</v>
      </c>
      <c r="AW910" s="13" t="s">
        <v>34</v>
      </c>
      <c r="AX910" s="13" t="s">
        <v>73</v>
      </c>
      <c r="AY910" s="171" t="s">
        <v>152</v>
      </c>
    </row>
    <row r="911" spans="2:51" s="14" customFormat="1" ht="11.25">
      <c r="B911" s="178"/>
      <c r="D911" s="163" t="s">
        <v>163</v>
      </c>
      <c r="E911" s="179" t="s">
        <v>3</v>
      </c>
      <c r="F911" s="180" t="s">
        <v>168</v>
      </c>
      <c r="H911" s="181">
        <v>19.695</v>
      </c>
      <c r="I911" s="182"/>
      <c r="L911" s="178"/>
      <c r="M911" s="183"/>
      <c r="N911" s="184"/>
      <c r="O911" s="184"/>
      <c r="P911" s="184"/>
      <c r="Q911" s="184"/>
      <c r="R911" s="184"/>
      <c r="S911" s="184"/>
      <c r="T911" s="185"/>
      <c r="AT911" s="179" t="s">
        <v>163</v>
      </c>
      <c r="AU911" s="179" t="s">
        <v>82</v>
      </c>
      <c r="AV911" s="14" t="s">
        <v>159</v>
      </c>
      <c r="AW911" s="14" t="s">
        <v>34</v>
      </c>
      <c r="AX911" s="14" t="s">
        <v>80</v>
      </c>
      <c r="AY911" s="179" t="s">
        <v>152</v>
      </c>
    </row>
    <row r="912" spans="1:65" s="1" customFormat="1" ht="16.5" customHeight="1">
      <c r="A912" s="33"/>
      <c r="B912" s="143"/>
      <c r="C912" s="186" t="s">
        <v>1273</v>
      </c>
      <c r="D912" s="186" t="s">
        <v>176</v>
      </c>
      <c r="E912" s="187" t="s">
        <v>1274</v>
      </c>
      <c r="F912" s="188" t="s">
        <v>1275</v>
      </c>
      <c r="G912" s="189" t="s">
        <v>221</v>
      </c>
      <c r="H912" s="190">
        <v>19.695</v>
      </c>
      <c r="I912" s="191"/>
      <c r="J912" s="192">
        <f>ROUND(I912*H912,2)</f>
        <v>0</v>
      </c>
      <c r="K912" s="188" t="s">
        <v>158</v>
      </c>
      <c r="L912" s="193"/>
      <c r="M912" s="194" t="s">
        <v>3</v>
      </c>
      <c r="N912" s="195" t="s">
        <v>44</v>
      </c>
      <c r="O912" s="54"/>
      <c r="P912" s="153">
        <f>O912*H912</f>
        <v>0</v>
      </c>
      <c r="Q912" s="153">
        <v>0.03642</v>
      </c>
      <c r="R912" s="153">
        <f>Q912*H912</f>
        <v>0.7172919</v>
      </c>
      <c r="S912" s="153">
        <v>0</v>
      </c>
      <c r="T912" s="154">
        <f>S912*H912</f>
        <v>0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155" t="s">
        <v>395</v>
      </c>
      <c r="AT912" s="155" t="s">
        <v>176</v>
      </c>
      <c r="AU912" s="155" t="s">
        <v>82</v>
      </c>
      <c r="AY912" s="18" t="s">
        <v>152</v>
      </c>
      <c r="BE912" s="156">
        <f>IF(N912="základní",J912,0)</f>
        <v>0</v>
      </c>
      <c r="BF912" s="156">
        <f>IF(N912="snížená",J912,0)</f>
        <v>0</v>
      </c>
      <c r="BG912" s="156">
        <f>IF(N912="zákl. přenesená",J912,0)</f>
        <v>0</v>
      </c>
      <c r="BH912" s="156">
        <f>IF(N912="sníž. přenesená",J912,0)</f>
        <v>0</v>
      </c>
      <c r="BI912" s="156">
        <f>IF(N912="nulová",J912,0)</f>
        <v>0</v>
      </c>
      <c r="BJ912" s="18" t="s">
        <v>80</v>
      </c>
      <c r="BK912" s="156">
        <f>ROUND(I912*H912,2)</f>
        <v>0</v>
      </c>
      <c r="BL912" s="18" t="s">
        <v>266</v>
      </c>
      <c r="BM912" s="155" t="s">
        <v>1276</v>
      </c>
    </row>
    <row r="913" spans="1:65" s="1" customFormat="1" ht="21.75" customHeight="1">
      <c r="A913" s="33"/>
      <c r="B913" s="143"/>
      <c r="C913" s="144" t="s">
        <v>1277</v>
      </c>
      <c r="D913" s="144" t="s">
        <v>154</v>
      </c>
      <c r="E913" s="145" t="s">
        <v>1278</v>
      </c>
      <c r="F913" s="146" t="s">
        <v>1279</v>
      </c>
      <c r="G913" s="147" t="s">
        <v>305</v>
      </c>
      <c r="H913" s="148">
        <v>11.7</v>
      </c>
      <c r="I913" s="149"/>
      <c r="J913" s="150">
        <f>ROUND(I913*H913,2)</f>
        <v>0</v>
      </c>
      <c r="K913" s="146" t="s">
        <v>158</v>
      </c>
      <c r="L913" s="34"/>
      <c r="M913" s="151" t="s">
        <v>3</v>
      </c>
      <c r="N913" s="152" t="s">
        <v>44</v>
      </c>
      <c r="O913" s="54"/>
      <c r="P913" s="153">
        <f>O913*H913</f>
        <v>0</v>
      </c>
      <c r="Q913" s="153">
        <v>0</v>
      </c>
      <c r="R913" s="153">
        <f>Q913*H913</f>
        <v>0</v>
      </c>
      <c r="S913" s="153">
        <v>0</v>
      </c>
      <c r="T913" s="154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55" t="s">
        <v>266</v>
      </c>
      <c r="AT913" s="155" t="s">
        <v>154</v>
      </c>
      <c r="AU913" s="155" t="s">
        <v>82</v>
      </c>
      <c r="AY913" s="18" t="s">
        <v>152</v>
      </c>
      <c r="BE913" s="156">
        <f>IF(N913="základní",J913,0)</f>
        <v>0</v>
      </c>
      <c r="BF913" s="156">
        <f>IF(N913="snížená",J913,0)</f>
        <v>0</v>
      </c>
      <c r="BG913" s="156">
        <f>IF(N913="zákl. přenesená",J913,0)</f>
        <v>0</v>
      </c>
      <c r="BH913" s="156">
        <f>IF(N913="sníž. přenesená",J913,0)</f>
        <v>0</v>
      </c>
      <c r="BI913" s="156">
        <f>IF(N913="nulová",J913,0)</f>
        <v>0</v>
      </c>
      <c r="BJ913" s="18" t="s">
        <v>80</v>
      </c>
      <c r="BK913" s="156">
        <f>ROUND(I913*H913,2)</f>
        <v>0</v>
      </c>
      <c r="BL913" s="18" t="s">
        <v>266</v>
      </c>
      <c r="BM913" s="155" t="s">
        <v>1280</v>
      </c>
    </row>
    <row r="914" spans="1:47" s="1" customFormat="1" ht="11.25">
      <c r="A914" s="33"/>
      <c r="B914" s="34"/>
      <c r="C914" s="33"/>
      <c r="D914" s="157" t="s">
        <v>161</v>
      </c>
      <c r="E914" s="33"/>
      <c r="F914" s="158" t="s">
        <v>1281</v>
      </c>
      <c r="G914" s="33"/>
      <c r="H914" s="33"/>
      <c r="I914" s="159"/>
      <c r="J914" s="33"/>
      <c r="K914" s="33"/>
      <c r="L914" s="34"/>
      <c r="M914" s="160"/>
      <c r="N914" s="161"/>
      <c r="O914" s="54"/>
      <c r="P914" s="54"/>
      <c r="Q914" s="54"/>
      <c r="R914" s="54"/>
      <c r="S914" s="54"/>
      <c r="T914" s="55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T914" s="18" t="s">
        <v>161</v>
      </c>
      <c r="AU914" s="18" t="s">
        <v>82</v>
      </c>
    </row>
    <row r="915" spans="2:51" s="12" customFormat="1" ht="11.25">
      <c r="B915" s="162"/>
      <c r="D915" s="163" t="s">
        <v>163</v>
      </c>
      <c r="E915" s="164" t="s">
        <v>3</v>
      </c>
      <c r="F915" s="165" t="s">
        <v>1214</v>
      </c>
      <c r="H915" s="164" t="s">
        <v>3</v>
      </c>
      <c r="I915" s="166"/>
      <c r="L915" s="162"/>
      <c r="M915" s="167"/>
      <c r="N915" s="168"/>
      <c r="O915" s="168"/>
      <c r="P915" s="168"/>
      <c r="Q915" s="168"/>
      <c r="R915" s="168"/>
      <c r="S915" s="168"/>
      <c r="T915" s="169"/>
      <c r="AT915" s="164" t="s">
        <v>163</v>
      </c>
      <c r="AU915" s="164" t="s">
        <v>82</v>
      </c>
      <c r="AV915" s="12" t="s">
        <v>80</v>
      </c>
      <c r="AW915" s="12" t="s">
        <v>34</v>
      </c>
      <c r="AX915" s="12" t="s">
        <v>73</v>
      </c>
      <c r="AY915" s="164" t="s">
        <v>152</v>
      </c>
    </row>
    <row r="916" spans="2:51" s="13" customFormat="1" ht="11.25">
      <c r="B916" s="170"/>
      <c r="D916" s="163" t="s">
        <v>163</v>
      </c>
      <c r="E916" s="171" t="s">
        <v>3</v>
      </c>
      <c r="F916" s="172" t="s">
        <v>1162</v>
      </c>
      <c r="H916" s="173">
        <v>11.7</v>
      </c>
      <c r="I916" s="174"/>
      <c r="L916" s="170"/>
      <c r="M916" s="175"/>
      <c r="N916" s="176"/>
      <c r="O916" s="176"/>
      <c r="P916" s="176"/>
      <c r="Q916" s="176"/>
      <c r="R916" s="176"/>
      <c r="S916" s="176"/>
      <c r="T916" s="177"/>
      <c r="AT916" s="171" t="s">
        <v>163</v>
      </c>
      <c r="AU916" s="171" t="s">
        <v>82</v>
      </c>
      <c r="AV916" s="13" t="s">
        <v>82</v>
      </c>
      <c r="AW916" s="13" t="s">
        <v>34</v>
      </c>
      <c r="AX916" s="13" t="s">
        <v>80</v>
      </c>
      <c r="AY916" s="171" t="s">
        <v>152</v>
      </c>
    </row>
    <row r="917" spans="1:65" s="1" customFormat="1" ht="16.5" customHeight="1">
      <c r="A917" s="33"/>
      <c r="B917" s="143"/>
      <c r="C917" s="186" t="s">
        <v>1282</v>
      </c>
      <c r="D917" s="186" t="s">
        <v>176</v>
      </c>
      <c r="E917" s="187" t="s">
        <v>1283</v>
      </c>
      <c r="F917" s="188" t="s">
        <v>1284</v>
      </c>
      <c r="G917" s="189" t="s">
        <v>305</v>
      </c>
      <c r="H917" s="190">
        <v>12.285</v>
      </c>
      <c r="I917" s="191"/>
      <c r="J917" s="192">
        <f>ROUND(I917*H917,2)</f>
        <v>0</v>
      </c>
      <c r="K917" s="188" t="s">
        <v>3</v>
      </c>
      <c r="L917" s="193"/>
      <c r="M917" s="194" t="s">
        <v>3</v>
      </c>
      <c r="N917" s="195" t="s">
        <v>44</v>
      </c>
      <c r="O917" s="54"/>
      <c r="P917" s="153">
        <f>O917*H917</f>
        <v>0</v>
      </c>
      <c r="Q917" s="153">
        <v>0.005</v>
      </c>
      <c r="R917" s="153">
        <f>Q917*H917</f>
        <v>0.061425</v>
      </c>
      <c r="S917" s="153">
        <v>0</v>
      </c>
      <c r="T917" s="154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55" t="s">
        <v>395</v>
      </c>
      <c r="AT917" s="155" t="s">
        <v>176</v>
      </c>
      <c r="AU917" s="155" t="s">
        <v>82</v>
      </c>
      <c r="AY917" s="18" t="s">
        <v>152</v>
      </c>
      <c r="BE917" s="156">
        <f>IF(N917="základní",J917,0)</f>
        <v>0</v>
      </c>
      <c r="BF917" s="156">
        <f>IF(N917="snížená",J917,0)</f>
        <v>0</v>
      </c>
      <c r="BG917" s="156">
        <f>IF(N917="zákl. přenesená",J917,0)</f>
        <v>0</v>
      </c>
      <c r="BH917" s="156">
        <f>IF(N917="sníž. přenesená",J917,0)</f>
        <v>0</v>
      </c>
      <c r="BI917" s="156">
        <f>IF(N917="nulová",J917,0)</f>
        <v>0</v>
      </c>
      <c r="BJ917" s="18" t="s">
        <v>80</v>
      </c>
      <c r="BK917" s="156">
        <f>ROUND(I917*H917,2)</f>
        <v>0</v>
      </c>
      <c r="BL917" s="18" t="s">
        <v>266</v>
      </c>
      <c r="BM917" s="155" t="s">
        <v>1285</v>
      </c>
    </row>
    <row r="918" spans="2:51" s="13" customFormat="1" ht="11.25">
      <c r="B918" s="170"/>
      <c r="D918" s="163" t="s">
        <v>163</v>
      </c>
      <c r="E918" s="171" t="s">
        <v>3</v>
      </c>
      <c r="F918" s="172" t="s">
        <v>1162</v>
      </c>
      <c r="H918" s="173">
        <v>11.7</v>
      </c>
      <c r="I918" s="174"/>
      <c r="L918" s="170"/>
      <c r="M918" s="175"/>
      <c r="N918" s="176"/>
      <c r="O918" s="176"/>
      <c r="P918" s="176"/>
      <c r="Q918" s="176"/>
      <c r="R918" s="176"/>
      <c r="S918" s="176"/>
      <c r="T918" s="177"/>
      <c r="AT918" s="171" t="s">
        <v>163</v>
      </c>
      <c r="AU918" s="171" t="s">
        <v>82</v>
      </c>
      <c r="AV918" s="13" t="s">
        <v>82</v>
      </c>
      <c r="AW918" s="13" t="s">
        <v>34</v>
      </c>
      <c r="AX918" s="13" t="s">
        <v>73</v>
      </c>
      <c r="AY918" s="171" t="s">
        <v>152</v>
      </c>
    </row>
    <row r="919" spans="2:51" s="13" customFormat="1" ht="11.25">
      <c r="B919" s="170"/>
      <c r="D919" s="163" t="s">
        <v>163</v>
      </c>
      <c r="E919" s="171" t="s">
        <v>3</v>
      </c>
      <c r="F919" s="172" t="s">
        <v>1286</v>
      </c>
      <c r="H919" s="173">
        <v>12.285</v>
      </c>
      <c r="I919" s="174"/>
      <c r="L919" s="170"/>
      <c r="M919" s="175"/>
      <c r="N919" s="176"/>
      <c r="O919" s="176"/>
      <c r="P919" s="176"/>
      <c r="Q919" s="176"/>
      <c r="R919" s="176"/>
      <c r="S919" s="176"/>
      <c r="T919" s="177"/>
      <c r="AT919" s="171" t="s">
        <v>163</v>
      </c>
      <c r="AU919" s="171" t="s">
        <v>82</v>
      </c>
      <c r="AV919" s="13" t="s">
        <v>82</v>
      </c>
      <c r="AW919" s="13" t="s">
        <v>34</v>
      </c>
      <c r="AX919" s="13" t="s">
        <v>80</v>
      </c>
      <c r="AY919" s="171" t="s">
        <v>152</v>
      </c>
    </row>
    <row r="920" spans="1:65" s="1" customFormat="1" ht="16.5" customHeight="1">
      <c r="A920" s="33"/>
      <c r="B920" s="143"/>
      <c r="C920" s="186" t="s">
        <v>1287</v>
      </c>
      <c r="D920" s="186" t="s">
        <v>176</v>
      </c>
      <c r="E920" s="187" t="s">
        <v>1288</v>
      </c>
      <c r="F920" s="188" t="s">
        <v>1289</v>
      </c>
      <c r="G920" s="189" t="s">
        <v>314</v>
      </c>
      <c r="H920" s="190">
        <v>10</v>
      </c>
      <c r="I920" s="191"/>
      <c r="J920" s="192">
        <f>ROUND(I920*H920,2)</f>
        <v>0</v>
      </c>
      <c r="K920" s="188" t="s">
        <v>158</v>
      </c>
      <c r="L920" s="193"/>
      <c r="M920" s="194" t="s">
        <v>3</v>
      </c>
      <c r="N920" s="195" t="s">
        <v>44</v>
      </c>
      <c r="O920" s="54"/>
      <c r="P920" s="153">
        <f>O920*H920</f>
        <v>0</v>
      </c>
      <c r="Q920" s="153">
        <v>6E-05</v>
      </c>
      <c r="R920" s="153">
        <f>Q920*H920</f>
        <v>0.0006000000000000001</v>
      </c>
      <c r="S920" s="153">
        <v>0</v>
      </c>
      <c r="T920" s="154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155" t="s">
        <v>395</v>
      </c>
      <c r="AT920" s="155" t="s">
        <v>176</v>
      </c>
      <c r="AU920" s="155" t="s">
        <v>82</v>
      </c>
      <c r="AY920" s="18" t="s">
        <v>152</v>
      </c>
      <c r="BE920" s="156">
        <f>IF(N920="základní",J920,0)</f>
        <v>0</v>
      </c>
      <c r="BF920" s="156">
        <f>IF(N920="snížená",J920,0)</f>
        <v>0</v>
      </c>
      <c r="BG920" s="156">
        <f>IF(N920="zákl. přenesená",J920,0)</f>
        <v>0</v>
      </c>
      <c r="BH920" s="156">
        <f>IF(N920="sníž. přenesená",J920,0)</f>
        <v>0</v>
      </c>
      <c r="BI920" s="156">
        <f>IF(N920="nulová",J920,0)</f>
        <v>0</v>
      </c>
      <c r="BJ920" s="18" t="s">
        <v>80</v>
      </c>
      <c r="BK920" s="156">
        <f>ROUND(I920*H920,2)</f>
        <v>0</v>
      </c>
      <c r="BL920" s="18" t="s">
        <v>266</v>
      </c>
      <c r="BM920" s="155" t="s">
        <v>1290</v>
      </c>
    </row>
    <row r="921" spans="2:51" s="13" customFormat="1" ht="11.25">
      <c r="B921" s="170"/>
      <c r="D921" s="163" t="s">
        <v>163</v>
      </c>
      <c r="E921" s="171" t="s">
        <v>3</v>
      </c>
      <c r="F921" s="172" t="s">
        <v>1168</v>
      </c>
      <c r="H921" s="173">
        <v>10</v>
      </c>
      <c r="I921" s="174"/>
      <c r="L921" s="170"/>
      <c r="M921" s="175"/>
      <c r="N921" s="176"/>
      <c r="O921" s="176"/>
      <c r="P921" s="176"/>
      <c r="Q921" s="176"/>
      <c r="R921" s="176"/>
      <c r="S921" s="176"/>
      <c r="T921" s="177"/>
      <c r="AT921" s="171" t="s">
        <v>163</v>
      </c>
      <c r="AU921" s="171" t="s">
        <v>82</v>
      </c>
      <c r="AV921" s="13" t="s">
        <v>82</v>
      </c>
      <c r="AW921" s="13" t="s">
        <v>34</v>
      </c>
      <c r="AX921" s="13" t="s">
        <v>80</v>
      </c>
      <c r="AY921" s="171" t="s">
        <v>152</v>
      </c>
    </row>
    <row r="922" spans="1:65" s="1" customFormat="1" ht="24" customHeight="1">
      <c r="A922" s="33"/>
      <c r="B922" s="143"/>
      <c r="C922" s="144" t="s">
        <v>1291</v>
      </c>
      <c r="D922" s="144" t="s">
        <v>154</v>
      </c>
      <c r="E922" s="145" t="s">
        <v>1292</v>
      </c>
      <c r="F922" s="146" t="s">
        <v>1293</v>
      </c>
      <c r="G922" s="147" t="s">
        <v>314</v>
      </c>
      <c r="H922" s="148">
        <v>1</v>
      </c>
      <c r="I922" s="149"/>
      <c r="J922" s="150">
        <f>ROUND(I922*H922,2)</f>
        <v>0</v>
      </c>
      <c r="K922" s="146" t="s">
        <v>3</v>
      </c>
      <c r="L922" s="34"/>
      <c r="M922" s="151" t="s">
        <v>3</v>
      </c>
      <c r="N922" s="152" t="s">
        <v>44</v>
      </c>
      <c r="O922" s="54"/>
      <c r="P922" s="153">
        <f>O922*H922</f>
        <v>0</v>
      </c>
      <c r="Q922" s="153">
        <v>0</v>
      </c>
      <c r="R922" s="153">
        <f>Q922*H922</f>
        <v>0</v>
      </c>
      <c r="S922" s="153">
        <v>0</v>
      </c>
      <c r="T922" s="154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55" t="s">
        <v>266</v>
      </c>
      <c r="AT922" s="155" t="s">
        <v>154</v>
      </c>
      <c r="AU922" s="155" t="s">
        <v>82</v>
      </c>
      <c r="AY922" s="18" t="s">
        <v>152</v>
      </c>
      <c r="BE922" s="156">
        <f>IF(N922="základní",J922,0)</f>
        <v>0</v>
      </c>
      <c r="BF922" s="156">
        <f>IF(N922="snížená",J922,0)</f>
        <v>0</v>
      </c>
      <c r="BG922" s="156">
        <f>IF(N922="zákl. přenesená",J922,0)</f>
        <v>0</v>
      </c>
      <c r="BH922" s="156">
        <f>IF(N922="sníž. přenesená",J922,0)</f>
        <v>0</v>
      </c>
      <c r="BI922" s="156">
        <f>IF(N922="nulová",J922,0)</f>
        <v>0</v>
      </c>
      <c r="BJ922" s="18" t="s">
        <v>80</v>
      </c>
      <c r="BK922" s="156">
        <f>ROUND(I922*H922,2)</f>
        <v>0</v>
      </c>
      <c r="BL922" s="18" t="s">
        <v>266</v>
      </c>
      <c r="BM922" s="155" t="s">
        <v>1294</v>
      </c>
    </row>
    <row r="923" spans="2:51" s="12" customFormat="1" ht="11.25">
      <c r="B923" s="162"/>
      <c r="D923" s="163" t="s">
        <v>163</v>
      </c>
      <c r="E923" s="164" t="s">
        <v>3</v>
      </c>
      <c r="F923" s="165" t="s">
        <v>1295</v>
      </c>
      <c r="H923" s="164" t="s">
        <v>3</v>
      </c>
      <c r="I923" s="166"/>
      <c r="L923" s="162"/>
      <c r="M923" s="167"/>
      <c r="N923" s="168"/>
      <c r="O923" s="168"/>
      <c r="P923" s="168"/>
      <c r="Q923" s="168"/>
      <c r="R923" s="168"/>
      <c r="S923" s="168"/>
      <c r="T923" s="169"/>
      <c r="AT923" s="164" t="s">
        <v>163</v>
      </c>
      <c r="AU923" s="164" t="s">
        <v>82</v>
      </c>
      <c r="AV923" s="12" t="s">
        <v>80</v>
      </c>
      <c r="AW923" s="12" t="s">
        <v>34</v>
      </c>
      <c r="AX923" s="12" t="s">
        <v>73</v>
      </c>
      <c r="AY923" s="164" t="s">
        <v>152</v>
      </c>
    </row>
    <row r="924" spans="2:51" s="12" customFormat="1" ht="11.25">
      <c r="B924" s="162"/>
      <c r="D924" s="163" t="s">
        <v>163</v>
      </c>
      <c r="E924" s="164" t="s">
        <v>3</v>
      </c>
      <c r="F924" s="165" t="s">
        <v>1296</v>
      </c>
      <c r="H924" s="164" t="s">
        <v>3</v>
      </c>
      <c r="I924" s="166"/>
      <c r="L924" s="162"/>
      <c r="M924" s="167"/>
      <c r="N924" s="168"/>
      <c r="O924" s="168"/>
      <c r="P924" s="168"/>
      <c r="Q924" s="168"/>
      <c r="R924" s="168"/>
      <c r="S924" s="168"/>
      <c r="T924" s="169"/>
      <c r="AT924" s="164" t="s">
        <v>163</v>
      </c>
      <c r="AU924" s="164" t="s">
        <v>82</v>
      </c>
      <c r="AV924" s="12" t="s">
        <v>80</v>
      </c>
      <c r="AW924" s="12" t="s">
        <v>34</v>
      </c>
      <c r="AX924" s="12" t="s">
        <v>73</v>
      </c>
      <c r="AY924" s="164" t="s">
        <v>152</v>
      </c>
    </row>
    <row r="925" spans="2:51" s="12" customFormat="1" ht="11.25">
      <c r="B925" s="162"/>
      <c r="D925" s="163" t="s">
        <v>163</v>
      </c>
      <c r="E925" s="164" t="s">
        <v>3</v>
      </c>
      <c r="F925" s="165" t="s">
        <v>665</v>
      </c>
      <c r="H925" s="164" t="s">
        <v>3</v>
      </c>
      <c r="I925" s="166"/>
      <c r="L925" s="162"/>
      <c r="M925" s="167"/>
      <c r="N925" s="168"/>
      <c r="O925" s="168"/>
      <c r="P925" s="168"/>
      <c r="Q925" s="168"/>
      <c r="R925" s="168"/>
      <c r="S925" s="168"/>
      <c r="T925" s="169"/>
      <c r="AT925" s="164" t="s">
        <v>163</v>
      </c>
      <c r="AU925" s="164" t="s">
        <v>82</v>
      </c>
      <c r="AV925" s="12" t="s">
        <v>80</v>
      </c>
      <c r="AW925" s="12" t="s">
        <v>34</v>
      </c>
      <c r="AX925" s="12" t="s">
        <v>73</v>
      </c>
      <c r="AY925" s="164" t="s">
        <v>152</v>
      </c>
    </row>
    <row r="926" spans="2:51" s="12" customFormat="1" ht="11.25">
      <c r="B926" s="162"/>
      <c r="D926" s="163" t="s">
        <v>163</v>
      </c>
      <c r="E926" s="164" t="s">
        <v>3</v>
      </c>
      <c r="F926" s="165" t="s">
        <v>1297</v>
      </c>
      <c r="H926" s="164" t="s">
        <v>3</v>
      </c>
      <c r="I926" s="166"/>
      <c r="L926" s="162"/>
      <c r="M926" s="167"/>
      <c r="N926" s="168"/>
      <c r="O926" s="168"/>
      <c r="P926" s="168"/>
      <c r="Q926" s="168"/>
      <c r="R926" s="168"/>
      <c r="S926" s="168"/>
      <c r="T926" s="169"/>
      <c r="AT926" s="164" t="s">
        <v>163</v>
      </c>
      <c r="AU926" s="164" t="s">
        <v>82</v>
      </c>
      <c r="AV926" s="12" t="s">
        <v>80</v>
      </c>
      <c r="AW926" s="12" t="s">
        <v>34</v>
      </c>
      <c r="AX926" s="12" t="s">
        <v>73</v>
      </c>
      <c r="AY926" s="164" t="s">
        <v>152</v>
      </c>
    </row>
    <row r="927" spans="2:51" s="13" customFormat="1" ht="11.25">
      <c r="B927" s="170"/>
      <c r="D927" s="163" t="s">
        <v>163</v>
      </c>
      <c r="E927" s="171" t="s">
        <v>3</v>
      </c>
      <c r="F927" s="172" t="s">
        <v>80</v>
      </c>
      <c r="H927" s="173">
        <v>1</v>
      </c>
      <c r="I927" s="174"/>
      <c r="L927" s="170"/>
      <c r="M927" s="175"/>
      <c r="N927" s="176"/>
      <c r="O927" s="176"/>
      <c r="P927" s="176"/>
      <c r="Q927" s="176"/>
      <c r="R927" s="176"/>
      <c r="S927" s="176"/>
      <c r="T927" s="177"/>
      <c r="AT927" s="171" t="s">
        <v>163</v>
      </c>
      <c r="AU927" s="171" t="s">
        <v>82</v>
      </c>
      <c r="AV927" s="13" t="s">
        <v>82</v>
      </c>
      <c r="AW927" s="13" t="s">
        <v>34</v>
      </c>
      <c r="AX927" s="13" t="s">
        <v>80</v>
      </c>
      <c r="AY927" s="171" t="s">
        <v>152</v>
      </c>
    </row>
    <row r="928" spans="1:65" s="1" customFormat="1" ht="37.5" customHeight="1">
      <c r="A928" s="33"/>
      <c r="B928" s="143"/>
      <c r="C928" s="186" t="s">
        <v>1298</v>
      </c>
      <c r="D928" s="186" t="s">
        <v>176</v>
      </c>
      <c r="E928" s="187" t="s">
        <v>1299</v>
      </c>
      <c r="F928" s="188" t="s">
        <v>1300</v>
      </c>
      <c r="G928" s="189" t="s">
        <v>314</v>
      </c>
      <c r="H928" s="190">
        <v>1</v>
      </c>
      <c r="I928" s="191"/>
      <c r="J928" s="192">
        <f>ROUND(I928*H928,2)</f>
        <v>0</v>
      </c>
      <c r="K928" s="188" t="s">
        <v>3</v>
      </c>
      <c r="L928" s="193"/>
      <c r="M928" s="194" t="s">
        <v>3</v>
      </c>
      <c r="N928" s="195" t="s">
        <v>44</v>
      </c>
      <c r="O928" s="54"/>
      <c r="P928" s="153">
        <f>O928*H928</f>
        <v>0</v>
      </c>
      <c r="Q928" s="153">
        <v>0.13</v>
      </c>
      <c r="R928" s="153">
        <f>Q928*H928</f>
        <v>0.13</v>
      </c>
      <c r="S928" s="153">
        <v>0</v>
      </c>
      <c r="T928" s="154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55" t="s">
        <v>395</v>
      </c>
      <c r="AT928" s="155" t="s">
        <v>176</v>
      </c>
      <c r="AU928" s="155" t="s">
        <v>82</v>
      </c>
      <c r="AY928" s="18" t="s">
        <v>152</v>
      </c>
      <c r="BE928" s="156">
        <f>IF(N928="základní",J928,0)</f>
        <v>0</v>
      </c>
      <c r="BF928" s="156">
        <f>IF(N928="snížená",J928,0)</f>
        <v>0</v>
      </c>
      <c r="BG928" s="156">
        <f>IF(N928="zákl. přenesená",J928,0)</f>
        <v>0</v>
      </c>
      <c r="BH928" s="156">
        <f>IF(N928="sníž. přenesená",J928,0)</f>
        <v>0</v>
      </c>
      <c r="BI928" s="156">
        <f>IF(N928="nulová",J928,0)</f>
        <v>0</v>
      </c>
      <c r="BJ928" s="18" t="s">
        <v>80</v>
      </c>
      <c r="BK928" s="156">
        <f>ROUND(I928*H928,2)</f>
        <v>0</v>
      </c>
      <c r="BL928" s="18" t="s">
        <v>266</v>
      </c>
      <c r="BM928" s="155" t="s">
        <v>1301</v>
      </c>
    </row>
    <row r="929" spans="1:65" s="1" customFormat="1" ht="24" customHeight="1">
      <c r="A929" s="33"/>
      <c r="B929" s="143"/>
      <c r="C929" s="144" t="s">
        <v>1302</v>
      </c>
      <c r="D929" s="144" t="s">
        <v>154</v>
      </c>
      <c r="E929" s="145" t="s">
        <v>1303</v>
      </c>
      <c r="F929" s="146" t="s">
        <v>1304</v>
      </c>
      <c r="G929" s="147" t="s">
        <v>314</v>
      </c>
      <c r="H929" s="148">
        <v>1</v>
      </c>
      <c r="I929" s="149"/>
      <c r="J929" s="150">
        <f>ROUND(I929*H929,2)</f>
        <v>0</v>
      </c>
      <c r="K929" s="146" t="s">
        <v>158</v>
      </c>
      <c r="L929" s="34"/>
      <c r="M929" s="151" t="s">
        <v>3</v>
      </c>
      <c r="N929" s="152" t="s">
        <v>44</v>
      </c>
      <c r="O929" s="54"/>
      <c r="P929" s="153">
        <f>O929*H929</f>
        <v>0</v>
      </c>
      <c r="Q929" s="153">
        <v>0.00092</v>
      </c>
      <c r="R929" s="153">
        <f>Q929*H929</f>
        <v>0.00092</v>
      </c>
      <c r="S929" s="153">
        <v>0</v>
      </c>
      <c r="T929" s="154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55" t="s">
        <v>266</v>
      </c>
      <c r="AT929" s="155" t="s">
        <v>154</v>
      </c>
      <c r="AU929" s="155" t="s">
        <v>82</v>
      </c>
      <c r="AY929" s="18" t="s">
        <v>152</v>
      </c>
      <c r="BE929" s="156">
        <f>IF(N929="základní",J929,0)</f>
        <v>0</v>
      </c>
      <c r="BF929" s="156">
        <f>IF(N929="snížená",J929,0)</f>
        <v>0</v>
      </c>
      <c r="BG929" s="156">
        <f>IF(N929="zákl. přenesená",J929,0)</f>
        <v>0</v>
      </c>
      <c r="BH929" s="156">
        <f>IF(N929="sníž. přenesená",J929,0)</f>
        <v>0</v>
      </c>
      <c r="BI929" s="156">
        <f>IF(N929="nulová",J929,0)</f>
        <v>0</v>
      </c>
      <c r="BJ929" s="18" t="s">
        <v>80</v>
      </c>
      <c r="BK929" s="156">
        <f>ROUND(I929*H929,2)</f>
        <v>0</v>
      </c>
      <c r="BL929" s="18" t="s">
        <v>266</v>
      </c>
      <c r="BM929" s="155" t="s">
        <v>1305</v>
      </c>
    </row>
    <row r="930" spans="1:47" s="1" customFormat="1" ht="11.25">
      <c r="A930" s="33"/>
      <c r="B930" s="34"/>
      <c r="C930" s="33"/>
      <c r="D930" s="157" t="s">
        <v>161</v>
      </c>
      <c r="E930" s="33"/>
      <c r="F930" s="158" t="s">
        <v>1306</v>
      </c>
      <c r="G930" s="33"/>
      <c r="H930" s="33"/>
      <c r="I930" s="159"/>
      <c r="J930" s="33"/>
      <c r="K930" s="33"/>
      <c r="L930" s="34"/>
      <c r="M930" s="160"/>
      <c r="N930" s="161"/>
      <c r="O930" s="54"/>
      <c r="P930" s="54"/>
      <c r="Q930" s="54"/>
      <c r="R930" s="54"/>
      <c r="S930" s="54"/>
      <c r="T930" s="55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T930" s="18" t="s">
        <v>161</v>
      </c>
      <c r="AU930" s="18" t="s">
        <v>82</v>
      </c>
    </row>
    <row r="931" spans="2:51" s="12" customFormat="1" ht="11.25">
      <c r="B931" s="162"/>
      <c r="D931" s="163" t="s">
        <v>163</v>
      </c>
      <c r="E931" s="164" t="s">
        <v>3</v>
      </c>
      <c r="F931" s="165" t="s">
        <v>1307</v>
      </c>
      <c r="H931" s="164" t="s">
        <v>3</v>
      </c>
      <c r="I931" s="166"/>
      <c r="L931" s="162"/>
      <c r="M931" s="167"/>
      <c r="N931" s="168"/>
      <c r="O931" s="168"/>
      <c r="P931" s="168"/>
      <c r="Q931" s="168"/>
      <c r="R931" s="168"/>
      <c r="S931" s="168"/>
      <c r="T931" s="169"/>
      <c r="AT931" s="164" t="s">
        <v>163</v>
      </c>
      <c r="AU931" s="164" t="s">
        <v>82</v>
      </c>
      <c r="AV931" s="12" t="s">
        <v>80</v>
      </c>
      <c r="AW931" s="12" t="s">
        <v>34</v>
      </c>
      <c r="AX931" s="12" t="s">
        <v>73</v>
      </c>
      <c r="AY931" s="164" t="s">
        <v>152</v>
      </c>
    </row>
    <row r="932" spans="2:51" s="12" customFormat="1" ht="11.25">
      <c r="B932" s="162"/>
      <c r="D932" s="163" t="s">
        <v>163</v>
      </c>
      <c r="E932" s="164" t="s">
        <v>3</v>
      </c>
      <c r="F932" s="165" t="s">
        <v>1308</v>
      </c>
      <c r="H932" s="164" t="s">
        <v>3</v>
      </c>
      <c r="I932" s="166"/>
      <c r="L932" s="162"/>
      <c r="M932" s="167"/>
      <c r="N932" s="168"/>
      <c r="O932" s="168"/>
      <c r="P932" s="168"/>
      <c r="Q932" s="168"/>
      <c r="R932" s="168"/>
      <c r="S932" s="168"/>
      <c r="T932" s="169"/>
      <c r="AT932" s="164" t="s">
        <v>163</v>
      </c>
      <c r="AU932" s="164" t="s">
        <v>82</v>
      </c>
      <c r="AV932" s="12" t="s">
        <v>80</v>
      </c>
      <c r="AW932" s="12" t="s">
        <v>34</v>
      </c>
      <c r="AX932" s="12" t="s">
        <v>73</v>
      </c>
      <c r="AY932" s="164" t="s">
        <v>152</v>
      </c>
    </row>
    <row r="933" spans="2:51" s="12" customFormat="1" ht="11.25">
      <c r="B933" s="162"/>
      <c r="D933" s="163" t="s">
        <v>163</v>
      </c>
      <c r="E933" s="164" t="s">
        <v>3</v>
      </c>
      <c r="F933" s="165" t="s">
        <v>1309</v>
      </c>
      <c r="H933" s="164" t="s">
        <v>3</v>
      </c>
      <c r="I933" s="166"/>
      <c r="L933" s="162"/>
      <c r="M933" s="167"/>
      <c r="N933" s="168"/>
      <c r="O933" s="168"/>
      <c r="P933" s="168"/>
      <c r="Q933" s="168"/>
      <c r="R933" s="168"/>
      <c r="S933" s="168"/>
      <c r="T933" s="169"/>
      <c r="AT933" s="164" t="s">
        <v>163</v>
      </c>
      <c r="AU933" s="164" t="s">
        <v>82</v>
      </c>
      <c r="AV933" s="12" t="s">
        <v>80</v>
      </c>
      <c r="AW933" s="12" t="s">
        <v>34</v>
      </c>
      <c r="AX933" s="12" t="s">
        <v>73</v>
      </c>
      <c r="AY933" s="164" t="s">
        <v>152</v>
      </c>
    </row>
    <row r="934" spans="2:51" s="12" customFormat="1" ht="11.25">
      <c r="B934" s="162"/>
      <c r="D934" s="163" t="s">
        <v>163</v>
      </c>
      <c r="E934" s="164" t="s">
        <v>3</v>
      </c>
      <c r="F934" s="165" t="s">
        <v>1310</v>
      </c>
      <c r="H934" s="164" t="s">
        <v>3</v>
      </c>
      <c r="I934" s="166"/>
      <c r="L934" s="162"/>
      <c r="M934" s="167"/>
      <c r="N934" s="168"/>
      <c r="O934" s="168"/>
      <c r="P934" s="168"/>
      <c r="Q934" s="168"/>
      <c r="R934" s="168"/>
      <c r="S934" s="168"/>
      <c r="T934" s="169"/>
      <c r="AT934" s="164" t="s">
        <v>163</v>
      </c>
      <c r="AU934" s="164" t="s">
        <v>82</v>
      </c>
      <c r="AV934" s="12" t="s">
        <v>80</v>
      </c>
      <c r="AW934" s="12" t="s">
        <v>34</v>
      </c>
      <c r="AX934" s="12" t="s">
        <v>73</v>
      </c>
      <c r="AY934" s="164" t="s">
        <v>152</v>
      </c>
    </row>
    <row r="935" spans="2:51" s="12" customFormat="1" ht="11.25">
      <c r="B935" s="162"/>
      <c r="D935" s="163" t="s">
        <v>163</v>
      </c>
      <c r="E935" s="164" t="s">
        <v>3</v>
      </c>
      <c r="F935" s="165" t="s">
        <v>1311</v>
      </c>
      <c r="H935" s="164" t="s">
        <v>3</v>
      </c>
      <c r="I935" s="166"/>
      <c r="L935" s="162"/>
      <c r="M935" s="167"/>
      <c r="N935" s="168"/>
      <c r="O935" s="168"/>
      <c r="P935" s="168"/>
      <c r="Q935" s="168"/>
      <c r="R935" s="168"/>
      <c r="S935" s="168"/>
      <c r="T935" s="169"/>
      <c r="AT935" s="164" t="s">
        <v>163</v>
      </c>
      <c r="AU935" s="164" t="s">
        <v>82</v>
      </c>
      <c r="AV935" s="12" t="s">
        <v>80</v>
      </c>
      <c r="AW935" s="12" t="s">
        <v>34</v>
      </c>
      <c r="AX935" s="12" t="s">
        <v>73</v>
      </c>
      <c r="AY935" s="164" t="s">
        <v>152</v>
      </c>
    </row>
    <row r="936" spans="2:51" s="12" customFormat="1" ht="11.25">
      <c r="B936" s="162"/>
      <c r="D936" s="163" t="s">
        <v>163</v>
      </c>
      <c r="E936" s="164" t="s">
        <v>3</v>
      </c>
      <c r="F936" s="165" t="s">
        <v>1312</v>
      </c>
      <c r="H936" s="164" t="s">
        <v>3</v>
      </c>
      <c r="I936" s="166"/>
      <c r="L936" s="162"/>
      <c r="M936" s="167"/>
      <c r="N936" s="168"/>
      <c r="O936" s="168"/>
      <c r="P936" s="168"/>
      <c r="Q936" s="168"/>
      <c r="R936" s="168"/>
      <c r="S936" s="168"/>
      <c r="T936" s="169"/>
      <c r="AT936" s="164" t="s">
        <v>163</v>
      </c>
      <c r="AU936" s="164" t="s">
        <v>82</v>
      </c>
      <c r="AV936" s="12" t="s">
        <v>80</v>
      </c>
      <c r="AW936" s="12" t="s">
        <v>34</v>
      </c>
      <c r="AX936" s="12" t="s">
        <v>73</v>
      </c>
      <c r="AY936" s="164" t="s">
        <v>152</v>
      </c>
    </row>
    <row r="937" spans="2:51" s="13" customFormat="1" ht="11.25">
      <c r="B937" s="170"/>
      <c r="D937" s="163" t="s">
        <v>163</v>
      </c>
      <c r="E937" s="171" t="s">
        <v>3</v>
      </c>
      <c r="F937" s="172" t="s">
        <v>80</v>
      </c>
      <c r="H937" s="173">
        <v>1</v>
      </c>
      <c r="I937" s="174"/>
      <c r="L937" s="170"/>
      <c r="M937" s="175"/>
      <c r="N937" s="176"/>
      <c r="O937" s="176"/>
      <c r="P937" s="176"/>
      <c r="Q937" s="176"/>
      <c r="R937" s="176"/>
      <c r="S937" s="176"/>
      <c r="T937" s="177"/>
      <c r="AT937" s="171" t="s">
        <v>163</v>
      </c>
      <c r="AU937" s="171" t="s">
        <v>82</v>
      </c>
      <c r="AV937" s="13" t="s">
        <v>82</v>
      </c>
      <c r="AW937" s="13" t="s">
        <v>34</v>
      </c>
      <c r="AX937" s="13" t="s">
        <v>80</v>
      </c>
      <c r="AY937" s="171" t="s">
        <v>152</v>
      </c>
    </row>
    <row r="938" spans="1:65" s="1" customFormat="1" ht="24" customHeight="1">
      <c r="A938" s="33"/>
      <c r="B938" s="143"/>
      <c r="C938" s="186" t="s">
        <v>1313</v>
      </c>
      <c r="D938" s="186" t="s">
        <v>176</v>
      </c>
      <c r="E938" s="187" t="s">
        <v>1314</v>
      </c>
      <c r="F938" s="188" t="s">
        <v>1315</v>
      </c>
      <c r="G938" s="189" t="s">
        <v>221</v>
      </c>
      <c r="H938" s="190">
        <v>3.24</v>
      </c>
      <c r="I938" s="191"/>
      <c r="J938" s="192">
        <f>ROUND(I938*H938,2)</f>
        <v>0</v>
      </c>
      <c r="K938" s="188" t="s">
        <v>3</v>
      </c>
      <c r="L938" s="193"/>
      <c r="M938" s="194" t="s">
        <v>3</v>
      </c>
      <c r="N938" s="195" t="s">
        <v>44</v>
      </c>
      <c r="O938" s="54"/>
      <c r="P938" s="153">
        <f>O938*H938</f>
        <v>0</v>
      </c>
      <c r="Q938" s="153">
        <v>0.04806</v>
      </c>
      <c r="R938" s="153">
        <f>Q938*H938</f>
        <v>0.1557144</v>
      </c>
      <c r="S938" s="153">
        <v>0</v>
      </c>
      <c r="T938" s="154">
        <f>S938*H938</f>
        <v>0</v>
      </c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R938" s="155" t="s">
        <v>395</v>
      </c>
      <c r="AT938" s="155" t="s">
        <v>176</v>
      </c>
      <c r="AU938" s="155" t="s">
        <v>82</v>
      </c>
      <c r="AY938" s="18" t="s">
        <v>152</v>
      </c>
      <c r="BE938" s="156">
        <f>IF(N938="základní",J938,0)</f>
        <v>0</v>
      </c>
      <c r="BF938" s="156">
        <f>IF(N938="snížená",J938,0)</f>
        <v>0</v>
      </c>
      <c r="BG938" s="156">
        <f>IF(N938="zákl. přenesená",J938,0)</f>
        <v>0</v>
      </c>
      <c r="BH938" s="156">
        <f>IF(N938="sníž. přenesená",J938,0)</f>
        <v>0</v>
      </c>
      <c r="BI938" s="156">
        <f>IF(N938="nulová",J938,0)</f>
        <v>0</v>
      </c>
      <c r="BJ938" s="18" t="s">
        <v>80</v>
      </c>
      <c r="BK938" s="156">
        <f>ROUND(I938*H938,2)</f>
        <v>0</v>
      </c>
      <c r="BL938" s="18" t="s">
        <v>266</v>
      </c>
      <c r="BM938" s="155" t="s">
        <v>1316</v>
      </c>
    </row>
    <row r="939" spans="2:51" s="13" customFormat="1" ht="11.25">
      <c r="B939" s="170"/>
      <c r="D939" s="163" t="s">
        <v>163</v>
      </c>
      <c r="E939" s="171" t="s">
        <v>3</v>
      </c>
      <c r="F939" s="172" t="s">
        <v>1317</v>
      </c>
      <c r="H939" s="173">
        <v>3.24</v>
      </c>
      <c r="I939" s="174"/>
      <c r="L939" s="170"/>
      <c r="M939" s="175"/>
      <c r="N939" s="176"/>
      <c r="O939" s="176"/>
      <c r="P939" s="176"/>
      <c r="Q939" s="176"/>
      <c r="R939" s="176"/>
      <c r="S939" s="176"/>
      <c r="T939" s="177"/>
      <c r="AT939" s="171" t="s">
        <v>163</v>
      </c>
      <c r="AU939" s="171" t="s">
        <v>82</v>
      </c>
      <c r="AV939" s="13" t="s">
        <v>82</v>
      </c>
      <c r="AW939" s="13" t="s">
        <v>34</v>
      </c>
      <c r="AX939" s="13" t="s">
        <v>80</v>
      </c>
      <c r="AY939" s="171" t="s">
        <v>152</v>
      </c>
    </row>
    <row r="940" spans="1:65" s="1" customFormat="1" ht="16.5" customHeight="1">
      <c r="A940" s="33"/>
      <c r="B940" s="143"/>
      <c r="C940" s="144" t="s">
        <v>1318</v>
      </c>
      <c r="D940" s="144" t="s">
        <v>154</v>
      </c>
      <c r="E940" s="145" t="s">
        <v>1319</v>
      </c>
      <c r="F940" s="146" t="s">
        <v>1320</v>
      </c>
      <c r="G940" s="147" t="s">
        <v>314</v>
      </c>
      <c r="H940" s="148">
        <v>1</v>
      </c>
      <c r="I940" s="149"/>
      <c r="J940" s="150">
        <f>ROUND(I940*H940,2)</f>
        <v>0</v>
      </c>
      <c r="K940" s="146" t="s">
        <v>158</v>
      </c>
      <c r="L940" s="34"/>
      <c r="M940" s="151" t="s">
        <v>3</v>
      </c>
      <c r="N940" s="152" t="s">
        <v>44</v>
      </c>
      <c r="O940" s="54"/>
      <c r="P940" s="153">
        <f>O940*H940</f>
        <v>0</v>
      </c>
      <c r="Q940" s="153">
        <v>0</v>
      </c>
      <c r="R940" s="153">
        <f>Q940*H940</f>
        <v>0</v>
      </c>
      <c r="S940" s="153">
        <v>0</v>
      </c>
      <c r="T940" s="154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55" t="s">
        <v>266</v>
      </c>
      <c r="AT940" s="155" t="s">
        <v>154</v>
      </c>
      <c r="AU940" s="155" t="s">
        <v>82</v>
      </c>
      <c r="AY940" s="18" t="s">
        <v>152</v>
      </c>
      <c r="BE940" s="156">
        <f>IF(N940="základní",J940,0)</f>
        <v>0</v>
      </c>
      <c r="BF940" s="156">
        <f>IF(N940="snížená",J940,0)</f>
        <v>0</v>
      </c>
      <c r="BG940" s="156">
        <f>IF(N940="zákl. přenesená",J940,0)</f>
        <v>0</v>
      </c>
      <c r="BH940" s="156">
        <f>IF(N940="sníž. přenesená",J940,0)</f>
        <v>0</v>
      </c>
      <c r="BI940" s="156">
        <f>IF(N940="nulová",J940,0)</f>
        <v>0</v>
      </c>
      <c r="BJ940" s="18" t="s">
        <v>80</v>
      </c>
      <c r="BK940" s="156">
        <f>ROUND(I940*H940,2)</f>
        <v>0</v>
      </c>
      <c r="BL940" s="18" t="s">
        <v>266</v>
      </c>
      <c r="BM940" s="155" t="s">
        <v>1321</v>
      </c>
    </row>
    <row r="941" spans="1:47" s="1" customFormat="1" ht="11.25">
      <c r="A941" s="33"/>
      <c r="B941" s="34"/>
      <c r="C941" s="33"/>
      <c r="D941" s="157" t="s">
        <v>161</v>
      </c>
      <c r="E941" s="33"/>
      <c r="F941" s="158" t="s">
        <v>1322</v>
      </c>
      <c r="G941" s="33"/>
      <c r="H941" s="33"/>
      <c r="I941" s="159"/>
      <c r="J941" s="33"/>
      <c r="K941" s="33"/>
      <c r="L941" s="34"/>
      <c r="M941" s="160"/>
      <c r="N941" s="161"/>
      <c r="O941" s="54"/>
      <c r="P941" s="54"/>
      <c r="Q941" s="54"/>
      <c r="R941" s="54"/>
      <c r="S941" s="54"/>
      <c r="T941" s="55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T941" s="18" t="s">
        <v>161</v>
      </c>
      <c r="AU941" s="18" t="s">
        <v>82</v>
      </c>
    </row>
    <row r="942" spans="2:51" s="12" customFormat="1" ht="11.25">
      <c r="B942" s="162"/>
      <c r="D942" s="163" t="s">
        <v>163</v>
      </c>
      <c r="E942" s="164" t="s">
        <v>3</v>
      </c>
      <c r="F942" s="165" t="s">
        <v>1323</v>
      </c>
      <c r="H942" s="164" t="s">
        <v>3</v>
      </c>
      <c r="I942" s="166"/>
      <c r="L942" s="162"/>
      <c r="M942" s="167"/>
      <c r="N942" s="168"/>
      <c r="O942" s="168"/>
      <c r="P942" s="168"/>
      <c r="Q942" s="168"/>
      <c r="R942" s="168"/>
      <c r="S942" s="168"/>
      <c r="T942" s="169"/>
      <c r="AT942" s="164" t="s">
        <v>163</v>
      </c>
      <c r="AU942" s="164" t="s">
        <v>82</v>
      </c>
      <c r="AV942" s="12" t="s">
        <v>80</v>
      </c>
      <c r="AW942" s="12" t="s">
        <v>34</v>
      </c>
      <c r="AX942" s="12" t="s">
        <v>73</v>
      </c>
      <c r="AY942" s="164" t="s">
        <v>152</v>
      </c>
    </row>
    <row r="943" spans="2:51" s="12" customFormat="1" ht="11.25">
      <c r="B943" s="162"/>
      <c r="D943" s="163" t="s">
        <v>163</v>
      </c>
      <c r="E943" s="164" t="s">
        <v>3</v>
      </c>
      <c r="F943" s="165" t="s">
        <v>1324</v>
      </c>
      <c r="H943" s="164" t="s">
        <v>3</v>
      </c>
      <c r="I943" s="166"/>
      <c r="L943" s="162"/>
      <c r="M943" s="167"/>
      <c r="N943" s="168"/>
      <c r="O943" s="168"/>
      <c r="P943" s="168"/>
      <c r="Q943" s="168"/>
      <c r="R943" s="168"/>
      <c r="S943" s="168"/>
      <c r="T943" s="169"/>
      <c r="AT943" s="164" t="s">
        <v>163</v>
      </c>
      <c r="AU943" s="164" t="s">
        <v>82</v>
      </c>
      <c r="AV943" s="12" t="s">
        <v>80</v>
      </c>
      <c r="AW943" s="12" t="s">
        <v>34</v>
      </c>
      <c r="AX943" s="12" t="s">
        <v>73</v>
      </c>
      <c r="AY943" s="164" t="s">
        <v>152</v>
      </c>
    </row>
    <row r="944" spans="2:51" s="12" customFormat="1" ht="11.25">
      <c r="B944" s="162"/>
      <c r="D944" s="163" t="s">
        <v>163</v>
      </c>
      <c r="E944" s="164" t="s">
        <v>3</v>
      </c>
      <c r="F944" s="165" t="s">
        <v>1311</v>
      </c>
      <c r="H944" s="164" t="s">
        <v>3</v>
      </c>
      <c r="I944" s="166"/>
      <c r="L944" s="162"/>
      <c r="M944" s="167"/>
      <c r="N944" s="168"/>
      <c r="O944" s="168"/>
      <c r="P944" s="168"/>
      <c r="Q944" s="168"/>
      <c r="R944" s="168"/>
      <c r="S944" s="168"/>
      <c r="T944" s="169"/>
      <c r="AT944" s="164" t="s">
        <v>163</v>
      </c>
      <c r="AU944" s="164" t="s">
        <v>82</v>
      </c>
      <c r="AV944" s="12" t="s">
        <v>80</v>
      </c>
      <c r="AW944" s="12" t="s">
        <v>34</v>
      </c>
      <c r="AX944" s="12" t="s">
        <v>73</v>
      </c>
      <c r="AY944" s="164" t="s">
        <v>152</v>
      </c>
    </row>
    <row r="945" spans="2:51" s="13" customFormat="1" ht="11.25">
      <c r="B945" s="170"/>
      <c r="D945" s="163" t="s">
        <v>163</v>
      </c>
      <c r="E945" s="171" t="s">
        <v>3</v>
      </c>
      <c r="F945" s="172" t="s">
        <v>80</v>
      </c>
      <c r="H945" s="173">
        <v>1</v>
      </c>
      <c r="I945" s="174"/>
      <c r="L945" s="170"/>
      <c r="M945" s="175"/>
      <c r="N945" s="176"/>
      <c r="O945" s="176"/>
      <c r="P945" s="176"/>
      <c r="Q945" s="176"/>
      <c r="R945" s="176"/>
      <c r="S945" s="176"/>
      <c r="T945" s="177"/>
      <c r="AT945" s="171" t="s">
        <v>163</v>
      </c>
      <c r="AU945" s="171" t="s">
        <v>82</v>
      </c>
      <c r="AV945" s="13" t="s">
        <v>82</v>
      </c>
      <c r="AW945" s="13" t="s">
        <v>34</v>
      </c>
      <c r="AX945" s="13" t="s">
        <v>80</v>
      </c>
      <c r="AY945" s="171" t="s">
        <v>152</v>
      </c>
    </row>
    <row r="946" spans="1:65" s="1" customFormat="1" ht="16.5" customHeight="1">
      <c r="A946" s="33"/>
      <c r="B946" s="143"/>
      <c r="C946" s="186" t="s">
        <v>1325</v>
      </c>
      <c r="D946" s="186" t="s">
        <v>176</v>
      </c>
      <c r="E946" s="187" t="s">
        <v>1326</v>
      </c>
      <c r="F946" s="188" t="s">
        <v>1327</v>
      </c>
      <c r="G946" s="189" t="s">
        <v>314</v>
      </c>
      <c r="H946" s="190">
        <v>1</v>
      </c>
      <c r="I946" s="191"/>
      <c r="J946" s="192">
        <f>ROUND(I946*H946,2)</f>
        <v>0</v>
      </c>
      <c r="K946" s="188" t="s">
        <v>158</v>
      </c>
      <c r="L946" s="193"/>
      <c r="M946" s="194" t="s">
        <v>3</v>
      </c>
      <c r="N946" s="195" t="s">
        <v>44</v>
      </c>
      <c r="O946" s="54"/>
      <c r="P946" s="153">
        <f>O946*H946</f>
        <v>0</v>
      </c>
      <c r="Q946" s="153">
        <v>0.0024</v>
      </c>
      <c r="R946" s="153">
        <f>Q946*H946</f>
        <v>0.0024</v>
      </c>
      <c r="S946" s="153">
        <v>0</v>
      </c>
      <c r="T946" s="154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55" t="s">
        <v>395</v>
      </c>
      <c r="AT946" s="155" t="s">
        <v>176</v>
      </c>
      <c r="AU946" s="155" t="s">
        <v>82</v>
      </c>
      <c r="AY946" s="18" t="s">
        <v>152</v>
      </c>
      <c r="BE946" s="156">
        <f>IF(N946="základní",J946,0)</f>
        <v>0</v>
      </c>
      <c r="BF946" s="156">
        <f>IF(N946="snížená",J946,0)</f>
        <v>0</v>
      </c>
      <c r="BG946" s="156">
        <f>IF(N946="zákl. přenesená",J946,0)</f>
        <v>0</v>
      </c>
      <c r="BH946" s="156">
        <f>IF(N946="sníž. přenesená",J946,0)</f>
        <v>0</v>
      </c>
      <c r="BI946" s="156">
        <f>IF(N946="nulová",J946,0)</f>
        <v>0</v>
      </c>
      <c r="BJ946" s="18" t="s">
        <v>80</v>
      </c>
      <c r="BK946" s="156">
        <f>ROUND(I946*H946,2)</f>
        <v>0</v>
      </c>
      <c r="BL946" s="18" t="s">
        <v>266</v>
      </c>
      <c r="BM946" s="155" t="s">
        <v>1328</v>
      </c>
    </row>
    <row r="947" spans="1:65" s="1" customFormat="1" ht="24" customHeight="1">
      <c r="A947" s="33"/>
      <c r="B947" s="143"/>
      <c r="C947" s="144" t="s">
        <v>1329</v>
      </c>
      <c r="D947" s="144" t="s">
        <v>154</v>
      </c>
      <c r="E947" s="145" t="s">
        <v>1330</v>
      </c>
      <c r="F947" s="146" t="s">
        <v>1331</v>
      </c>
      <c r="G947" s="147" t="s">
        <v>305</v>
      </c>
      <c r="H947" s="148">
        <v>46.7</v>
      </c>
      <c r="I947" s="149"/>
      <c r="J947" s="150">
        <f>ROUND(I947*H947,2)</f>
        <v>0</v>
      </c>
      <c r="K947" s="146" t="s">
        <v>158</v>
      </c>
      <c r="L947" s="34"/>
      <c r="M947" s="151" t="s">
        <v>3</v>
      </c>
      <c r="N947" s="152" t="s">
        <v>44</v>
      </c>
      <c r="O947" s="54"/>
      <c r="P947" s="153">
        <f>O947*H947</f>
        <v>0</v>
      </c>
      <c r="Q947" s="153">
        <v>0.00019</v>
      </c>
      <c r="R947" s="153">
        <f>Q947*H947</f>
        <v>0.008873</v>
      </c>
      <c r="S947" s="153">
        <v>0</v>
      </c>
      <c r="T947" s="154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55" t="s">
        <v>266</v>
      </c>
      <c r="AT947" s="155" t="s">
        <v>154</v>
      </c>
      <c r="AU947" s="155" t="s">
        <v>82</v>
      </c>
      <c r="AY947" s="18" t="s">
        <v>152</v>
      </c>
      <c r="BE947" s="156">
        <f>IF(N947="základní",J947,0)</f>
        <v>0</v>
      </c>
      <c r="BF947" s="156">
        <f>IF(N947="snížená",J947,0)</f>
        <v>0</v>
      </c>
      <c r="BG947" s="156">
        <f>IF(N947="zákl. přenesená",J947,0)</f>
        <v>0</v>
      </c>
      <c r="BH947" s="156">
        <f>IF(N947="sníž. přenesená",J947,0)</f>
        <v>0</v>
      </c>
      <c r="BI947" s="156">
        <f>IF(N947="nulová",J947,0)</f>
        <v>0</v>
      </c>
      <c r="BJ947" s="18" t="s">
        <v>80</v>
      </c>
      <c r="BK947" s="156">
        <f>ROUND(I947*H947,2)</f>
        <v>0</v>
      </c>
      <c r="BL947" s="18" t="s">
        <v>266</v>
      </c>
      <c r="BM947" s="155" t="s">
        <v>1332</v>
      </c>
    </row>
    <row r="948" spans="1:47" s="1" customFormat="1" ht="11.25">
      <c r="A948" s="33"/>
      <c r="B948" s="34"/>
      <c r="C948" s="33"/>
      <c r="D948" s="157" t="s">
        <v>161</v>
      </c>
      <c r="E948" s="33"/>
      <c r="F948" s="158" t="s">
        <v>1333</v>
      </c>
      <c r="G948" s="33"/>
      <c r="H948" s="33"/>
      <c r="I948" s="159"/>
      <c r="J948" s="33"/>
      <c r="K948" s="33"/>
      <c r="L948" s="34"/>
      <c r="M948" s="160"/>
      <c r="N948" s="161"/>
      <c r="O948" s="54"/>
      <c r="P948" s="54"/>
      <c r="Q948" s="54"/>
      <c r="R948" s="54"/>
      <c r="S948" s="54"/>
      <c r="T948" s="55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T948" s="18" t="s">
        <v>161</v>
      </c>
      <c r="AU948" s="18" t="s">
        <v>82</v>
      </c>
    </row>
    <row r="949" spans="2:51" s="12" customFormat="1" ht="11.25">
      <c r="B949" s="162"/>
      <c r="D949" s="163" t="s">
        <v>163</v>
      </c>
      <c r="E949" s="164" t="s">
        <v>3</v>
      </c>
      <c r="F949" s="165" t="s">
        <v>1334</v>
      </c>
      <c r="H949" s="164" t="s">
        <v>3</v>
      </c>
      <c r="I949" s="166"/>
      <c r="L949" s="162"/>
      <c r="M949" s="167"/>
      <c r="N949" s="168"/>
      <c r="O949" s="168"/>
      <c r="P949" s="168"/>
      <c r="Q949" s="168"/>
      <c r="R949" s="168"/>
      <c r="S949" s="168"/>
      <c r="T949" s="169"/>
      <c r="AT949" s="164" t="s">
        <v>163</v>
      </c>
      <c r="AU949" s="164" t="s">
        <v>82</v>
      </c>
      <c r="AV949" s="12" t="s">
        <v>80</v>
      </c>
      <c r="AW949" s="12" t="s">
        <v>34</v>
      </c>
      <c r="AX949" s="12" t="s">
        <v>73</v>
      </c>
      <c r="AY949" s="164" t="s">
        <v>152</v>
      </c>
    </row>
    <row r="950" spans="2:51" s="13" customFormat="1" ht="11.25">
      <c r="B950" s="170"/>
      <c r="D950" s="163" t="s">
        <v>163</v>
      </c>
      <c r="E950" s="171" t="s">
        <v>3</v>
      </c>
      <c r="F950" s="172" t="s">
        <v>521</v>
      </c>
      <c r="H950" s="173">
        <v>8.1</v>
      </c>
      <c r="I950" s="174"/>
      <c r="L950" s="170"/>
      <c r="M950" s="175"/>
      <c r="N950" s="176"/>
      <c r="O950" s="176"/>
      <c r="P950" s="176"/>
      <c r="Q950" s="176"/>
      <c r="R950" s="176"/>
      <c r="S950" s="176"/>
      <c r="T950" s="177"/>
      <c r="AT950" s="171" t="s">
        <v>163</v>
      </c>
      <c r="AU950" s="171" t="s">
        <v>82</v>
      </c>
      <c r="AV950" s="13" t="s">
        <v>82</v>
      </c>
      <c r="AW950" s="13" t="s">
        <v>34</v>
      </c>
      <c r="AX950" s="13" t="s">
        <v>73</v>
      </c>
      <c r="AY950" s="171" t="s">
        <v>152</v>
      </c>
    </row>
    <row r="951" spans="2:51" s="13" customFormat="1" ht="11.25">
      <c r="B951" s="170"/>
      <c r="D951" s="163" t="s">
        <v>163</v>
      </c>
      <c r="E951" s="171" t="s">
        <v>3</v>
      </c>
      <c r="F951" s="172" t="s">
        <v>522</v>
      </c>
      <c r="H951" s="173">
        <v>15.8</v>
      </c>
      <c r="I951" s="174"/>
      <c r="L951" s="170"/>
      <c r="M951" s="175"/>
      <c r="N951" s="176"/>
      <c r="O951" s="176"/>
      <c r="P951" s="176"/>
      <c r="Q951" s="176"/>
      <c r="R951" s="176"/>
      <c r="S951" s="176"/>
      <c r="T951" s="177"/>
      <c r="AT951" s="171" t="s">
        <v>163</v>
      </c>
      <c r="AU951" s="171" t="s">
        <v>82</v>
      </c>
      <c r="AV951" s="13" t="s">
        <v>82</v>
      </c>
      <c r="AW951" s="13" t="s">
        <v>34</v>
      </c>
      <c r="AX951" s="13" t="s">
        <v>73</v>
      </c>
      <c r="AY951" s="171" t="s">
        <v>152</v>
      </c>
    </row>
    <row r="952" spans="2:51" s="13" customFormat="1" ht="11.25">
      <c r="B952" s="170"/>
      <c r="D952" s="163" t="s">
        <v>163</v>
      </c>
      <c r="E952" s="171" t="s">
        <v>3</v>
      </c>
      <c r="F952" s="172" t="s">
        <v>523</v>
      </c>
      <c r="H952" s="173">
        <v>16.2</v>
      </c>
      <c r="I952" s="174"/>
      <c r="L952" s="170"/>
      <c r="M952" s="175"/>
      <c r="N952" s="176"/>
      <c r="O952" s="176"/>
      <c r="P952" s="176"/>
      <c r="Q952" s="176"/>
      <c r="R952" s="176"/>
      <c r="S952" s="176"/>
      <c r="T952" s="177"/>
      <c r="AT952" s="171" t="s">
        <v>163</v>
      </c>
      <c r="AU952" s="171" t="s">
        <v>82</v>
      </c>
      <c r="AV952" s="13" t="s">
        <v>82</v>
      </c>
      <c r="AW952" s="13" t="s">
        <v>34</v>
      </c>
      <c r="AX952" s="13" t="s">
        <v>73</v>
      </c>
      <c r="AY952" s="171" t="s">
        <v>152</v>
      </c>
    </row>
    <row r="953" spans="2:51" s="13" customFormat="1" ht="11.25">
      <c r="B953" s="170"/>
      <c r="D953" s="163" t="s">
        <v>163</v>
      </c>
      <c r="E953" s="171" t="s">
        <v>3</v>
      </c>
      <c r="F953" s="172" t="s">
        <v>524</v>
      </c>
      <c r="H953" s="173">
        <v>6.6</v>
      </c>
      <c r="I953" s="174"/>
      <c r="L953" s="170"/>
      <c r="M953" s="175"/>
      <c r="N953" s="176"/>
      <c r="O953" s="176"/>
      <c r="P953" s="176"/>
      <c r="Q953" s="176"/>
      <c r="R953" s="176"/>
      <c r="S953" s="176"/>
      <c r="T953" s="177"/>
      <c r="AT953" s="171" t="s">
        <v>163</v>
      </c>
      <c r="AU953" s="171" t="s">
        <v>82</v>
      </c>
      <c r="AV953" s="13" t="s">
        <v>82</v>
      </c>
      <c r="AW953" s="13" t="s">
        <v>34</v>
      </c>
      <c r="AX953" s="13" t="s">
        <v>73</v>
      </c>
      <c r="AY953" s="171" t="s">
        <v>152</v>
      </c>
    </row>
    <row r="954" spans="2:51" s="14" customFormat="1" ht="11.25">
      <c r="B954" s="178"/>
      <c r="D954" s="163" t="s">
        <v>163</v>
      </c>
      <c r="E954" s="179" t="s">
        <v>3</v>
      </c>
      <c r="F954" s="180" t="s">
        <v>168</v>
      </c>
      <c r="H954" s="181">
        <v>46.7</v>
      </c>
      <c r="I954" s="182"/>
      <c r="L954" s="178"/>
      <c r="M954" s="183"/>
      <c r="N954" s="184"/>
      <c r="O954" s="184"/>
      <c r="P954" s="184"/>
      <c r="Q954" s="184"/>
      <c r="R954" s="184"/>
      <c r="S954" s="184"/>
      <c r="T954" s="185"/>
      <c r="AT954" s="179" t="s">
        <v>163</v>
      </c>
      <c r="AU954" s="179" t="s">
        <v>82</v>
      </c>
      <c r="AV954" s="14" t="s">
        <v>159</v>
      </c>
      <c r="AW954" s="14" t="s">
        <v>34</v>
      </c>
      <c r="AX954" s="14" t="s">
        <v>80</v>
      </c>
      <c r="AY954" s="179" t="s">
        <v>152</v>
      </c>
    </row>
    <row r="955" spans="1:65" s="1" customFormat="1" ht="24" customHeight="1">
      <c r="A955" s="33"/>
      <c r="B955" s="143"/>
      <c r="C955" s="144" t="s">
        <v>1335</v>
      </c>
      <c r="D955" s="144" t="s">
        <v>154</v>
      </c>
      <c r="E955" s="145" t="s">
        <v>1336</v>
      </c>
      <c r="F955" s="146" t="s">
        <v>1337</v>
      </c>
      <c r="G955" s="147" t="s">
        <v>179</v>
      </c>
      <c r="H955" s="148">
        <v>1.082</v>
      </c>
      <c r="I955" s="149"/>
      <c r="J955" s="150">
        <f>ROUND(I955*H955,2)</f>
        <v>0</v>
      </c>
      <c r="K955" s="146" t="s">
        <v>158</v>
      </c>
      <c r="L955" s="34"/>
      <c r="M955" s="151" t="s">
        <v>3</v>
      </c>
      <c r="N955" s="152" t="s">
        <v>44</v>
      </c>
      <c r="O955" s="54"/>
      <c r="P955" s="153">
        <f>O955*H955</f>
        <v>0</v>
      </c>
      <c r="Q955" s="153">
        <v>0</v>
      </c>
      <c r="R955" s="153">
        <f>Q955*H955</f>
        <v>0</v>
      </c>
      <c r="S955" s="153">
        <v>0</v>
      </c>
      <c r="T955" s="154">
        <f>S955*H955</f>
        <v>0</v>
      </c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R955" s="155" t="s">
        <v>266</v>
      </c>
      <c r="AT955" s="155" t="s">
        <v>154</v>
      </c>
      <c r="AU955" s="155" t="s">
        <v>82</v>
      </c>
      <c r="AY955" s="18" t="s">
        <v>152</v>
      </c>
      <c r="BE955" s="156">
        <f>IF(N955="základní",J955,0)</f>
        <v>0</v>
      </c>
      <c r="BF955" s="156">
        <f>IF(N955="snížená",J955,0)</f>
        <v>0</v>
      </c>
      <c r="BG955" s="156">
        <f>IF(N955="zákl. přenesená",J955,0)</f>
        <v>0</v>
      </c>
      <c r="BH955" s="156">
        <f>IF(N955="sníž. přenesená",J955,0)</f>
        <v>0</v>
      </c>
      <c r="BI955" s="156">
        <f>IF(N955="nulová",J955,0)</f>
        <v>0</v>
      </c>
      <c r="BJ955" s="18" t="s">
        <v>80</v>
      </c>
      <c r="BK955" s="156">
        <f>ROUND(I955*H955,2)</f>
        <v>0</v>
      </c>
      <c r="BL955" s="18" t="s">
        <v>266</v>
      </c>
      <c r="BM955" s="155" t="s">
        <v>1338</v>
      </c>
    </row>
    <row r="956" spans="1:47" s="1" customFormat="1" ht="11.25">
      <c r="A956" s="33"/>
      <c r="B956" s="34"/>
      <c r="C956" s="33"/>
      <c r="D956" s="157" t="s">
        <v>161</v>
      </c>
      <c r="E956" s="33"/>
      <c r="F956" s="158" t="s">
        <v>1339</v>
      </c>
      <c r="G956" s="33"/>
      <c r="H956" s="33"/>
      <c r="I956" s="159"/>
      <c r="J956" s="33"/>
      <c r="K956" s="33"/>
      <c r="L956" s="34"/>
      <c r="M956" s="160"/>
      <c r="N956" s="161"/>
      <c r="O956" s="54"/>
      <c r="P956" s="54"/>
      <c r="Q956" s="54"/>
      <c r="R956" s="54"/>
      <c r="S956" s="54"/>
      <c r="T956" s="55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T956" s="18" t="s">
        <v>161</v>
      </c>
      <c r="AU956" s="18" t="s">
        <v>82</v>
      </c>
    </row>
    <row r="957" spans="1:65" s="1" customFormat="1" ht="24" customHeight="1">
      <c r="A957" s="33"/>
      <c r="B957" s="143"/>
      <c r="C957" s="144" t="s">
        <v>1340</v>
      </c>
      <c r="D957" s="144" t="s">
        <v>154</v>
      </c>
      <c r="E957" s="145" t="s">
        <v>1341</v>
      </c>
      <c r="F957" s="146" t="s">
        <v>1342</v>
      </c>
      <c r="G957" s="147" t="s">
        <v>179</v>
      </c>
      <c r="H957" s="148">
        <v>1.082</v>
      </c>
      <c r="I957" s="149"/>
      <c r="J957" s="150">
        <f>ROUND(I957*H957,2)</f>
        <v>0</v>
      </c>
      <c r="K957" s="146" t="s">
        <v>158</v>
      </c>
      <c r="L957" s="34"/>
      <c r="M957" s="151" t="s">
        <v>3</v>
      </c>
      <c r="N957" s="152" t="s">
        <v>44</v>
      </c>
      <c r="O957" s="54"/>
      <c r="P957" s="153">
        <f>O957*H957</f>
        <v>0</v>
      </c>
      <c r="Q957" s="153">
        <v>0</v>
      </c>
      <c r="R957" s="153">
        <f>Q957*H957</f>
        <v>0</v>
      </c>
      <c r="S957" s="153">
        <v>0</v>
      </c>
      <c r="T957" s="154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55" t="s">
        <v>266</v>
      </c>
      <c r="AT957" s="155" t="s">
        <v>154</v>
      </c>
      <c r="AU957" s="155" t="s">
        <v>82</v>
      </c>
      <c r="AY957" s="18" t="s">
        <v>152</v>
      </c>
      <c r="BE957" s="156">
        <f>IF(N957="základní",J957,0)</f>
        <v>0</v>
      </c>
      <c r="BF957" s="156">
        <f>IF(N957="snížená",J957,0)</f>
        <v>0</v>
      </c>
      <c r="BG957" s="156">
        <f>IF(N957="zákl. přenesená",J957,0)</f>
        <v>0</v>
      </c>
      <c r="BH957" s="156">
        <f>IF(N957="sníž. přenesená",J957,0)</f>
        <v>0</v>
      </c>
      <c r="BI957" s="156">
        <f>IF(N957="nulová",J957,0)</f>
        <v>0</v>
      </c>
      <c r="BJ957" s="18" t="s">
        <v>80</v>
      </c>
      <c r="BK957" s="156">
        <f>ROUND(I957*H957,2)</f>
        <v>0</v>
      </c>
      <c r="BL957" s="18" t="s">
        <v>266</v>
      </c>
      <c r="BM957" s="155" t="s">
        <v>1343</v>
      </c>
    </row>
    <row r="958" spans="1:47" s="1" customFormat="1" ht="11.25">
      <c r="A958" s="33"/>
      <c r="B958" s="34"/>
      <c r="C958" s="33"/>
      <c r="D958" s="157" t="s">
        <v>161</v>
      </c>
      <c r="E958" s="33"/>
      <c r="F958" s="158" t="s">
        <v>1344</v>
      </c>
      <c r="G958" s="33"/>
      <c r="H958" s="33"/>
      <c r="I958" s="159"/>
      <c r="J958" s="33"/>
      <c r="K958" s="33"/>
      <c r="L958" s="34"/>
      <c r="M958" s="160"/>
      <c r="N958" s="161"/>
      <c r="O958" s="54"/>
      <c r="P958" s="54"/>
      <c r="Q958" s="54"/>
      <c r="R958" s="54"/>
      <c r="S958" s="54"/>
      <c r="T958" s="55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T958" s="18" t="s">
        <v>161</v>
      </c>
      <c r="AU958" s="18" t="s">
        <v>82</v>
      </c>
    </row>
    <row r="959" spans="2:63" s="11" customFormat="1" ht="22.5" customHeight="1">
      <c r="B959" s="130"/>
      <c r="D959" s="131" t="s">
        <v>72</v>
      </c>
      <c r="E959" s="141" t="s">
        <v>1345</v>
      </c>
      <c r="F959" s="141" t="s">
        <v>1346</v>
      </c>
      <c r="I959" s="133"/>
      <c r="J959" s="142">
        <f>BK959</f>
        <v>0</v>
      </c>
      <c r="L959" s="130"/>
      <c r="M959" s="135"/>
      <c r="N959" s="136"/>
      <c r="O959" s="136"/>
      <c r="P959" s="137">
        <f>SUM(P960:P1006)</f>
        <v>0</v>
      </c>
      <c r="Q959" s="136"/>
      <c r="R959" s="137">
        <f>SUM(R960:R1006)</f>
        <v>0.38135912</v>
      </c>
      <c r="S959" s="136"/>
      <c r="T959" s="138">
        <f>SUM(T960:T1006)</f>
        <v>0</v>
      </c>
      <c r="AR959" s="131" t="s">
        <v>82</v>
      </c>
      <c r="AT959" s="139" t="s">
        <v>72</v>
      </c>
      <c r="AU959" s="139" t="s">
        <v>80</v>
      </c>
      <c r="AY959" s="131" t="s">
        <v>152</v>
      </c>
      <c r="BK959" s="140">
        <f>SUM(BK960:BK1006)</f>
        <v>0</v>
      </c>
    </row>
    <row r="960" spans="1:65" s="1" customFormat="1" ht="16.5" customHeight="1">
      <c r="A960" s="33"/>
      <c r="B960" s="143"/>
      <c r="C960" s="144" t="s">
        <v>1347</v>
      </c>
      <c r="D960" s="144" t="s">
        <v>154</v>
      </c>
      <c r="E960" s="145" t="s">
        <v>1348</v>
      </c>
      <c r="F960" s="146" t="s">
        <v>1349</v>
      </c>
      <c r="G960" s="147" t="s">
        <v>221</v>
      </c>
      <c r="H960" s="148">
        <v>3.543</v>
      </c>
      <c r="I960" s="149"/>
      <c r="J960" s="150">
        <f>ROUND(I960*H960,2)</f>
        <v>0</v>
      </c>
      <c r="K960" s="146" t="s">
        <v>158</v>
      </c>
      <c r="L960" s="34"/>
      <c r="M960" s="151" t="s">
        <v>3</v>
      </c>
      <c r="N960" s="152" t="s">
        <v>44</v>
      </c>
      <c r="O960" s="54"/>
      <c r="P960" s="153">
        <f>O960*H960</f>
        <v>0</v>
      </c>
      <c r="Q960" s="153">
        <v>0.0002</v>
      </c>
      <c r="R960" s="153">
        <f>Q960*H960</f>
        <v>0.0007086000000000001</v>
      </c>
      <c r="S960" s="153">
        <v>0</v>
      </c>
      <c r="T960" s="154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55" t="s">
        <v>266</v>
      </c>
      <c r="AT960" s="155" t="s">
        <v>154</v>
      </c>
      <c r="AU960" s="155" t="s">
        <v>82</v>
      </c>
      <c r="AY960" s="18" t="s">
        <v>152</v>
      </c>
      <c r="BE960" s="156">
        <f>IF(N960="základní",J960,0)</f>
        <v>0</v>
      </c>
      <c r="BF960" s="156">
        <f>IF(N960="snížená",J960,0)</f>
        <v>0</v>
      </c>
      <c r="BG960" s="156">
        <f>IF(N960="zákl. přenesená",J960,0)</f>
        <v>0</v>
      </c>
      <c r="BH960" s="156">
        <f>IF(N960="sníž. přenesená",J960,0)</f>
        <v>0</v>
      </c>
      <c r="BI960" s="156">
        <f>IF(N960="nulová",J960,0)</f>
        <v>0</v>
      </c>
      <c r="BJ960" s="18" t="s">
        <v>80</v>
      </c>
      <c r="BK960" s="156">
        <f>ROUND(I960*H960,2)</f>
        <v>0</v>
      </c>
      <c r="BL960" s="18" t="s">
        <v>266</v>
      </c>
      <c r="BM960" s="155" t="s">
        <v>1350</v>
      </c>
    </row>
    <row r="961" spans="1:47" s="1" customFormat="1" ht="11.25">
      <c r="A961" s="33"/>
      <c r="B961" s="34"/>
      <c r="C961" s="33"/>
      <c r="D961" s="157" t="s">
        <v>161</v>
      </c>
      <c r="E961" s="33"/>
      <c r="F961" s="158" t="s">
        <v>1351</v>
      </c>
      <c r="G961" s="33"/>
      <c r="H961" s="33"/>
      <c r="I961" s="159"/>
      <c r="J961" s="33"/>
      <c r="K961" s="33"/>
      <c r="L961" s="34"/>
      <c r="M961" s="160"/>
      <c r="N961" s="161"/>
      <c r="O961" s="54"/>
      <c r="P961" s="54"/>
      <c r="Q961" s="54"/>
      <c r="R961" s="54"/>
      <c r="S961" s="54"/>
      <c r="T961" s="55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T961" s="18" t="s">
        <v>161</v>
      </c>
      <c r="AU961" s="18" t="s">
        <v>82</v>
      </c>
    </row>
    <row r="962" spans="2:51" s="12" customFormat="1" ht="11.25">
      <c r="B962" s="162"/>
      <c r="D962" s="163" t="s">
        <v>163</v>
      </c>
      <c r="E962" s="164" t="s">
        <v>3</v>
      </c>
      <c r="F962" s="165" t="s">
        <v>1352</v>
      </c>
      <c r="H962" s="164" t="s">
        <v>3</v>
      </c>
      <c r="I962" s="166"/>
      <c r="L962" s="162"/>
      <c r="M962" s="167"/>
      <c r="N962" s="168"/>
      <c r="O962" s="168"/>
      <c r="P962" s="168"/>
      <c r="Q962" s="168"/>
      <c r="R962" s="168"/>
      <c r="S962" s="168"/>
      <c r="T962" s="169"/>
      <c r="AT962" s="164" t="s">
        <v>163</v>
      </c>
      <c r="AU962" s="164" t="s">
        <v>82</v>
      </c>
      <c r="AV962" s="12" t="s">
        <v>80</v>
      </c>
      <c r="AW962" s="12" t="s">
        <v>34</v>
      </c>
      <c r="AX962" s="12" t="s">
        <v>73</v>
      </c>
      <c r="AY962" s="164" t="s">
        <v>152</v>
      </c>
    </row>
    <row r="963" spans="2:51" s="12" customFormat="1" ht="11.25">
      <c r="B963" s="162"/>
      <c r="D963" s="163" t="s">
        <v>163</v>
      </c>
      <c r="E963" s="164" t="s">
        <v>3</v>
      </c>
      <c r="F963" s="165" t="s">
        <v>1353</v>
      </c>
      <c r="H963" s="164" t="s">
        <v>3</v>
      </c>
      <c r="I963" s="166"/>
      <c r="L963" s="162"/>
      <c r="M963" s="167"/>
      <c r="N963" s="168"/>
      <c r="O963" s="168"/>
      <c r="P963" s="168"/>
      <c r="Q963" s="168"/>
      <c r="R963" s="168"/>
      <c r="S963" s="168"/>
      <c r="T963" s="169"/>
      <c r="AT963" s="164" t="s">
        <v>163</v>
      </c>
      <c r="AU963" s="164" t="s">
        <v>82</v>
      </c>
      <c r="AV963" s="12" t="s">
        <v>80</v>
      </c>
      <c r="AW963" s="12" t="s">
        <v>34</v>
      </c>
      <c r="AX963" s="12" t="s">
        <v>73</v>
      </c>
      <c r="AY963" s="164" t="s">
        <v>152</v>
      </c>
    </row>
    <row r="964" spans="2:51" s="12" customFormat="1" ht="11.25">
      <c r="B964" s="162"/>
      <c r="D964" s="163" t="s">
        <v>163</v>
      </c>
      <c r="E964" s="164" t="s">
        <v>3</v>
      </c>
      <c r="F964" s="165" t="s">
        <v>1354</v>
      </c>
      <c r="H964" s="164" t="s">
        <v>3</v>
      </c>
      <c r="I964" s="166"/>
      <c r="L964" s="162"/>
      <c r="M964" s="167"/>
      <c r="N964" s="168"/>
      <c r="O964" s="168"/>
      <c r="P964" s="168"/>
      <c r="Q964" s="168"/>
      <c r="R964" s="168"/>
      <c r="S964" s="168"/>
      <c r="T964" s="169"/>
      <c r="AT964" s="164" t="s">
        <v>163</v>
      </c>
      <c r="AU964" s="164" t="s">
        <v>82</v>
      </c>
      <c r="AV964" s="12" t="s">
        <v>80</v>
      </c>
      <c r="AW964" s="12" t="s">
        <v>34</v>
      </c>
      <c r="AX964" s="12" t="s">
        <v>73</v>
      </c>
      <c r="AY964" s="164" t="s">
        <v>152</v>
      </c>
    </row>
    <row r="965" spans="2:51" s="13" customFormat="1" ht="11.25">
      <c r="B965" s="170"/>
      <c r="D965" s="163" t="s">
        <v>163</v>
      </c>
      <c r="E965" s="171" t="s">
        <v>3</v>
      </c>
      <c r="F965" s="172" t="s">
        <v>1355</v>
      </c>
      <c r="H965" s="173">
        <v>5.316</v>
      </c>
      <c r="I965" s="174"/>
      <c r="L965" s="170"/>
      <c r="M965" s="175"/>
      <c r="N965" s="176"/>
      <c r="O965" s="176"/>
      <c r="P965" s="176"/>
      <c r="Q965" s="176"/>
      <c r="R965" s="176"/>
      <c r="S965" s="176"/>
      <c r="T965" s="177"/>
      <c r="AT965" s="171" t="s">
        <v>163</v>
      </c>
      <c r="AU965" s="171" t="s">
        <v>82</v>
      </c>
      <c r="AV965" s="13" t="s">
        <v>82</v>
      </c>
      <c r="AW965" s="13" t="s">
        <v>34</v>
      </c>
      <c r="AX965" s="13" t="s">
        <v>73</v>
      </c>
      <c r="AY965" s="171" t="s">
        <v>152</v>
      </c>
    </row>
    <row r="966" spans="2:51" s="12" customFormat="1" ht="11.25">
      <c r="B966" s="162"/>
      <c r="D966" s="163" t="s">
        <v>163</v>
      </c>
      <c r="E966" s="164" t="s">
        <v>3</v>
      </c>
      <c r="F966" s="165" t="s">
        <v>1356</v>
      </c>
      <c r="H966" s="164" t="s">
        <v>3</v>
      </c>
      <c r="I966" s="166"/>
      <c r="L966" s="162"/>
      <c r="M966" s="167"/>
      <c r="N966" s="168"/>
      <c r="O966" s="168"/>
      <c r="P966" s="168"/>
      <c r="Q966" s="168"/>
      <c r="R966" s="168"/>
      <c r="S966" s="168"/>
      <c r="T966" s="169"/>
      <c r="AT966" s="164" t="s">
        <v>163</v>
      </c>
      <c r="AU966" s="164" t="s">
        <v>82</v>
      </c>
      <c r="AV966" s="12" t="s">
        <v>80</v>
      </c>
      <c r="AW966" s="12" t="s">
        <v>34</v>
      </c>
      <c r="AX966" s="12" t="s">
        <v>73</v>
      </c>
      <c r="AY966" s="164" t="s">
        <v>152</v>
      </c>
    </row>
    <row r="967" spans="2:51" s="13" customFormat="1" ht="11.25">
      <c r="B967" s="170"/>
      <c r="D967" s="163" t="s">
        <v>163</v>
      </c>
      <c r="E967" s="171" t="s">
        <v>3</v>
      </c>
      <c r="F967" s="172" t="s">
        <v>1357</v>
      </c>
      <c r="H967" s="173">
        <v>-1.773</v>
      </c>
      <c r="I967" s="174"/>
      <c r="L967" s="170"/>
      <c r="M967" s="175"/>
      <c r="N967" s="176"/>
      <c r="O967" s="176"/>
      <c r="P967" s="176"/>
      <c r="Q967" s="176"/>
      <c r="R967" s="176"/>
      <c r="S967" s="176"/>
      <c r="T967" s="177"/>
      <c r="AT967" s="171" t="s">
        <v>163</v>
      </c>
      <c r="AU967" s="171" t="s">
        <v>82</v>
      </c>
      <c r="AV967" s="13" t="s">
        <v>82</v>
      </c>
      <c r="AW967" s="13" t="s">
        <v>34</v>
      </c>
      <c r="AX967" s="13" t="s">
        <v>73</v>
      </c>
      <c r="AY967" s="171" t="s">
        <v>152</v>
      </c>
    </row>
    <row r="968" spans="2:51" s="14" customFormat="1" ht="11.25">
      <c r="B968" s="178"/>
      <c r="D968" s="163" t="s">
        <v>163</v>
      </c>
      <c r="E968" s="179" t="s">
        <v>3</v>
      </c>
      <c r="F968" s="180" t="s">
        <v>168</v>
      </c>
      <c r="H968" s="181">
        <v>3.543</v>
      </c>
      <c r="I968" s="182"/>
      <c r="L968" s="178"/>
      <c r="M968" s="183"/>
      <c r="N968" s="184"/>
      <c r="O968" s="184"/>
      <c r="P968" s="184"/>
      <c r="Q968" s="184"/>
      <c r="R968" s="184"/>
      <c r="S968" s="184"/>
      <c r="T968" s="185"/>
      <c r="AT968" s="179" t="s">
        <v>163</v>
      </c>
      <c r="AU968" s="179" t="s">
        <v>82</v>
      </c>
      <c r="AV968" s="14" t="s">
        <v>159</v>
      </c>
      <c r="AW968" s="14" t="s">
        <v>34</v>
      </c>
      <c r="AX968" s="14" t="s">
        <v>80</v>
      </c>
      <c r="AY968" s="179" t="s">
        <v>152</v>
      </c>
    </row>
    <row r="969" spans="1:65" s="1" customFormat="1" ht="16.5" customHeight="1">
      <c r="A969" s="33"/>
      <c r="B969" s="143"/>
      <c r="C969" s="144" t="s">
        <v>1358</v>
      </c>
      <c r="D969" s="144" t="s">
        <v>154</v>
      </c>
      <c r="E969" s="145" t="s">
        <v>1359</v>
      </c>
      <c r="F969" s="146" t="s">
        <v>1360</v>
      </c>
      <c r="G969" s="147" t="s">
        <v>314</v>
      </c>
      <c r="H969" s="148">
        <v>1</v>
      </c>
      <c r="I969" s="149"/>
      <c r="J969" s="150">
        <f>ROUND(I969*H969,2)</f>
        <v>0</v>
      </c>
      <c r="K969" s="146" t="s">
        <v>158</v>
      </c>
      <c r="L969" s="34"/>
      <c r="M969" s="151" t="s">
        <v>3</v>
      </c>
      <c r="N969" s="152" t="s">
        <v>44</v>
      </c>
      <c r="O969" s="54"/>
      <c r="P969" s="153">
        <f>O969*H969</f>
        <v>0</v>
      </c>
      <c r="Q969" s="153">
        <v>0</v>
      </c>
      <c r="R969" s="153">
        <f>Q969*H969</f>
        <v>0</v>
      </c>
      <c r="S969" s="153">
        <v>0</v>
      </c>
      <c r="T969" s="154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55" t="s">
        <v>266</v>
      </c>
      <c r="AT969" s="155" t="s">
        <v>154</v>
      </c>
      <c r="AU969" s="155" t="s">
        <v>82</v>
      </c>
      <c r="AY969" s="18" t="s">
        <v>152</v>
      </c>
      <c r="BE969" s="156">
        <f>IF(N969="základní",J969,0)</f>
        <v>0</v>
      </c>
      <c r="BF969" s="156">
        <f>IF(N969="snížená",J969,0)</f>
        <v>0</v>
      </c>
      <c r="BG969" s="156">
        <f>IF(N969="zákl. přenesená",J969,0)</f>
        <v>0</v>
      </c>
      <c r="BH969" s="156">
        <f>IF(N969="sníž. přenesená",J969,0)</f>
        <v>0</v>
      </c>
      <c r="BI969" s="156">
        <f>IF(N969="nulová",J969,0)</f>
        <v>0</v>
      </c>
      <c r="BJ969" s="18" t="s">
        <v>80</v>
      </c>
      <c r="BK969" s="156">
        <f>ROUND(I969*H969,2)</f>
        <v>0</v>
      </c>
      <c r="BL969" s="18" t="s">
        <v>266</v>
      </c>
      <c r="BM969" s="155" t="s">
        <v>1361</v>
      </c>
    </row>
    <row r="970" spans="1:47" s="1" customFormat="1" ht="11.25">
      <c r="A970" s="33"/>
      <c r="B970" s="34"/>
      <c r="C970" s="33"/>
      <c r="D970" s="157" t="s">
        <v>161</v>
      </c>
      <c r="E970" s="33"/>
      <c r="F970" s="158" t="s">
        <v>1362</v>
      </c>
      <c r="G970" s="33"/>
      <c r="H970" s="33"/>
      <c r="I970" s="159"/>
      <c r="J970" s="33"/>
      <c r="K970" s="33"/>
      <c r="L970" s="34"/>
      <c r="M970" s="160"/>
      <c r="N970" s="161"/>
      <c r="O970" s="54"/>
      <c r="P970" s="54"/>
      <c r="Q970" s="54"/>
      <c r="R970" s="54"/>
      <c r="S970" s="54"/>
      <c r="T970" s="55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T970" s="18" t="s">
        <v>161</v>
      </c>
      <c r="AU970" s="18" t="s">
        <v>82</v>
      </c>
    </row>
    <row r="971" spans="2:51" s="12" customFormat="1" ht="11.25">
      <c r="B971" s="162"/>
      <c r="D971" s="163" t="s">
        <v>163</v>
      </c>
      <c r="E971" s="164" t="s">
        <v>3</v>
      </c>
      <c r="F971" s="165" t="s">
        <v>1352</v>
      </c>
      <c r="H971" s="164" t="s">
        <v>3</v>
      </c>
      <c r="I971" s="166"/>
      <c r="L971" s="162"/>
      <c r="M971" s="167"/>
      <c r="N971" s="168"/>
      <c r="O971" s="168"/>
      <c r="P971" s="168"/>
      <c r="Q971" s="168"/>
      <c r="R971" s="168"/>
      <c r="S971" s="168"/>
      <c r="T971" s="169"/>
      <c r="AT971" s="164" t="s">
        <v>163</v>
      </c>
      <c r="AU971" s="164" t="s">
        <v>82</v>
      </c>
      <c r="AV971" s="12" t="s">
        <v>80</v>
      </c>
      <c r="AW971" s="12" t="s">
        <v>34</v>
      </c>
      <c r="AX971" s="12" t="s">
        <v>73</v>
      </c>
      <c r="AY971" s="164" t="s">
        <v>152</v>
      </c>
    </row>
    <row r="972" spans="2:51" s="12" customFormat="1" ht="11.25">
      <c r="B972" s="162"/>
      <c r="D972" s="163" t="s">
        <v>163</v>
      </c>
      <c r="E972" s="164" t="s">
        <v>3</v>
      </c>
      <c r="F972" s="165" t="s">
        <v>1353</v>
      </c>
      <c r="H972" s="164" t="s">
        <v>3</v>
      </c>
      <c r="I972" s="166"/>
      <c r="L972" s="162"/>
      <c r="M972" s="167"/>
      <c r="N972" s="168"/>
      <c r="O972" s="168"/>
      <c r="P972" s="168"/>
      <c r="Q972" s="168"/>
      <c r="R972" s="168"/>
      <c r="S972" s="168"/>
      <c r="T972" s="169"/>
      <c r="AT972" s="164" t="s">
        <v>163</v>
      </c>
      <c r="AU972" s="164" t="s">
        <v>82</v>
      </c>
      <c r="AV972" s="12" t="s">
        <v>80</v>
      </c>
      <c r="AW972" s="12" t="s">
        <v>34</v>
      </c>
      <c r="AX972" s="12" t="s">
        <v>73</v>
      </c>
      <c r="AY972" s="164" t="s">
        <v>152</v>
      </c>
    </row>
    <row r="973" spans="2:51" s="12" customFormat="1" ht="11.25">
      <c r="B973" s="162"/>
      <c r="D973" s="163" t="s">
        <v>163</v>
      </c>
      <c r="E973" s="164" t="s">
        <v>3</v>
      </c>
      <c r="F973" s="165" t="s">
        <v>1363</v>
      </c>
      <c r="H973" s="164" t="s">
        <v>3</v>
      </c>
      <c r="I973" s="166"/>
      <c r="L973" s="162"/>
      <c r="M973" s="167"/>
      <c r="N973" s="168"/>
      <c r="O973" s="168"/>
      <c r="P973" s="168"/>
      <c r="Q973" s="168"/>
      <c r="R973" s="168"/>
      <c r="S973" s="168"/>
      <c r="T973" s="169"/>
      <c r="AT973" s="164" t="s">
        <v>163</v>
      </c>
      <c r="AU973" s="164" t="s">
        <v>82</v>
      </c>
      <c r="AV973" s="12" t="s">
        <v>80</v>
      </c>
      <c r="AW973" s="12" t="s">
        <v>34</v>
      </c>
      <c r="AX973" s="12" t="s">
        <v>73</v>
      </c>
      <c r="AY973" s="164" t="s">
        <v>152</v>
      </c>
    </row>
    <row r="974" spans="2:51" s="12" customFormat="1" ht="11.25">
      <c r="B974" s="162"/>
      <c r="D974" s="163" t="s">
        <v>163</v>
      </c>
      <c r="E974" s="164" t="s">
        <v>3</v>
      </c>
      <c r="F974" s="165" t="s">
        <v>644</v>
      </c>
      <c r="H974" s="164" t="s">
        <v>3</v>
      </c>
      <c r="I974" s="166"/>
      <c r="L974" s="162"/>
      <c r="M974" s="167"/>
      <c r="N974" s="168"/>
      <c r="O974" s="168"/>
      <c r="P974" s="168"/>
      <c r="Q974" s="168"/>
      <c r="R974" s="168"/>
      <c r="S974" s="168"/>
      <c r="T974" s="169"/>
      <c r="AT974" s="164" t="s">
        <v>163</v>
      </c>
      <c r="AU974" s="164" t="s">
        <v>82</v>
      </c>
      <c r="AV974" s="12" t="s">
        <v>80</v>
      </c>
      <c r="AW974" s="12" t="s">
        <v>34</v>
      </c>
      <c r="AX974" s="12" t="s">
        <v>73</v>
      </c>
      <c r="AY974" s="164" t="s">
        <v>152</v>
      </c>
    </row>
    <row r="975" spans="2:51" s="13" customFormat="1" ht="11.25">
      <c r="B975" s="170"/>
      <c r="D975" s="163" t="s">
        <v>163</v>
      </c>
      <c r="E975" s="171" t="s">
        <v>3</v>
      </c>
      <c r="F975" s="172" t="s">
        <v>80</v>
      </c>
      <c r="H975" s="173">
        <v>1</v>
      </c>
      <c r="I975" s="174"/>
      <c r="L975" s="170"/>
      <c r="M975" s="175"/>
      <c r="N975" s="176"/>
      <c r="O975" s="176"/>
      <c r="P975" s="176"/>
      <c r="Q975" s="176"/>
      <c r="R975" s="176"/>
      <c r="S975" s="176"/>
      <c r="T975" s="177"/>
      <c r="AT975" s="171" t="s">
        <v>163</v>
      </c>
      <c r="AU975" s="171" t="s">
        <v>82</v>
      </c>
      <c r="AV975" s="13" t="s">
        <v>82</v>
      </c>
      <c r="AW975" s="13" t="s">
        <v>34</v>
      </c>
      <c r="AX975" s="13" t="s">
        <v>80</v>
      </c>
      <c r="AY975" s="171" t="s">
        <v>152</v>
      </c>
    </row>
    <row r="976" spans="1:65" s="1" customFormat="1" ht="37.5" customHeight="1">
      <c r="A976" s="33"/>
      <c r="B976" s="143"/>
      <c r="C976" s="186" t="s">
        <v>1364</v>
      </c>
      <c r="D976" s="186" t="s">
        <v>176</v>
      </c>
      <c r="E976" s="187" t="s">
        <v>1365</v>
      </c>
      <c r="F976" s="188" t="s">
        <v>1366</v>
      </c>
      <c r="G976" s="189" t="s">
        <v>221</v>
      </c>
      <c r="H976" s="190">
        <v>5.316</v>
      </c>
      <c r="I976" s="191"/>
      <c r="J976" s="192">
        <f>ROUND(I976*H976,2)</f>
        <v>0</v>
      </c>
      <c r="K976" s="188" t="s">
        <v>3</v>
      </c>
      <c r="L976" s="193"/>
      <c r="M976" s="194" t="s">
        <v>3</v>
      </c>
      <c r="N976" s="195" t="s">
        <v>44</v>
      </c>
      <c r="O976" s="54"/>
      <c r="P976" s="153">
        <f>O976*H976</f>
        <v>0</v>
      </c>
      <c r="Q976" s="153">
        <v>0.02997</v>
      </c>
      <c r="R976" s="153">
        <f>Q976*H976</f>
        <v>0.15932052</v>
      </c>
      <c r="S976" s="153">
        <v>0</v>
      </c>
      <c r="T976" s="154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55" t="s">
        <v>395</v>
      </c>
      <c r="AT976" s="155" t="s">
        <v>176</v>
      </c>
      <c r="AU976" s="155" t="s">
        <v>82</v>
      </c>
      <c r="AY976" s="18" t="s">
        <v>152</v>
      </c>
      <c r="BE976" s="156">
        <f>IF(N976="základní",J976,0)</f>
        <v>0</v>
      </c>
      <c r="BF976" s="156">
        <f>IF(N976="snížená",J976,0)</f>
        <v>0</v>
      </c>
      <c r="BG976" s="156">
        <f>IF(N976="zákl. přenesená",J976,0)</f>
        <v>0</v>
      </c>
      <c r="BH976" s="156">
        <f>IF(N976="sníž. přenesená",J976,0)</f>
        <v>0</v>
      </c>
      <c r="BI976" s="156">
        <f>IF(N976="nulová",J976,0)</f>
        <v>0</v>
      </c>
      <c r="BJ976" s="18" t="s">
        <v>80</v>
      </c>
      <c r="BK976" s="156">
        <f>ROUND(I976*H976,2)</f>
        <v>0</v>
      </c>
      <c r="BL976" s="18" t="s">
        <v>266</v>
      </c>
      <c r="BM976" s="155" t="s">
        <v>1367</v>
      </c>
    </row>
    <row r="977" spans="2:51" s="12" customFormat="1" ht="11.25">
      <c r="B977" s="162"/>
      <c r="D977" s="163" t="s">
        <v>163</v>
      </c>
      <c r="E977" s="164" t="s">
        <v>3</v>
      </c>
      <c r="F977" s="165" t="s">
        <v>1368</v>
      </c>
      <c r="H977" s="164" t="s">
        <v>3</v>
      </c>
      <c r="I977" s="166"/>
      <c r="L977" s="162"/>
      <c r="M977" s="167"/>
      <c r="N977" s="168"/>
      <c r="O977" s="168"/>
      <c r="P977" s="168"/>
      <c r="Q977" s="168"/>
      <c r="R977" s="168"/>
      <c r="S977" s="168"/>
      <c r="T977" s="169"/>
      <c r="AT977" s="164" t="s">
        <v>163</v>
      </c>
      <c r="AU977" s="164" t="s">
        <v>82</v>
      </c>
      <c r="AV977" s="12" t="s">
        <v>80</v>
      </c>
      <c r="AW977" s="12" t="s">
        <v>34</v>
      </c>
      <c r="AX977" s="12" t="s">
        <v>73</v>
      </c>
      <c r="AY977" s="164" t="s">
        <v>152</v>
      </c>
    </row>
    <row r="978" spans="2:51" s="13" customFormat="1" ht="11.25">
      <c r="B978" s="170"/>
      <c r="D978" s="163" t="s">
        <v>163</v>
      </c>
      <c r="E978" s="171" t="s">
        <v>3</v>
      </c>
      <c r="F978" s="172" t="s">
        <v>1355</v>
      </c>
      <c r="H978" s="173">
        <v>5.316</v>
      </c>
      <c r="I978" s="174"/>
      <c r="L978" s="170"/>
      <c r="M978" s="175"/>
      <c r="N978" s="176"/>
      <c r="O978" s="176"/>
      <c r="P978" s="176"/>
      <c r="Q978" s="176"/>
      <c r="R978" s="176"/>
      <c r="S978" s="176"/>
      <c r="T978" s="177"/>
      <c r="AT978" s="171" t="s">
        <v>163</v>
      </c>
      <c r="AU978" s="171" t="s">
        <v>82</v>
      </c>
      <c r="AV978" s="13" t="s">
        <v>82</v>
      </c>
      <c r="AW978" s="13" t="s">
        <v>34</v>
      </c>
      <c r="AX978" s="13" t="s">
        <v>80</v>
      </c>
      <c r="AY978" s="171" t="s">
        <v>152</v>
      </c>
    </row>
    <row r="979" spans="1:65" s="1" customFormat="1" ht="16.5" customHeight="1">
      <c r="A979" s="33"/>
      <c r="B979" s="143"/>
      <c r="C979" s="144" t="s">
        <v>1369</v>
      </c>
      <c r="D979" s="144" t="s">
        <v>154</v>
      </c>
      <c r="E979" s="145" t="s">
        <v>1359</v>
      </c>
      <c r="F979" s="146" t="s">
        <v>1360</v>
      </c>
      <c r="G979" s="147" t="s">
        <v>314</v>
      </c>
      <c r="H979" s="148">
        <v>3</v>
      </c>
      <c r="I979" s="149"/>
      <c r="J979" s="150">
        <f>ROUND(I979*H979,2)</f>
        <v>0</v>
      </c>
      <c r="K979" s="146" t="s">
        <v>158</v>
      </c>
      <c r="L979" s="34"/>
      <c r="M979" s="151" t="s">
        <v>3</v>
      </c>
      <c r="N979" s="152" t="s">
        <v>44</v>
      </c>
      <c r="O979" s="54"/>
      <c r="P979" s="153">
        <f>O979*H979</f>
        <v>0</v>
      </c>
      <c r="Q979" s="153">
        <v>0</v>
      </c>
      <c r="R979" s="153">
        <f>Q979*H979</f>
        <v>0</v>
      </c>
      <c r="S979" s="153">
        <v>0</v>
      </c>
      <c r="T979" s="154">
        <f>S979*H979</f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55" t="s">
        <v>266</v>
      </c>
      <c r="AT979" s="155" t="s">
        <v>154</v>
      </c>
      <c r="AU979" s="155" t="s">
        <v>82</v>
      </c>
      <c r="AY979" s="18" t="s">
        <v>152</v>
      </c>
      <c r="BE979" s="156">
        <f>IF(N979="základní",J979,0)</f>
        <v>0</v>
      </c>
      <c r="BF979" s="156">
        <f>IF(N979="snížená",J979,0)</f>
        <v>0</v>
      </c>
      <c r="BG979" s="156">
        <f>IF(N979="zákl. přenesená",J979,0)</f>
        <v>0</v>
      </c>
      <c r="BH979" s="156">
        <f>IF(N979="sníž. přenesená",J979,0)</f>
        <v>0</v>
      </c>
      <c r="BI979" s="156">
        <f>IF(N979="nulová",J979,0)</f>
        <v>0</v>
      </c>
      <c r="BJ979" s="18" t="s">
        <v>80</v>
      </c>
      <c r="BK979" s="156">
        <f>ROUND(I979*H979,2)</f>
        <v>0</v>
      </c>
      <c r="BL979" s="18" t="s">
        <v>266</v>
      </c>
      <c r="BM979" s="155" t="s">
        <v>1370</v>
      </c>
    </row>
    <row r="980" spans="1:47" s="1" customFormat="1" ht="11.25">
      <c r="A980" s="33"/>
      <c r="B980" s="34"/>
      <c r="C980" s="33"/>
      <c r="D980" s="157" t="s">
        <v>161</v>
      </c>
      <c r="E980" s="33"/>
      <c r="F980" s="158" t="s">
        <v>1362</v>
      </c>
      <c r="G980" s="33"/>
      <c r="H980" s="33"/>
      <c r="I980" s="159"/>
      <c r="J980" s="33"/>
      <c r="K980" s="33"/>
      <c r="L980" s="34"/>
      <c r="M980" s="160"/>
      <c r="N980" s="161"/>
      <c r="O980" s="54"/>
      <c r="P980" s="54"/>
      <c r="Q980" s="54"/>
      <c r="R980" s="54"/>
      <c r="S980" s="54"/>
      <c r="T980" s="55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T980" s="18" t="s">
        <v>161</v>
      </c>
      <c r="AU980" s="18" t="s">
        <v>82</v>
      </c>
    </row>
    <row r="981" spans="2:51" s="12" customFormat="1" ht="11.25">
      <c r="B981" s="162"/>
      <c r="D981" s="163" t="s">
        <v>163</v>
      </c>
      <c r="E981" s="164" t="s">
        <v>3</v>
      </c>
      <c r="F981" s="165" t="s">
        <v>1371</v>
      </c>
      <c r="H981" s="164" t="s">
        <v>3</v>
      </c>
      <c r="I981" s="166"/>
      <c r="L981" s="162"/>
      <c r="M981" s="167"/>
      <c r="N981" s="168"/>
      <c r="O981" s="168"/>
      <c r="P981" s="168"/>
      <c r="Q981" s="168"/>
      <c r="R981" s="168"/>
      <c r="S981" s="168"/>
      <c r="T981" s="169"/>
      <c r="AT981" s="164" t="s">
        <v>163</v>
      </c>
      <c r="AU981" s="164" t="s">
        <v>82</v>
      </c>
      <c r="AV981" s="12" t="s">
        <v>80</v>
      </c>
      <c r="AW981" s="12" t="s">
        <v>34</v>
      </c>
      <c r="AX981" s="12" t="s">
        <v>73</v>
      </c>
      <c r="AY981" s="164" t="s">
        <v>152</v>
      </c>
    </row>
    <row r="982" spans="2:51" s="12" customFormat="1" ht="11.25">
      <c r="B982" s="162"/>
      <c r="D982" s="163" t="s">
        <v>163</v>
      </c>
      <c r="E982" s="164" t="s">
        <v>3</v>
      </c>
      <c r="F982" s="165" t="s">
        <v>1372</v>
      </c>
      <c r="H982" s="164" t="s">
        <v>3</v>
      </c>
      <c r="I982" s="166"/>
      <c r="L982" s="162"/>
      <c r="M982" s="167"/>
      <c r="N982" s="168"/>
      <c r="O982" s="168"/>
      <c r="P982" s="168"/>
      <c r="Q982" s="168"/>
      <c r="R982" s="168"/>
      <c r="S982" s="168"/>
      <c r="T982" s="169"/>
      <c r="AT982" s="164" t="s">
        <v>163</v>
      </c>
      <c r="AU982" s="164" t="s">
        <v>82</v>
      </c>
      <c r="AV982" s="12" t="s">
        <v>80</v>
      </c>
      <c r="AW982" s="12" t="s">
        <v>34</v>
      </c>
      <c r="AX982" s="12" t="s">
        <v>73</v>
      </c>
      <c r="AY982" s="164" t="s">
        <v>152</v>
      </c>
    </row>
    <row r="983" spans="2:51" s="12" customFormat="1" ht="11.25">
      <c r="B983" s="162"/>
      <c r="D983" s="163" t="s">
        <v>163</v>
      </c>
      <c r="E983" s="164" t="s">
        <v>3</v>
      </c>
      <c r="F983" s="165" t="s">
        <v>1353</v>
      </c>
      <c r="H983" s="164" t="s">
        <v>3</v>
      </c>
      <c r="I983" s="166"/>
      <c r="L983" s="162"/>
      <c r="M983" s="167"/>
      <c r="N983" s="168"/>
      <c r="O983" s="168"/>
      <c r="P983" s="168"/>
      <c r="Q983" s="168"/>
      <c r="R983" s="168"/>
      <c r="S983" s="168"/>
      <c r="T983" s="169"/>
      <c r="AT983" s="164" t="s">
        <v>163</v>
      </c>
      <c r="AU983" s="164" t="s">
        <v>82</v>
      </c>
      <c r="AV983" s="12" t="s">
        <v>80</v>
      </c>
      <c r="AW983" s="12" t="s">
        <v>34</v>
      </c>
      <c r="AX983" s="12" t="s">
        <v>73</v>
      </c>
      <c r="AY983" s="164" t="s">
        <v>152</v>
      </c>
    </row>
    <row r="984" spans="2:51" s="12" customFormat="1" ht="11.25">
      <c r="B984" s="162"/>
      <c r="D984" s="163" t="s">
        <v>163</v>
      </c>
      <c r="E984" s="164" t="s">
        <v>3</v>
      </c>
      <c r="F984" s="165" t="s">
        <v>643</v>
      </c>
      <c r="H984" s="164" t="s">
        <v>3</v>
      </c>
      <c r="I984" s="166"/>
      <c r="L984" s="162"/>
      <c r="M984" s="167"/>
      <c r="N984" s="168"/>
      <c r="O984" s="168"/>
      <c r="P984" s="168"/>
      <c r="Q984" s="168"/>
      <c r="R984" s="168"/>
      <c r="S984" s="168"/>
      <c r="T984" s="169"/>
      <c r="AT984" s="164" t="s">
        <v>163</v>
      </c>
      <c r="AU984" s="164" t="s">
        <v>82</v>
      </c>
      <c r="AV984" s="12" t="s">
        <v>80</v>
      </c>
      <c r="AW984" s="12" t="s">
        <v>34</v>
      </c>
      <c r="AX984" s="12" t="s">
        <v>73</v>
      </c>
      <c r="AY984" s="164" t="s">
        <v>152</v>
      </c>
    </row>
    <row r="985" spans="2:51" s="12" customFormat="1" ht="11.25">
      <c r="B985" s="162"/>
      <c r="D985" s="163" t="s">
        <v>163</v>
      </c>
      <c r="E985" s="164" t="s">
        <v>3</v>
      </c>
      <c r="F985" s="165" t="s">
        <v>644</v>
      </c>
      <c r="H985" s="164" t="s">
        <v>3</v>
      </c>
      <c r="I985" s="166"/>
      <c r="L985" s="162"/>
      <c r="M985" s="167"/>
      <c r="N985" s="168"/>
      <c r="O985" s="168"/>
      <c r="P985" s="168"/>
      <c r="Q985" s="168"/>
      <c r="R985" s="168"/>
      <c r="S985" s="168"/>
      <c r="T985" s="169"/>
      <c r="AT985" s="164" t="s">
        <v>163</v>
      </c>
      <c r="AU985" s="164" t="s">
        <v>82</v>
      </c>
      <c r="AV985" s="12" t="s">
        <v>80</v>
      </c>
      <c r="AW985" s="12" t="s">
        <v>34</v>
      </c>
      <c r="AX985" s="12" t="s">
        <v>73</v>
      </c>
      <c r="AY985" s="164" t="s">
        <v>152</v>
      </c>
    </row>
    <row r="986" spans="2:51" s="13" customFormat="1" ht="11.25">
      <c r="B986" s="170"/>
      <c r="D986" s="163" t="s">
        <v>163</v>
      </c>
      <c r="E986" s="171" t="s">
        <v>3</v>
      </c>
      <c r="F986" s="172" t="s">
        <v>80</v>
      </c>
      <c r="H986" s="173">
        <v>1</v>
      </c>
      <c r="I986" s="174"/>
      <c r="L986" s="170"/>
      <c r="M986" s="175"/>
      <c r="N986" s="176"/>
      <c r="O986" s="176"/>
      <c r="P986" s="176"/>
      <c r="Q986" s="176"/>
      <c r="R986" s="176"/>
      <c r="S986" s="176"/>
      <c r="T986" s="177"/>
      <c r="AT986" s="171" t="s">
        <v>163</v>
      </c>
      <c r="AU986" s="171" t="s">
        <v>82</v>
      </c>
      <c r="AV986" s="13" t="s">
        <v>82</v>
      </c>
      <c r="AW986" s="13" t="s">
        <v>34</v>
      </c>
      <c r="AX986" s="13" t="s">
        <v>73</v>
      </c>
      <c r="AY986" s="171" t="s">
        <v>152</v>
      </c>
    </row>
    <row r="987" spans="2:51" s="12" customFormat="1" ht="11.25">
      <c r="B987" s="162"/>
      <c r="D987" s="163" t="s">
        <v>163</v>
      </c>
      <c r="E987" s="164" t="s">
        <v>3</v>
      </c>
      <c r="F987" s="165" t="s">
        <v>640</v>
      </c>
      <c r="H987" s="164" t="s">
        <v>3</v>
      </c>
      <c r="I987" s="166"/>
      <c r="L987" s="162"/>
      <c r="M987" s="167"/>
      <c r="N987" s="168"/>
      <c r="O987" s="168"/>
      <c r="P987" s="168"/>
      <c r="Q987" s="168"/>
      <c r="R987" s="168"/>
      <c r="S987" s="168"/>
      <c r="T987" s="169"/>
      <c r="AT987" s="164" t="s">
        <v>163</v>
      </c>
      <c r="AU987" s="164" t="s">
        <v>82</v>
      </c>
      <c r="AV987" s="12" t="s">
        <v>80</v>
      </c>
      <c r="AW987" s="12" t="s">
        <v>34</v>
      </c>
      <c r="AX987" s="12" t="s">
        <v>73</v>
      </c>
      <c r="AY987" s="164" t="s">
        <v>152</v>
      </c>
    </row>
    <row r="988" spans="2:51" s="12" customFormat="1" ht="11.25">
      <c r="B988" s="162"/>
      <c r="D988" s="163" t="s">
        <v>163</v>
      </c>
      <c r="E988" s="164" t="s">
        <v>3</v>
      </c>
      <c r="F988" s="165" t="s">
        <v>641</v>
      </c>
      <c r="H988" s="164" t="s">
        <v>3</v>
      </c>
      <c r="I988" s="166"/>
      <c r="L988" s="162"/>
      <c r="M988" s="167"/>
      <c r="N988" s="168"/>
      <c r="O988" s="168"/>
      <c r="P988" s="168"/>
      <c r="Q988" s="168"/>
      <c r="R988" s="168"/>
      <c r="S988" s="168"/>
      <c r="T988" s="169"/>
      <c r="AT988" s="164" t="s">
        <v>163</v>
      </c>
      <c r="AU988" s="164" t="s">
        <v>82</v>
      </c>
      <c r="AV988" s="12" t="s">
        <v>80</v>
      </c>
      <c r="AW988" s="12" t="s">
        <v>34</v>
      </c>
      <c r="AX988" s="12" t="s">
        <v>73</v>
      </c>
      <c r="AY988" s="164" t="s">
        <v>152</v>
      </c>
    </row>
    <row r="989" spans="2:51" s="13" customFormat="1" ht="11.25">
      <c r="B989" s="170"/>
      <c r="D989" s="163" t="s">
        <v>163</v>
      </c>
      <c r="E989" s="171" t="s">
        <v>3</v>
      </c>
      <c r="F989" s="172" t="s">
        <v>82</v>
      </c>
      <c r="H989" s="173">
        <v>2</v>
      </c>
      <c r="I989" s="174"/>
      <c r="L989" s="170"/>
      <c r="M989" s="175"/>
      <c r="N989" s="176"/>
      <c r="O989" s="176"/>
      <c r="P989" s="176"/>
      <c r="Q989" s="176"/>
      <c r="R989" s="176"/>
      <c r="S989" s="176"/>
      <c r="T989" s="177"/>
      <c r="AT989" s="171" t="s">
        <v>163</v>
      </c>
      <c r="AU989" s="171" t="s">
        <v>82</v>
      </c>
      <c r="AV989" s="13" t="s">
        <v>82</v>
      </c>
      <c r="AW989" s="13" t="s">
        <v>34</v>
      </c>
      <c r="AX989" s="13" t="s">
        <v>73</v>
      </c>
      <c r="AY989" s="171" t="s">
        <v>152</v>
      </c>
    </row>
    <row r="990" spans="2:51" s="14" customFormat="1" ht="11.25">
      <c r="B990" s="178"/>
      <c r="D990" s="163" t="s">
        <v>163</v>
      </c>
      <c r="E990" s="179" t="s">
        <v>3</v>
      </c>
      <c r="F990" s="180" t="s">
        <v>168</v>
      </c>
      <c r="H990" s="181">
        <v>3</v>
      </c>
      <c r="I990" s="182"/>
      <c r="L990" s="178"/>
      <c r="M990" s="183"/>
      <c r="N990" s="184"/>
      <c r="O990" s="184"/>
      <c r="P990" s="184"/>
      <c r="Q990" s="184"/>
      <c r="R990" s="184"/>
      <c r="S990" s="184"/>
      <c r="T990" s="185"/>
      <c r="AT990" s="179" t="s">
        <v>163</v>
      </c>
      <c r="AU990" s="179" t="s">
        <v>82</v>
      </c>
      <c r="AV990" s="14" t="s">
        <v>159</v>
      </c>
      <c r="AW990" s="14" t="s">
        <v>34</v>
      </c>
      <c r="AX990" s="14" t="s">
        <v>80</v>
      </c>
      <c r="AY990" s="179" t="s">
        <v>152</v>
      </c>
    </row>
    <row r="991" spans="1:65" s="1" customFormat="1" ht="24" customHeight="1">
      <c r="A991" s="33"/>
      <c r="B991" s="143"/>
      <c r="C991" s="186" t="s">
        <v>1373</v>
      </c>
      <c r="D991" s="186" t="s">
        <v>176</v>
      </c>
      <c r="E991" s="187" t="s">
        <v>1374</v>
      </c>
      <c r="F991" s="188" t="s">
        <v>1375</v>
      </c>
      <c r="G991" s="189" t="s">
        <v>314</v>
      </c>
      <c r="H991" s="190">
        <v>2</v>
      </c>
      <c r="I991" s="191"/>
      <c r="J991" s="192">
        <f>ROUND(I991*H991,2)</f>
        <v>0</v>
      </c>
      <c r="K991" s="188" t="s">
        <v>3</v>
      </c>
      <c r="L991" s="193"/>
      <c r="M991" s="194" t="s">
        <v>3</v>
      </c>
      <c r="N991" s="195" t="s">
        <v>44</v>
      </c>
      <c r="O991" s="54"/>
      <c r="P991" s="153">
        <f>O991*H991</f>
        <v>0</v>
      </c>
      <c r="Q991" s="153">
        <v>0.042</v>
      </c>
      <c r="R991" s="153">
        <f>Q991*H991</f>
        <v>0.084</v>
      </c>
      <c r="S991" s="153">
        <v>0</v>
      </c>
      <c r="T991" s="154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55" t="s">
        <v>395</v>
      </c>
      <c r="AT991" s="155" t="s">
        <v>176</v>
      </c>
      <c r="AU991" s="155" t="s">
        <v>82</v>
      </c>
      <c r="AY991" s="18" t="s">
        <v>152</v>
      </c>
      <c r="BE991" s="156">
        <f>IF(N991="základní",J991,0)</f>
        <v>0</v>
      </c>
      <c r="BF991" s="156">
        <f>IF(N991="snížená",J991,0)</f>
        <v>0</v>
      </c>
      <c r="BG991" s="156">
        <f>IF(N991="zákl. přenesená",J991,0)</f>
        <v>0</v>
      </c>
      <c r="BH991" s="156">
        <f>IF(N991="sníž. přenesená",J991,0)</f>
        <v>0</v>
      </c>
      <c r="BI991" s="156">
        <f>IF(N991="nulová",J991,0)</f>
        <v>0</v>
      </c>
      <c r="BJ991" s="18" t="s">
        <v>80</v>
      </c>
      <c r="BK991" s="156">
        <f>ROUND(I991*H991,2)</f>
        <v>0</v>
      </c>
      <c r="BL991" s="18" t="s">
        <v>266</v>
      </c>
      <c r="BM991" s="155" t="s">
        <v>1376</v>
      </c>
    </row>
    <row r="992" spans="1:65" s="1" customFormat="1" ht="24" customHeight="1">
      <c r="A992" s="33"/>
      <c r="B992" s="143"/>
      <c r="C992" s="186" t="s">
        <v>1377</v>
      </c>
      <c r="D992" s="186" t="s">
        <v>176</v>
      </c>
      <c r="E992" s="187" t="s">
        <v>1378</v>
      </c>
      <c r="F992" s="188" t="s">
        <v>1379</v>
      </c>
      <c r="G992" s="189" t="s">
        <v>314</v>
      </c>
      <c r="H992" s="190">
        <v>1</v>
      </c>
      <c r="I992" s="191"/>
      <c r="J992" s="192">
        <f>ROUND(I992*H992,2)</f>
        <v>0</v>
      </c>
      <c r="K992" s="188" t="s">
        <v>3</v>
      </c>
      <c r="L992" s="193"/>
      <c r="M992" s="194" t="s">
        <v>3</v>
      </c>
      <c r="N992" s="195" t="s">
        <v>44</v>
      </c>
      <c r="O992" s="54"/>
      <c r="P992" s="153">
        <f>O992*H992</f>
        <v>0</v>
      </c>
      <c r="Q992" s="153">
        <v>0.053</v>
      </c>
      <c r="R992" s="153">
        <f>Q992*H992</f>
        <v>0.053</v>
      </c>
      <c r="S992" s="153">
        <v>0</v>
      </c>
      <c r="T992" s="154">
        <f>S992*H992</f>
        <v>0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55" t="s">
        <v>395</v>
      </c>
      <c r="AT992" s="155" t="s">
        <v>176</v>
      </c>
      <c r="AU992" s="155" t="s">
        <v>82</v>
      </c>
      <c r="AY992" s="18" t="s">
        <v>152</v>
      </c>
      <c r="BE992" s="156">
        <f>IF(N992="základní",J992,0)</f>
        <v>0</v>
      </c>
      <c r="BF992" s="156">
        <f>IF(N992="snížená",J992,0)</f>
        <v>0</v>
      </c>
      <c r="BG992" s="156">
        <f>IF(N992="zákl. přenesená",J992,0)</f>
        <v>0</v>
      </c>
      <c r="BH992" s="156">
        <f>IF(N992="sníž. přenesená",J992,0)</f>
        <v>0</v>
      </c>
      <c r="BI992" s="156">
        <f>IF(N992="nulová",J992,0)</f>
        <v>0</v>
      </c>
      <c r="BJ992" s="18" t="s">
        <v>80</v>
      </c>
      <c r="BK992" s="156">
        <f>ROUND(I992*H992,2)</f>
        <v>0</v>
      </c>
      <c r="BL992" s="18" t="s">
        <v>266</v>
      </c>
      <c r="BM992" s="155" t="s">
        <v>1380</v>
      </c>
    </row>
    <row r="993" spans="1:65" s="1" customFormat="1" ht="16.5" customHeight="1">
      <c r="A993" s="33"/>
      <c r="B993" s="143"/>
      <c r="C993" s="144" t="s">
        <v>1381</v>
      </c>
      <c r="D993" s="144" t="s">
        <v>154</v>
      </c>
      <c r="E993" s="145" t="s">
        <v>1382</v>
      </c>
      <c r="F993" s="146" t="s">
        <v>1383</v>
      </c>
      <c r="G993" s="147" t="s">
        <v>314</v>
      </c>
      <c r="H993" s="148">
        <v>1</v>
      </c>
      <c r="I993" s="149"/>
      <c r="J993" s="150">
        <f>ROUND(I993*H993,2)</f>
        <v>0</v>
      </c>
      <c r="K993" s="146" t="s">
        <v>158</v>
      </c>
      <c r="L993" s="34"/>
      <c r="M993" s="151" t="s">
        <v>3</v>
      </c>
      <c r="N993" s="152" t="s">
        <v>44</v>
      </c>
      <c r="O993" s="54"/>
      <c r="P993" s="153">
        <f>O993*H993</f>
        <v>0</v>
      </c>
      <c r="Q993" s="153">
        <v>0.00033</v>
      </c>
      <c r="R993" s="153">
        <f>Q993*H993</f>
        <v>0.00033</v>
      </c>
      <c r="S993" s="153">
        <v>0</v>
      </c>
      <c r="T993" s="154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55" t="s">
        <v>266</v>
      </c>
      <c r="AT993" s="155" t="s">
        <v>154</v>
      </c>
      <c r="AU993" s="155" t="s">
        <v>82</v>
      </c>
      <c r="AY993" s="18" t="s">
        <v>152</v>
      </c>
      <c r="BE993" s="156">
        <f>IF(N993="základní",J993,0)</f>
        <v>0</v>
      </c>
      <c r="BF993" s="156">
        <f>IF(N993="snížená",J993,0)</f>
        <v>0</v>
      </c>
      <c r="BG993" s="156">
        <f>IF(N993="zákl. přenesená",J993,0)</f>
        <v>0</v>
      </c>
      <c r="BH993" s="156">
        <f>IF(N993="sníž. přenesená",J993,0)</f>
        <v>0</v>
      </c>
      <c r="BI993" s="156">
        <f>IF(N993="nulová",J993,0)</f>
        <v>0</v>
      </c>
      <c r="BJ993" s="18" t="s">
        <v>80</v>
      </c>
      <c r="BK993" s="156">
        <f>ROUND(I993*H993,2)</f>
        <v>0</v>
      </c>
      <c r="BL993" s="18" t="s">
        <v>266</v>
      </c>
      <c r="BM993" s="155" t="s">
        <v>1384</v>
      </c>
    </row>
    <row r="994" spans="1:47" s="1" customFormat="1" ht="11.25">
      <c r="A994" s="33"/>
      <c r="B994" s="34"/>
      <c r="C994" s="33"/>
      <c r="D994" s="157" t="s">
        <v>161</v>
      </c>
      <c r="E994" s="33"/>
      <c r="F994" s="158" t="s">
        <v>1385</v>
      </c>
      <c r="G994" s="33"/>
      <c r="H994" s="33"/>
      <c r="I994" s="159"/>
      <c r="J994" s="33"/>
      <c r="K994" s="33"/>
      <c r="L994" s="34"/>
      <c r="M994" s="160"/>
      <c r="N994" s="161"/>
      <c r="O994" s="54"/>
      <c r="P994" s="54"/>
      <c r="Q994" s="54"/>
      <c r="R994" s="54"/>
      <c r="S994" s="54"/>
      <c r="T994" s="55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T994" s="18" t="s">
        <v>161</v>
      </c>
      <c r="AU994" s="18" t="s">
        <v>82</v>
      </c>
    </row>
    <row r="995" spans="2:51" s="12" customFormat="1" ht="11.25">
      <c r="B995" s="162"/>
      <c r="D995" s="163" t="s">
        <v>163</v>
      </c>
      <c r="E995" s="164" t="s">
        <v>3</v>
      </c>
      <c r="F995" s="165" t="s">
        <v>1371</v>
      </c>
      <c r="H995" s="164" t="s">
        <v>3</v>
      </c>
      <c r="I995" s="166"/>
      <c r="L995" s="162"/>
      <c r="M995" s="167"/>
      <c r="N995" s="168"/>
      <c r="O995" s="168"/>
      <c r="P995" s="168"/>
      <c r="Q995" s="168"/>
      <c r="R995" s="168"/>
      <c r="S995" s="168"/>
      <c r="T995" s="169"/>
      <c r="AT995" s="164" t="s">
        <v>163</v>
      </c>
      <c r="AU995" s="164" t="s">
        <v>82</v>
      </c>
      <c r="AV995" s="12" t="s">
        <v>80</v>
      </c>
      <c r="AW995" s="12" t="s">
        <v>34</v>
      </c>
      <c r="AX995" s="12" t="s">
        <v>73</v>
      </c>
      <c r="AY995" s="164" t="s">
        <v>152</v>
      </c>
    </row>
    <row r="996" spans="2:51" s="12" customFormat="1" ht="11.25">
      <c r="B996" s="162"/>
      <c r="D996" s="163" t="s">
        <v>163</v>
      </c>
      <c r="E996" s="164" t="s">
        <v>3</v>
      </c>
      <c r="F996" s="165" t="s">
        <v>1372</v>
      </c>
      <c r="H996" s="164" t="s">
        <v>3</v>
      </c>
      <c r="I996" s="166"/>
      <c r="L996" s="162"/>
      <c r="M996" s="167"/>
      <c r="N996" s="168"/>
      <c r="O996" s="168"/>
      <c r="P996" s="168"/>
      <c r="Q996" s="168"/>
      <c r="R996" s="168"/>
      <c r="S996" s="168"/>
      <c r="T996" s="169"/>
      <c r="AT996" s="164" t="s">
        <v>163</v>
      </c>
      <c r="AU996" s="164" t="s">
        <v>82</v>
      </c>
      <c r="AV996" s="12" t="s">
        <v>80</v>
      </c>
      <c r="AW996" s="12" t="s">
        <v>34</v>
      </c>
      <c r="AX996" s="12" t="s">
        <v>73</v>
      </c>
      <c r="AY996" s="164" t="s">
        <v>152</v>
      </c>
    </row>
    <row r="997" spans="2:51" s="12" customFormat="1" ht="11.25">
      <c r="B997" s="162"/>
      <c r="D997" s="163" t="s">
        <v>163</v>
      </c>
      <c r="E997" s="164" t="s">
        <v>3</v>
      </c>
      <c r="F997" s="165" t="s">
        <v>1353</v>
      </c>
      <c r="H997" s="164" t="s">
        <v>3</v>
      </c>
      <c r="I997" s="166"/>
      <c r="L997" s="162"/>
      <c r="M997" s="167"/>
      <c r="N997" s="168"/>
      <c r="O997" s="168"/>
      <c r="P997" s="168"/>
      <c r="Q997" s="168"/>
      <c r="R997" s="168"/>
      <c r="S997" s="168"/>
      <c r="T997" s="169"/>
      <c r="AT997" s="164" t="s">
        <v>163</v>
      </c>
      <c r="AU997" s="164" t="s">
        <v>82</v>
      </c>
      <c r="AV997" s="12" t="s">
        <v>80</v>
      </c>
      <c r="AW997" s="12" t="s">
        <v>34</v>
      </c>
      <c r="AX997" s="12" t="s">
        <v>73</v>
      </c>
      <c r="AY997" s="164" t="s">
        <v>152</v>
      </c>
    </row>
    <row r="998" spans="2:51" s="12" customFormat="1" ht="11.25">
      <c r="B998" s="162"/>
      <c r="D998" s="163" t="s">
        <v>163</v>
      </c>
      <c r="E998" s="164" t="s">
        <v>3</v>
      </c>
      <c r="F998" s="165" t="s">
        <v>655</v>
      </c>
      <c r="H998" s="164" t="s">
        <v>3</v>
      </c>
      <c r="I998" s="166"/>
      <c r="L998" s="162"/>
      <c r="M998" s="167"/>
      <c r="N998" s="168"/>
      <c r="O998" s="168"/>
      <c r="P998" s="168"/>
      <c r="Q998" s="168"/>
      <c r="R998" s="168"/>
      <c r="S998" s="168"/>
      <c r="T998" s="169"/>
      <c r="AT998" s="164" t="s">
        <v>163</v>
      </c>
      <c r="AU998" s="164" t="s">
        <v>82</v>
      </c>
      <c r="AV998" s="12" t="s">
        <v>80</v>
      </c>
      <c r="AW998" s="12" t="s">
        <v>34</v>
      </c>
      <c r="AX998" s="12" t="s">
        <v>73</v>
      </c>
      <c r="AY998" s="164" t="s">
        <v>152</v>
      </c>
    </row>
    <row r="999" spans="2:51" s="12" customFormat="1" ht="11.25">
      <c r="B999" s="162"/>
      <c r="D999" s="163" t="s">
        <v>163</v>
      </c>
      <c r="E999" s="164" t="s">
        <v>3</v>
      </c>
      <c r="F999" s="165" t="s">
        <v>644</v>
      </c>
      <c r="H999" s="164" t="s">
        <v>3</v>
      </c>
      <c r="I999" s="166"/>
      <c r="L999" s="162"/>
      <c r="M999" s="167"/>
      <c r="N999" s="168"/>
      <c r="O999" s="168"/>
      <c r="P999" s="168"/>
      <c r="Q999" s="168"/>
      <c r="R999" s="168"/>
      <c r="S999" s="168"/>
      <c r="T999" s="169"/>
      <c r="AT999" s="164" t="s">
        <v>163</v>
      </c>
      <c r="AU999" s="164" t="s">
        <v>82</v>
      </c>
      <c r="AV999" s="12" t="s">
        <v>80</v>
      </c>
      <c r="AW999" s="12" t="s">
        <v>34</v>
      </c>
      <c r="AX999" s="12" t="s">
        <v>73</v>
      </c>
      <c r="AY999" s="164" t="s">
        <v>152</v>
      </c>
    </row>
    <row r="1000" spans="2:51" s="13" customFormat="1" ht="11.25">
      <c r="B1000" s="170"/>
      <c r="D1000" s="163" t="s">
        <v>163</v>
      </c>
      <c r="E1000" s="171" t="s">
        <v>3</v>
      </c>
      <c r="F1000" s="172" t="s">
        <v>80</v>
      </c>
      <c r="H1000" s="173">
        <v>1</v>
      </c>
      <c r="I1000" s="174"/>
      <c r="L1000" s="170"/>
      <c r="M1000" s="175"/>
      <c r="N1000" s="176"/>
      <c r="O1000" s="176"/>
      <c r="P1000" s="176"/>
      <c r="Q1000" s="176"/>
      <c r="R1000" s="176"/>
      <c r="S1000" s="176"/>
      <c r="T1000" s="177"/>
      <c r="AT1000" s="171" t="s">
        <v>163</v>
      </c>
      <c r="AU1000" s="171" t="s">
        <v>82</v>
      </c>
      <c r="AV1000" s="13" t="s">
        <v>82</v>
      </c>
      <c r="AW1000" s="13" t="s">
        <v>34</v>
      </c>
      <c r="AX1000" s="13" t="s">
        <v>80</v>
      </c>
      <c r="AY1000" s="171" t="s">
        <v>152</v>
      </c>
    </row>
    <row r="1001" spans="2:51" s="12" customFormat="1" ht="11.25">
      <c r="B1001" s="162"/>
      <c r="D1001" s="163" t="s">
        <v>163</v>
      </c>
      <c r="E1001" s="164" t="s">
        <v>3</v>
      </c>
      <c r="F1001" s="165" t="s">
        <v>1386</v>
      </c>
      <c r="H1001" s="164" t="s">
        <v>3</v>
      </c>
      <c r="I1001" s="166"/>
      <c r="L1001" s="162"/>
      <c r="M1001" s="167"/>
      <c r="N1001" s="168"/>
      <c r="O1001" s="168"/>
      <c r="P1001" s="168"/>
      <c r="Q1001" s="168"/>
      <c r="R1001" s="168"/>
      <c r="S1001" s="168"/>
      <c r="T1001" s="169"/>
      <c r="AT1001" s="164" t="s">
        <v>163</v>
      </c>
      <c r="AU1001" s="164" t="s">
        <v>82</v>
      </c>
      <c r="AV1001" s="12" t="s">
        <v>80</v>
      </c>
      <c r="AW1001" s="12" t="s">
        <v>34</v>
      </c>
      <c r="AX1001" s="12" t="s">
        <v>73</v>
      </c>
      <c r="AY1001" s="164" t="s">
        <v>152</v>
      </c>
    </row>
    <row r="1002" spans="1:65" s="1" customFormat="1" ht="37.5" customHeight="1">
      <c r="A1002" s="33"/>
      <c r="B1002" s="143"/>
      <c r="C1002" s="186" t="s">
        <v>1387</v>
      </c>
      <c r="D1002" s="186" t="s">
        <v>176</v>
      </c>
      <c r="E1002" s="187" t="s">
        <v>1388</v>
      </c>
      <c r="F1002" s="188" t="s">
        <v>1389</v>
      </c>
      <c r="G1002" s="189" t="s">
        <v>314</v>
      </c>
      <c r="H1002" s="190">
        <v>1</v>
      </c>
      <c r="I1002" s="191"/>
      <c r="J1002" s="192">
        <f>ROUND(I1002*H1002,2)</f>
        <v>0</v>
      </c>
      <c r="K1002" s="188" t="s">
        <v>3</v>
      </c>
      <c r="L1002" s="193"/>
      <c r="M1002" s="194" t="s">
        <v>3</v>
      </c>
      <c r="N1002" s="195" t="s">
        <v>44</v>
      </c>
      <c r="O1002" s="54"/>
      <c r="P1002" s="153">
        <f>O1002*H1002</f>
        <v>0</v>
      </c>
      <c r="Q1002" s="153">
        <v>0.084</v>
      </c>
      <c r="R1002" s="153">
        <f>Q1002*H1002</f>
        <v>0.084</v>
      </c>
      <c r="S1002" s="153">
        <v>0</v>
      </c>
      <c r="T1002" s="154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55" t="s">
        <v>395</v>
      </c>
      <c r="AT1002" s="155" t="s">
        <v>176</v>
      </c>
      <c r="AU1002" s="155" t="s">
        <v>82</v>
      </c>
      <c r="AY1002" s="18" t="s">
        <v>152</v>
      </c>
      <c r="BE1002" s="156">
        <f>IF(N1002="základní",J1002,0)</f>
        <v>0</v>
      </c>
      <c r="BF1002" s="156">
        <f>IF(N1002="snížená",J1002,0)</f>
        <v>0</v>
      </c>
      <c r="BG1002" s="156">
        <f>IF(N1002="zákl. přenesená",J1002,0)</f>
        <v>0</v>
      </c>
      <c r="BH1002" s="156">
        <f>IF(N1002="sníž. přenesená",J1002,0)</f>
        <v>0</v>
      </c>
      <c r="BI1002" s="156">
        <f>IF(N1002="nulová",J1002,0)</f>
        <v>0</v>
      </c>
      <c r="BJ1002" s="18" t="s">
        <v>80</v>
      </c>
      <c r="BK1002" s="156">
        <f>ROUND(I1002*H1002,2)</f>
        <v>0</v>
      </c>
      <c r="BL1002" s="18" t="s">
        <v>266</v>
      </c>
      <c r="BM1002" s="155" t="s">
        <v>1390</v>
      </c>
    </row>
    <row r="1003" spans="1:65" s="1" customFormat="1" ht="24" customHeight="1">
      <c r="A1003" s="33"/>
      <c r="B1003" s="143"/>
      <c r="C1003" s="144" t="s">
        <v>1391</v>
      </c>
      <c r="D1003" s="144" t="s">
        <v>154</v>
      </c>
      <c r="E1003" s="145" t="s">
        <v>1392</v>
      </c>
      <c r="F1003" s="146" t="s">
        <v>1393</v>
      </c>
      <c r="G1003" s="147" t="s">
        <v>179</v>
      </c>
      <c r="H1003" s="148">
        <v>0.381</v>
      </c>
      <c r="I1003" s="149"/>
      <c r="J1003" s="150">
        <f>ROUND(I1003*H1003,2)</f>
        <v>0</v>
      </c>
      <c r="K1003" s="146" t="s">
        <v>158</v>
      </c>
      <c r="L1003" s="34"/>
      <c r="M1003" s="151" t="s">
        <v>3</v>
      </c>
      <c r="N1003" s="152" t="s">
        <v>44</v>
      </c>
      <c r="O1003" s="54"/>
      <c r="P1003" s="153">
        <f>O1003*H1003</f>
        <v>0</v>
      </c>
      <c r="Q1003" s="153">
        <v>0</v>
      </c>
      <c r="R1003" s="153">
        <f>Q1003*H1003</f>
        <v>0</v>
      </c>
      <c r="S1003" s="153">
        <v>0</v>
      </c>
      <c r="T1003" s="154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55" t="s">
        <v>266</v>
      </c>
      <c r="AT1003" s="155" t="s">
        <v>154</v>
      </c>
      <c r="AU1003" s="155" t="s">
        <v>82</v>
      </c>
      <c r="AY1003" s="18" t="s">
        <v>152</v>
      </c>
      <c r="BE1003" s="156">
        <f>IF(N1003="základní",J1003,0)</f>
        <v>0</v>
      </c>
      <c r="BF1003" s="156">
        <f>IF(N1003="snížená",J1003,0)</f>
        <v>0</v>
      </c>
      <c r="BG1003" s="156">
        <f>IF(N1003="zákl. přenesená",J1003,0)</f>
        <v>0</v>
      </c>
      <c r="BH1003" s="156">
        <f>IF(N1003="sníž. přenesená",J1003,0)</f>
        <v>0</v>
      </c>
      <c r="BI1003" s="156">
        <f>IF(N1003="nulová",J1003,0)</f>
        <v>0</v>
      </c>
      <c r="BJ1003" s="18" t="s">
        <v>80</v>
      </c>
      <c r="BK1003" s="156">
        <f>ROUND(I1003*H1003,2)</f>
        <v>0</v>
      </c>
      <c r="BL1003" s="18" t="s">
        <v>266</v>
      </c>
      <c r="BM1003" s="155" t="s">
        <v>1394</v>
      </c>
    </row>
    <row r="1004" spans="1:47" s="1" customFormat="1" ht="11.25">
      <c r="A1004" s="33"/>
      <c r="B1004" s="34"/>
      <c r="C1004" s="33"/>
      <c r="D1004" s="157" t="s">
        <v>161</v>
      </c>
      <c r="E1004" s="33"/>
      <c r="F1004" s="158" t="s">
        <v>1395</v>
      </c>
      <c r="G1004" s="33"/>
      <c r="H1004" s="33"/>
      <c r="I1004" s="159"/>
      <c r="J1004" s="33"/>
      <c r="K1004" s="33"/>
      <c r="L1004" s="34"/>
      <c r="M1004" s="160"/>
      <c r="N1004" s="161"/>
      <c r="O1004" s="54"/>
      <c r="P1004" s="54"/>
      <c r="Q1004" s="54"/>
      <c r="R1004" s="54"/>
      <c r="S1004" s="54"/>
      <c r="T1004" s="55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T1004" s="18" t="s">
        <v>161</v>
      </c>
      <c r="AU1004" s="18" t="s">
        <v>82</v>
      </c>
    </row>
    <row r="1005" spans="1:65" s="1" customFormat="1" ht="24" customHeight="1">
      <c r="A1005" s="33"/>
      <c r="B1005" s="143"/>
      <c r="C1005" s="144" t="s">
        <v>1396</v>
      </c>
      <c r="D1005" s="144" t="s">
        <v>154</v>
      </c>
      <c r="E1005" s="145" t="s">
        <v>1397</v>
      </c>
      <c r="F1005" s="146" t="s">
        <v>1398</v>
      </c>
      <c r="G1005" s="147" t="s">
        <v>179</v>
      </c>
      <c r="H1005" s="148">
        <v>0.381</v>
      </c>
      <c r="I1005" s="149"/>
      <c r="J1005" s="150">
        <f>ROUND(I1005*H1005,2)</f>
        <v>0</v>
      </c>
      <c r="K1005" s="146" t="s">
        <v>158</v>
      </c>
      <c r="L1005" s="34"/>
      <c r="M1005" s="151" t="s">
        <v>3</v>
      </c>
      <c r="N1005" s="152" t="s">
        <v>44</v>
      </c>
      <c r="O1005" s="54"/>
      <c r="P1005" s="153">
        <f>O1005*H1005</f>
        <v>0</v>
      </c>
      <c r="Q1005" s="153">
        <v>0</v>
      </c>
      <c r="R1005" s="153">
        <f>Q1005*H1005</f>
        <v>0</v>
      </c>
      <c r="S1005" s="153">
        <v>0</v>
      </c>
      <c r="T1005" s="154">
        <f>S1005*H1005</f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155" t="s">
        <v>266</v>
      </c>
      <c r="AT1005" s="155" t="s">
        <v>154</v>
      </c>
      <c r="AU1005" s="155" t="s">
        <v>82</v>
      </c>
      <c r="AY1005" s="18" t="s">
        <v>152</v>
      </c>
      <c r="BE1005" s="156">
        <f>IF(N1005="základní",J1005,0)</f>
        <v>0</v>
      </c>
      <c r="BF1005" s="156">
        <f>IF(N1005="snížená",J1005,0)</f>
        <v>0</v>
      </c>
      <c r="BG1005" s="156">
        <f>IF(N1005="zákl. přenesená",J1005,0)</f>
        <v>0</v>
      </c>
      <c r="BH1005" s="156">
        <f>IF(N1005="sníž. přenesená",J1005,0)</f>
        <v>0</v>
      </c>
      <c r="BI1005" s="156">
        <f>IF(N1005="nulová",J1005,0)</f>
        <v>0</v>
      </c>
      <c r="BJ1005" s="18" t="s">
        <v>80</v>
      </c>
      <c r="BK1005" s="156">
        <f>ROUND(I1005*H1005,2)</f>
        <v>0</v>
      </c>
      <c r="BL1005" s="18" t="s">
        <v>266</v>
      </c>
      <c r="BM1005" s="155" t="s">
        <v>1399</v>
      </c>
    </row>
    <row r="1006" spans="1:47" s="1" customFormat="1" ht="11.25">
      <c r="A1006" s="33"/>
      <c r="B1006" s="34"/>
      <c r="C1006" s="33"/>
      <c r="D1006" s="157" t="s">
        <v>161</v>
      </c>
      <c r="E1006" s="33"/>
      <c r="F1006" s="158" t="s">
        <v>1400</v>
      </c>
      <c r="G1006" s="33"/>
      <c r="H1006" s="33"/>
      <c r="I1006" s="159"/>
      <c r="J1006" s="33"/>
      <c r="K1006" s="33"/>
      <c r="L1006" s="34"/>
      <c r="M1006" s="160"/>
      <c r="N1006" s="161"/>
      <c r="O1006" s="54"/>
      <c r="P1006" s="54"/>
      <c r="Q1006" s="54"/>
      <c r="R1006" s="54"/>
      <c r="S1006" s="54"/>
      <c r="T1006" s="55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T1006" s="18" t="s">
        <v>161</v>
      </c>
      <c r="AU1006" s="18" t="s">
        <v>82</v>
      </c>
    </row>
    <row r="1007" spans="2:63" s="11" customFormat="1" ht="22.5" customHeight="1">
      <c r="B1007" s="130"/>
      <c r="D1007" s="131" t="s">
        <v>72</v>
      </c>
      <c r="E1007" s="141" t="s">
        <v>1401</v>
      </c>
      <c r="F1007" s="141" t="s">
        <v>1402</v>
      </c>
      <c r="I1007" s="133"/>
      <c r="J1007" s="142">
        <f>BK1007</f>
        <v>0</v>
      </c>
      <c r="L1007" s="130"/>
      <c r="M1007" s="135"/>
      <c r="N1007" s="136"/>
      <c r="O1007" s="136"/>
      <c r="P1007" s="137">
        <f>SUM(P1008:P1034)</f>
        <v>0</v>
      </c>
      <c r="Q1007" s="136"/>
      <c r="R1007" s="137">
        <f>SUM(R1008:R1034)</f>
        <v>0</v>
      </c>
      <c r="S1007" s="136"/>
      <c r="T1007" s="138">
        <f>SUM(T1008:T1034)</f>
        <v>0.26980709999999997</v>
      </c>
      <c r="AR1007" s="131" t="s">
        <v>82</v>
      </c>
      <c r="AT1007" s="139" t="s">
        <v>72</v>
      </c>
      <c r="AU1007" s="139" t="s">
        <v>80</v>
      </c>
      <c r="AY1007" s="131" t="s">
        <v>152</v>
      </c>
      <c r="BK1007" s="140">
        <f>SUM(BK1008:BK1034)</f>
        <v>0</v>
      </c>
    </row>
    <row r="1008" spans="1:65" s="1" customFormat="1" ht="16.5" customHeight="1">
      <c r="A1008" s="33"/>
      <c r="B1008" s="143"/>
      <c r="C1008" s="144" t="s">
        <v>1403</v>
      </c>
      <c r="D1008" s="144" t="s">
        <v>154</v>
      </c>
      <c r="E1008" s="145" t="s">
        <v>1404</v>
      </c>
      <c r="F1008" s="146" t="s">
        <v>1405</v>
      </c>
      <c r="G1008" s="147" t="s">
        <v>221</v>
      </c>
      <c r="H1008" s="148">
        <v>74.63</v>
      </c>
      <c r="I1008" s="149"/>
      <c r="J1008" s="150">
        <f>ROUND(I1008*H1008,2)</f>
        <v>0</v>
      </c>
      <c r="K1008" s="146" t="s">
        <v>158</v>
      </c>
      <c r="L1008" s="34"/>
      <c r="M1008" s="151" t="s">
        <v>3</v>
      </c>
      <c r="N1008" s="152" t="s">
        <v>44</v>
      </c>
      <c r="O1008" s="54"/>
      <c r="P1008" s="153">
        <f>O1008*H1008</f>
        <v>0</v>
      </c>
      <c r="Q1008" s="153">
        <v>0</v>
      </c>
      <c r="R1008" s="153">
        <f>Q1008*H1008</f>
        <v>0</v>
      </c>
      <c r="S1008" s="153">
        <v>0.003</v>
      </c>
      <c r="T1008" s="154">
        <f>S1008*H1008</f>
        <v>0.22388999999999998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55" t="s">
        <v>266</v>
      </c>
      <c r="AT1008" s="155" t="s">
        <v>154</v>
      </c>
      <c r="AU1008" s="155" t="s">
        <v>82</v>
      </c>
      <c r="AY1008" s="18" t="s">
        <v>152</v>
      </c>
      <c r="BE1008" s="156">
        <f>IF(N1008="základní",J1008,0)</f>
        <v>0</v>
      </c>
      <c r="BF1008" s="156">
        <f>IF(N1008="snížená",J1008,0)</f>
        <v>0</v>
      </c>
      <c r="BG1008" s="156">
        <f>IF(N1008="zákl. přenesená",J1008,0)</f>
        <v>0</v>
      </c>
      <c r="BH1008" s="156">
        <f>IF(N1008="sníž. přenesená",J1008,0)</f>
        <v>0</v>
      </c>
      <c r="BI1008" s="156">
        <f>IF(N1008="nulová",J1008,0)</f>
        <v>0</v>
      </c>
      <c r="BJ1008" s="18" t="s">
        <v>80</v>
      </c>
      <c r="BK1008" s="156">
        <f>ROUND(I1008*H1008,2)</f>
        <v>0</v>
      </c>
      <c r="BL1008" s="18" t="s">
        <v>266</v>
      </c>
      <c r="BM1008" s="155" t="s">
        <v>1406</v>
      </c>
    </row>
    <row r="1009" spans="1:47" s="1" customFormat="1" ht="11.25">
      <c r="A1009" s="33"/>
      <c r="B1009" s="34"/>
      <c r="C1009" s="33"/>
      <c r="D1009" s="157" t="s">
        <v>161</v>
      </c>
      <c r="E1009" s="33"/>
      <c r="F1009" s="158" t="s">
        <v>1407</v>
      </c>
      <c r="G1009" s="33"/>
      <c r="H1009" s="33"/>
      <c r="I1009" s="159"/>
      <c r="J1009" s="33"/>
      <c r="K1009" s="33"/>
      <c r="L1009" s="34"/>
      <c r="M1009" s="160"/>
      <c r="N1009" s="161"/>
      <c r="O1009" s="54"/>
      <c r="P1009" s="54"/>
      <c r="Q1009" s="54"/>
      <c r="R1009" s="54"/>
      <c r="S1009" s="54"/>
      <c r="T1009" s="55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T1009" s="18" t="s">
        <v>161</v>
      </c>
      <c r="AU1009" s="18" t="s">
        <v>82</v>
      </c>
    </row>
    <row r="1010" spans="2:51" s="12" customFormat="1" ht="11.25">
      <c r="B1010" s="162"/>
      <c r="D1010" s="163" t="s">
        <v>163</v>
      </c>
      <c r="E1010" s="164" t="s">
        <v>3</v>
      </c>
      <c r="F1010" s="165" t="s">
        <v>1408</v>
      </c>
      <c r="H1010" s="164" t="s">
        <v>3</v>
      </c>
      <c r="I1010" s="166"/>
      <c r="L1010" s="162"/>
      <c r="M1010" s="167"/>
      <c r="N1010" s="168"/>
      <c r="O1010" s="168"/>
      <c r="P1010" s="168"/>
      <c r="Q1010" s="168"/>
      <c r="R1010" s="168"/>
      <c r="S1010" s="168"/>
      <c r="T1010" s="169"/>
      <c r="AT1010" s="164" t="s">
        <v>163</v>
      </c>
      <c r="AU1010" s="164" t="s">
        <v>82</v>
      </c>
      <c r="AV1010" s="12" t="s">
        <v>80</v>
      </c>
      <c r="AW1010" s="12" t="s">
        <v>34</v>
      </c>
      <c r="AX1010" s="12" t="s">
        <v>73</v>
      </c>
      <c r="AY1010" s="164" t="s">
        <v>152</v>
      </c>
    </row>
    <row r="1011" spans="2:51" s="12" customFormat="1" ht="11.25">
      <c r="B1011" s="162"/>
      <c r="D1011" s="163" t="s">
        <v>163</v>
      </c>
      <c r="E1011" s="164" t="s">
        <v>3</v>
      </c>
      <c r="F1011" s="165" t="s">
        <v>896</v>
      </c>
      <c r="H1011" s="164" t="s">
        <v>3</v>
      </c>
      <c r="I1011" s="166"/>
      <c r="L1011" s="162"/>
      <c r="M1011" s="167"/>
      <c r="N1011" s="168"/>
      <c r="O1011" s="168"/>
      <c r="P1011" s="168"/>
      <c r="Q1011" s="168"/>
      <c r="R1011" s="168"/>
      <c r="S1011" s="168"/>
      <c r="T1011" s="169"/>
      <c r="AT1011" s="164" t="s">
        <v>163</v>
      </c>
      <c r="AU1011" s="164" t="s">
        <v>82</v>
      </c>
      <c r="AV1011" s="12" t="s">
        <v>80</v>
      </c>
      <c r="AW1011" s="12" t="s">
        <v>34</v>
      </c>
      <c r="AX1011" s="12" t="s">
        <v>73</v>
      </c>
      <c r="AY1011" s="164" t="s">
        <v>152</v>
      </c>
    </row>
    <row r="1012" spans="2:51" s="13" customFormat="1" ht="11.25">
      <c r="B1012" s="170"/>
      <c r="D1012" s="163" t="s">
        <v>163</v>
      </c>
      <c r="E1012" s="171" t="s">
        <v>3</v>
      </c>
      <c r="F1012" s="172" t="s">
        <v>1409</v>
      </c>
      <c r="H1012" s="173">
        <v>74.63</v>
      </c>
      <c r="I1012" s="174"/>
      <c r="L1012" s="170"/>
      <c r="M1012" s="175"/>
      <c r="N1012" s="176"/>
      <c r="O1012" s="176"/>
      <c r="P1012" s="176"/>
      <c r="Q1012" s="176"/>
      <c r="R1012" s="176"/>
      <c r="S1012" s="176"/>
      <c r="T1012" s="177"/>
      <c r="AT1012" s="171" t="s">
        <v>163</v>
      </c>
      <c r="AU1012" s="171" t="s">
        <v>82</v>
      </c>
      <c r="AV1012" s="13" t="s">
        <v>82</v>
      </c>
      <c r="AW1012" s="13" t="s">
        <v>34</v>
      </c>
      <c r="AX1012" s="13" t="s">
        <v>80</v>
      </c>
      <c r="AY1012" s="171" t="s">
        <v>152</v>
      </c>
    </row>
    <row r="1013" spans="1:65" s="1" customFormat="1" ht="16.5" customHeight="1">
      <c r="A1013" s="33"/>
      <c r="B1013" s="143"/>
      <c r="C1013" s="144" t="s">
        <v>1410</v>
      </c>
      <c r="D1013" s="144" t="s">
        <v>154</v>
      </c>
      <c r="E1013" s="145" t="s">
        <v>1411</v>
      </c>
      <c r="F1013" s="146" t="s">
        <v>1412</v>
      </c>
      <c r="G1013" s="147" t="s">
        <v>221</v>
      </c>
      <c r="H1013" s="148">
        <v>8.26</v>
      </c>
      <c r="I1013" s="149"/>
      <c r="J1013" s="150">
        <f>ROUND(I1013*H1013,2)</f>
        <v>0</v>
      </c>
      <c r="K1013" s="146" t="s">
        <v>158</v>
      </c>
      <c r="L1013" s="34"/>
      <c r="M1013" s="151" t="s">
        <v>3</v>
      </c>
      <c r="N1013" s="152" t="s">
        <v>44</v>
      </c>
      <c r="O1013" s="54"/>
      <c r="P1013" s="153">
        <f>O1013*H1013</f>
        <v>0</v>
      </c>
      <c r="Q1013" s="153">
        <v>0</v>
      </c>
      <c r="R1013" s="153">
        <f>Q1013*H1013</f>
        <v>0</v>
      </c>
      <c r="S1013" s="153">
        <v>0.003</v>
      </c>
      <c r="T1013" s="154">
        <f>S1013*H1013</f>
        <v>0.02478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155" t="s">
        <v>266</v>
      </c>
      <c r="AT1013" s="155" t="s">
        <v>154</v>
      </c>
      <c r="AU1013" s="155" t="s">
        <v>82</v>
      </c>
      <c r="AY1013" s="18" t="s">
        <v>152</v>
      </c>
      <c r="BE1013" s="156">
        <f>IF(N1013="základní",J1013,0)</f>
        <v>0</v>
      </c>
      <c r="BF1013" s="156">
        <f>IF(N1013="snížená",J1013,0)</f>
        <v>0</v>
      </c>
      <c r="BG1013" s="156">
        <f>IF(N1013="zákl. přenesená",J1013,0)</f>
        <v>0</v>
      </c>
      <c r="BH1013" s="156">
        <f>IF(N1013="sníž. přenesená",J1013,0)</f>
        <v>0</v>
      </c>
      <c r="BI1013" s="156">
        <f>IF(N1013="nulová",J1013,0)</f>
        <v>0</v>
      </c>
      <c r="BJ1013" s="18" t="s">
        <v>80</v>
      </c>
      <c r="BK1013" s="156">
        <f>ROUND(I1013*H1013,2)</f>
        <v>0</v>
      </c>
      <c r="BL1013" s="18" t="s">
        <v>266</v>
      </c>
      <c r="BM1013" s="155" t="s">
        <v>1413</v>
      </c>
    </row>
    <row r="1014" spans="1:47" s="1" customFormat="1" ht="11.25">
      <c r="A1014" s="33"/>
      <c r="B1014" s="34"/>
      <c r="C1014" s="33"/>
      <c r="D1014" s="157" t="s">
        <v>161</v>
      </c>
      <c r="E1014" s="33"/>
      <c r="F1014" s="158" t="s">
        <v>1414</v>
      </c>
      <c r="G1014" s="33"/>
      <c r="H1014" s="33"/>
      <c r="I1014" s="159"/>
      <c r="J1014" s="33"/>
      <c r="K1014" s="33"/>
      <c r="L1014" s="34"/>
      <c r="M1014" s="160"/>
      <c r="N1014" s="161"/>
      <c r="O1014" s="54"/>
      <c r="P1014" s="54"/>
      <c r="Q1014" s="54"/>
      <c r="R1014" s="54"/>
      <c r="S1014" s="54"/>
      <c r="T1014" s="55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T1014" s="18" t="s">
        <v>161</v>
      </c>
      <c r="AU1014" s="18" t="s">
        <v>82</v>
      </c>
    </row>
    <row r="1015" spans="2:51" s="12" customFormat="1" ht="11.25">
      <c r="B1015" s="162"/>
      <c r="D1015" s="163" t="s">
        <v>163</v>
      </c>
      <c r="E1015" s="164" t="s">
        <v>3</v>
      </c>
      <c r="F1015" s="165" t="s">
        <v>1415</v>
      </c>
      <c r="H1015" s="164" t="s">
        <v>3</v>
      </c>
      <c r="I1015" s="166"/>
      <c r="L1015" s="162"/>
      <c r="M1015" s="167"/>
      <c r="N1015" s="168"/>
      <c r="O1015" s="168"/>
      <c r="P1015" s="168"/>
      <c r="Q1015" s="168"/>
      <c r="R1015" s="168"/>
      <c r="S1015" s="168"/>
      <c r="T1015" s="169"/>
      <c r="AT1015" s="164" t="s">
        <v>163</v>
      </c>
      <c r="AU1015" s="164" t="s">
        <v>82</v>
      </c>
      <c r="AV1015" s="12" t="s">
        <v>80</v>
      </c>
      <c r="AW1015" s="12" t="s">
        <v>34</v>
      </c>
      <c r="AX1015" s="12" t="s">
        <v>73</v>
      </c>
      <c r="AY1015" s="164" t="s">
        <v>152</v>
      </c>
    </row>
    <row r="1016" spans="2:51" s="13" customFormat="1" ht="11.25">
      <c r="B1016" s="170"/>
      <c r="D1016" s="163" t="s">
        <v>163</v>
      </c>
      <c r="E1016" s="171" t="s">
        <v>3</v>
      </c>
      <c r="F1016" s="172" t="s">
        <v>1416</v>
      </c>
      <c r="H1016" s="173">
        <v>8.26</v>
      </c>
      <c r="I1016" s="174"/>
      <c r="L1016" s="170"/>
      <c r="M1016" s="175"/>
      <c r="N1016" s="176"/>
      <c r="O1016" s="176"/>
      <c r="P1016" s="176"/>
      <c r="Q1016" s="176"/>
      <c r="R1016" s="176"/>
      <c r="S1016" s="176"/>
      <c r="T1016" s="177"/>
      <c r="AT1016" s="171" t="s">
        <v>163</v>
      </c>
      <c r="AU1016" s="171" t="s">
        <v>82</v>
      </c>
      <c r="AV1016" s="13" t="s">
        <v>82</v>
      </c>
      <c r="AW1016" s="13" t="s">
        <v>34</v>
      </c>
      <c r="AX1016" s="13" t="s">
        <v>80</v>
      </c>
      <c r="AY1016" s="171" t="s">
        <v>152</v>
      </c>
    </row>
    <row r="1017" spans="1:65" s="1" customFormat="1" ht="16.5" customHeight="1">
      <c r="A1017" s="33"/>
      <c r="B1017" s="143"/>
      <c r="C1017" s="144" t="s">
        <v>1417</v>
      </c>
      <c r="D1017" s="144" t="s">
        <v>154</v>
      </c>
      <c r="E1017" s="145" t="s">
        <v>1418</v>
      </c>
      <c r="F1017" s="146" t="s">
        <v>1419</v>
      </c>
      <c r="G1017" s="147" t="s">
        <v>305</v>
      </c>
      <c r="H1017" s="148">
        <v>70.457</v>
      </c>
      <c r="I1017" s="149"/>
      <c r="J1017" s="150">
        <f>ROUND(I1017*H1017,2)</f>
        <v>0</v>
      </c>
      <c r="K1017" s="146" t="s">
        <v>158</v>
      </c>
      <c r="L1017" s="34"/>
      <c r="M1017" s="151" t="s">
        <v>3</v>
      </c>
      <c r="N1017" s="152" t="s">
        <v>44</v>
      </c>
      <c r="O1017" s="54"/>
      <c r="P1017" s="153">
        <f>O1017*H1017</f>
        <v>0</v>
      </c>
      <c r="Q1017" s="153">
        <v>0</v>
      </c>
      <c r="R1017" s="153">
        <f>Q1017*H1017</f>
        <v>0</v>
      </c>
      <c r="S1017" s="153">
        <v>0.0003</v>
      </c>
      <c r="T1017" s="154">
        <f>S1017*H1017</f>
        <v>0.021137099999999995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55" t="s">
        <v>266</v>
      </c>
      <c r="AT1017" s="155" t="s">
        <v>154</v>
      </c>
      <c r="AU1017" s="155" t="s">
        <v>82</v>
      </c>
      <c r="AY1017" s="18" t="s">
        <v>152</v>
      </c>
      <c r="BE1017" s="156">
        <f>IF(N1017="základní",J1017,0)</f>
        <v>0</v>
      </c>
      <c r="BF1017" s="156">
        <f>IF(N1017="snížená",J1017,0)</f>
        <v>0</v>
      </c>
      <c r="BG1017" s="156">
        <f>IF(N1017="zákl. přenesená",J1017,0)</f>
        <v>0</v>
      </c>
      <c r="BH1017" s="156">
        <f>IF(N1017="sníž. přenesená",J1017,0)</f>
        <v>0</v>
      </c>
      <c r="BI1017" s="156">
        <f>IF(N1017="nulová",J1017,0)</f>
        <v>0</v>
      </c>
      <c r="BJ1017" s="18" t="s">
        <v>80</v>
      </c>
      <c r="BK1017" s="156">
        <f>ROUND(I1017*H1017,2)</f>
        <v>0</v>
      </c>
      <c r="BL1017" s="18" t="s">
        <v>266</v>
      </c>
      <c r="BM1017" s="155" t="s">
        <v>1420</v>
      </c>
    </row>
    <row r="1018" spans="1:47" s="1" customFormat="1" ht="11.25">
      <c r="A1018" s="33"/>
      <c r="B1018" s="34"/>
      <c r="C1018" s="33"/>
      <c r="D1018" s="157" t="s">
        <v>161</v>
      </c>
      <c r="E1018" s="33"/>
      <c r="F1018" s="158" t="s">
        <v>1421</v>
      </c>
      <c r="G1018" s="33"/>
      <c r="H1018" s="33"/>
      <c r="I1018" s="159"/>
      <c r="J1018" s="33"/>
      <c r="K1018" s="33"/>
      <c r="L1018" s="34"/>
      <c r="M1018" s="160"/>
      <c r="N1018" s="161"/>
      <c r="O1018" s="54"/>
      <c r="P1018" s="54"/>
      <c r="Q1018" s="54"/>
      <c r="R1018" s="54"/>
      <c r="S1018" s="54"/>
      <c r="T1018" s="55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T1018" s="18" t="s">
        <v>161</v>
      </c>
      <c r="AU1018" s="18" t="s">
        <v>82</v>
      </c>
    </row>
    <row r="1019" spans="2:51" s="12" customFormat="1" ht="11.25">
      <c r="B1019" s="162"/>
      <c r="D1019" s="163" t="s">
        <v>163</v>
      </c>
      <c r="E1019" s="164" t="s">
        <v>3</v>
      </c>
      <c r="F1019" s="165" t="s">
        <v>1422</v>
      </c>
      <c r="H1019" s="164" t="s">
        <v>3</v>
      </c>
      <c r="I1019" s="166"/>
      <c r="L1019" s="162"/>
      <c r="M1019" s="167"/>
      <c r="N1019" s="168"/>
      <c r="O1019" s="168"/>
      <c r="P1019" s="168"/>
      <c r="Q1019" s="168"/>
      <c r="R1019" s="168"/>
      <c r="S1019" s="168"/>
      <c r="T1019" s="169"/>
      <c r="AT1019" s="164" t="s">
        <v>163</v>
      </c>
      <c r="AU1019" s="164" t="s">
        <v>82</v>
      </c>
      <c r="AV1019" s="12" t="s">
        <v>80</v>
      </c>
      <c r="AW1019" s="12" t="s">
        <v>34</v>
      </c>
      <c r="AX1019" s="12" t="s">
        <v>73</v>
      </c>
      <c r="AY1019" s="164" t="s">
        <v>152</v>
      </c>
    </row>
    <row r="1020" spans="2:51" s="12" customFormat="1" ht="11.25">
      <c r="B1020" s="162"/>
      <c r="D1020" s="163" t="s">
        <v>163</v>
      </c>
      <c r="E1020" s="164" t="s">
        <v>3</v>
      </c>
      <c r="F1020" s="165" t="s">
        <v>1423</v>
      </c>
      <c r="H1020" s="164" t="s">
        <v>3</v>
      </c>
      <c r="I1020" s="166"/>
      <c r="L1020" s="162"/>
      <c r="M1020" s="167"/>
      <c r="N1020" s="168"/>
      <c r="O1020" s="168"/>
      <c r="P1020" s="168"/>
      <c r="Q1020" s="168"/>
      <c r="R1020" s="168"/>
      <c r="S1020" s="168"/>
      <c r="T1020" s="169"/>
      <c r="AT1020" s="164" t="s">
        <v>163</v>
      </c>
      <c r="AU1020" s="164" t="s">
        <v>82</v>
      </c>
      <c r="AV1020" s="12" t="s">
        <v>80</v>
      </c>
      <c r="AW1020" s="12" t="s">
        <v>34</v>
      </c>
      <c r="AX1020" s="12" t="s">
        <v>73</v>
      </c>
      <c r="AY1020" s="164" t="s">
        <v>152</v>
      </c>
    </row>
    <row r="1021" spans="2:51" s="13" customFormat="1" ht="11.25">
      <c r="B1021" s="170"/>
      <c r="D1021" s="163" t="s">
        <v>163</v>
      </c>
      <c r="E1021" s="171" t="s">
        <v>3</v>
      </c>
      <c r="F1021" s="172" t="s">
        <v>1424</v>
      </c>
      <c r="H1021" s="173">
        <v>70.457</v>
      </c>
      <c r="I1021" s="174"/>
      <c r="L1021" s="170"/>
      <c r="M1021" s="175"/>
      <c r="N1021" s="176"/>
      <c r="O1021" s="176"/>
      <c r="P1021" s="176"/>
      <c r="Q1021" s="176"/>
      <c r="R1021" s="176"/>
      <c r="S1021" s="176"/>
      <c r="T1021" s="177"/>
      <c r="AT1021" s="171" t="s">
        <v>163</v>
      </c>
      <c r="AU1021" s="171" t="s">
        <v>82</v>
      </c>
      <c r="AV1021" s="13" t="s">
        <v>82</v>
      </c>
      <c r="AW1021" s="13" t="s">
        <v>34</v>
      </c>
      <c r="AX1021" s="13" t="s">
        <v>80</v>
      </c>
      <c r="AY1021" s="171" t="s">
        <v>152</v>
      </c>
    </row>
    <row r="1022" spans="1:65" s="1" customFormat="1" ht="24" customHeight="1">
      <c r="A1022" s="33"/>
      <c r="B1022" s="143"/>
      <c r="C1022" s="144" t="s">
        <v>1425</v>
      </c>
      <c r="D1022" s="144" t="s">
        <v>154</v>
      </c>
      <c r="E1022" s="145" t="s">
        <v>909</v>
      </c>
      <c r="F1022" s="146" t="s">
        <v>910</v>
      </c>
      <c r="G1022" s="147" t="s">
        <v>179</v>
      </c>
      <c r="H1022" s="148">
        <v>0.27</v>
      </c>
      <c r="I1022" s="149"/>
      <c r="J1022" s="150">
        <f>ROUND(I1022*H1022,2)</f>
        <v>0</v>
      </c>
      <c r="K1022" s="146" t="s">
        <v>158</v>
      </c>
      <c r="L1022" s="34"/>
      <c r="M1022" s="151" t="s">
        <v>3</v>
      </c>
      <c r="N1022" s="152" t="s">
        <v>44</v>
      </c>
      <c r="O1022" s="54"/>
      <c r="P1022" s="153">
        <f>O1022*H1022</f>
        <v>0</v>
      </c>
      <c r="Q1022" s="153">
        <v>0</v>
      </c>
      <c r="R1022" s="153">
        <f>Q1022*H1022</f>
        <v>0</v>
      </c>
      <c r="S1022" s="153">
        <v>0</v>
      </c>
      <c r="T1022" s="154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155" t="s">
        <v>266</v>
      </c>
      <c r="AT1022" s="155" t="s">
        <v>154</v>
      </c>
      <c r="AU1022" s="155" t="s">
        <v>82</v>
      </c>
      <c r="AY1022" s="18" t="s">
        <v>152</v>
      </c>
      <c r="BE1022" s="156">
        <f>IF(N1022="základní",J1022,0)</f>
        <v>0</v>
      </c>
      <c r="BF1022" s="156">
        <f>IF(N1022="snížená",J1022,0)</f>
        <v>0</v>
      </c>
      <c r="BG1022" s="156">
        <f>IF(N1022="zákl. přenesená",J1022,0)</f>
        <v>0</v>
      </c>
      <c r="BH1022" s="156">
        <f>IF(N1022="sníž. přenesená",J1022,0)</f>
        <v>0</v>
      </c>
      <c r="BI1022" s="156">
        <f>IF(N1022="nulová",J1022,0)</f>
        <v>0</v>
      </c>
      <c r="BJ1022" s="18" t="s">
        <v>80</v>
      </c>
      <c r="BK1022" s="156">
        <f>ROUND(I1022*H1022,2)</f>
        <v>0</v>
      </c>
      <c r="BL1022" s="18" t="s">
        <v>266</v>
      </c>
      <c r="BM1022" s="155" t="s">
        <v>1426</v>
      </c>
    </row>
    <row r="1023" spans="1:47" s="1" customFormat="1" ht="11.25">
      <c r="A1023" s="33"/>
      <c r="B1023" s="34"/>
      <c r="C1023" s="33"/>
      <c r="D1023" s="157" t="s">
        <v>161</v>
      </c>
      <c r="E1023" s="33"/>
      <c r="F1023" s="158" t="s">
        <v>912</v>
      </c>
      <c r="G1023" s="33"/>
      <c r="H1023" s="33"/>
      <c r="I1023" s="159"/>
      <c r="J1023" s="33"/>
      <c r="K1023" s="33"/>
      <c r="L1023" s="34"/>
      <c r="M1023" s="160"/>
      <c r="N1023" s="161"/>
      <c r="O1023" s="54"/>
      <c r="P1023" s="54"/>
      <c r="Q1023" s="54"/>
      <c r="R1023" s="54"/>
      <c r="S1023" s="54"/>
      <c r="T1023" s="55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T1023" s="18" t="s">
        <v>161</v>
      </c>
      <c r="AU1023" s="18" t="s">
        <v>82</v>
      </c>
    </row>
    <row r="1024" spans="2:51" s="12" customFormat="1" ht="11.25">
      <c r="B1024" s="162"/>
      <c r="D1024" s="163" t="s">
        <v>163</v>
      </c>
      <c r="E1024" s="164" t="s">
        <v>3</v>
      </c>
      <c r="F1024" s="165" t="s">
        <v>1188</v>
      </c>
      <c r="H1024" s="164" t="s">
        <v>3</v>
      </c>
      <c r="I1024" s="166"/>
      <c r="L1024" s="162"/>
      <c r="M1024" s="167"/>
      <c r="N1024" s="168"/>
      <c r="O1024" s="168"/>
      <c r="P1024" s="168"/>
      <c r="Q1024" s="168"/>
      <c r="R1024" s="168"/>
      <c r="S1024" s="168"/>
      <c r="T1024" s="169"/>
      <c r="AT1024" s="164" t="s">
        <v>163</v>
      </c>
      <c r="AU1024" s="164" t="s">
        <v>82</v>
      </c>
      <c r="AV1024" s="12" t="s">
        <v>80</v>
      </c>
      <c r="AW1024" s="12" t="s">
        <v>34</v>
      </c>
      <c r="AX1024" s="12" t="s">
        <v>73</v>
      </c>
      <c r="AY1024" s="164" t="s">
        <v>152</v>
      </c>
    </row>
    <row r="1025" spans="2:51" s="13" customFormat="1" ht="11.25">
      <c r="B1025" s="170"/>
      <c r="D1025" s="163" t="s">
        <v>163</v>
      </c>
      <c r="E1025" s="171" t="s">
        <v>3</v>
      </c>
      <c r="F1025" s="172" t="s">
        <v>1427</v>
      </c>
      <c r="H1025" s="173">
        <v>0.27</v>
      </c>
      <c r="I1025" s="174"/>
      <c r="L1025" s="170"/>
      <c r="M1025" s="175"/>
      <c r="N1025" s="176"/>
      <c r="O1025" s="176"/>
      <c r="P1025" s="176"/>
      <c r="Q1025" s="176"/>
      <c r="R1025" s="176"/>
      <c r="S1025" s="176"/>
      <c r="T1025" s="177"/>
      <c r="AT1025" s="171" t="s">
        <v>163</v>
      </c>
      <c r="AU1025" s="171" t="s">
        <v>82</v>
      </c>
      <c r="AV1025" s="13" t="s">
        <v>82</v>
      </c>
      <c r="AW1025" s="13" t="s">
        <v>34</v>
      </c>
      <c r="AX1025" s="13" t="s">
        <v>80</v>
      </c>
      <c r="AY1025" s="171" t="s">
        <v>152</v>
      </c>
    </row>
    <row r="1026" spans="1:65" s="1" customFormat="1" ht="21.75" customHeight="1">
      <c r="A1026" s="33"/>
      <c r="B1026" s="143"/>
      <c r="C1026" s="144" t="s">
        <v>1428</v>
      </c>
      <c r="D1026" s="144" t="s">
        <v>154</v>
      </c>
      <c r="E1026" s="145" t="s">
        <v>916</v>
      </c>
      <c r="F1026" s="146" t="s">
        <v>917</v>
      </c>
      <c r="G1026" s="147" t="s">
        <v>179</v>
      </c>
      <c r="H1026" s="148">
        <v>0.27</v>
      </c>
      <c r="I1026" s="149"/>
      <c r="J1026" s="150">
        <f>ROUND(I1026*H1026,2)</f>
        <v>0</v>
      </c>
      <c r="K1026" s="146" t="s">
        <v>158</v>
      </c>
      <c r="L1026" s="34"/>
      <c r="M1026" s="151" t="s">
        <v>3</v>
      </c>
      <c r="N1026" s="152" t="s">
        <v>44</v>
      </c>
      <c r="O1026" s="54"/>
      <c r="P1026" s="153">
        <f>O1026*H1026</f>
        <v>0</v>
      </c>
      <c r="Q1026" s="153">
        <v>0</v>
      </c>
      <c r="R1026" s="153">
        <f>Q1026*H1026</f>
        <v>0</v>
      </c>
      <c r="S1026" s="153">
        <v>0</v>
      </c>
      <c r="T1026" s="154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55" t="s">
        <v>266</v>
      </c>
      <c r="AT1026" s="155" t="s">
        <v>154</v>
      </c>
      <c r="AU1026" s="155" t="s">
        <v>82</v>
      </c>
      <c r="AY1026" s="18" t="s">
        <v>152</v>
      </c>
      <c r="BE1026" s="156">
        <f>IF(N1026="základní",J1026,0)</f>
        <v>0</v>
      </c>
      <c r="BF1026" s="156">
        <f>IF(N1026="snížená",J1026,0)</f>
        <v>0</v>
      </c>
      <c r="BG1026" s="156">
        <f>IF(N1026="zákl. přenesená",J1026,0)</f>
        <v>0</v>
      </c>
      <c r="BH1026" s="156">
        <f>IF(N1026="sníž. přenesená",J1026,0)</f>
        <v>0</v>
      </c>
      <c r="BI1026" s="156">
        <f>IF(N1026="nulová",J1026,0)</f>
        <v>0</v>
      </c>
      <c r="BJ1026" s="18" t="s">
        <v>80</v>
      </c>
      <c r="BK1026" s="156">
        <f>ROUND(I1026*H1026,2)</f>
        <v>0</v>
      </c>
      <c r="BL1026" s="18" t="s">
        <v>266</v>
      </c>
      <c r="BM1026" s="155" t="s">
        <v>1429</v>
      </c>
    </row>
    <row r="1027" spans="1:47" s="1" customFormat="1" ht="11.25">
      <c r="A1027" s="33"/>
      <c r="B1027" s="34"/>
      <c r="C1027" s="33"/>
      <c r="D1027" s="157" t="s">
        <v>161</v>
      </c>
      <c r="E1027" s="33"/>
      <c r="F1027" s="158" t="s">
        <v>919</v>
      </c>
      <c r="G1027" s="33"/>
      <c r="H1027" s="33"/>
      <c r="I1027" s="159"/>
      <c r="J1027" s="33"/>
      <c r="K1027" s="33"/>
      <c r="L1027" s="34"/>
      <c r="M1027" s="160"/>
      <c r="N1027" s="161"/>
      <c r="O1027" s="54"/>
      <c r="P1027" s="54"/>
      <c r="Q1027" s="54"/>
      <c r="R1027" s="54"/>
      <c r="S1027" s="54"/>
      <c r="T1027" s="55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T1027" s="18" t="s">
        <v>161</v>
      </c>
      <c r="AU1027" s="18" t="s">
        <v>82</v>
      </c>
    </row>
    <row r="1028" spans="2:51" s="13" customFormat="1" ht="11.25">
      <c r="B1028" s="170"/>
      <c r="D1028" s="163" t="s">
        <v>163</v>
      </c>
      <c r="E1028" s="171" t="s">
        <v>3</v>
      </c>
      <c r="F1028" s="172" t="s">
        <v>1427</v>
      </c>
      <c r="H1028" s="173">
        <v>0.27</v>
      </c>
      <c r="I1028" s="174"/>
      <c r="L1028" s="170"/>
      <c r="M1028" s="175"/>
      <c r="N1028" s="176"/>
      <c r="O1028" s="176"/>
      <c r="P1028" s="176"/>
      <c r="Q1028" s="176"/>
      <c r="R1028" s="176"/>
      <c r="S1028" s="176"/>
      <c r="T1028" s="177"/>
      <c r="AT1028" s="171" t="s">
        <v>163</v>
      </c>
      <c r="AU1028" s="171" t="s">
        <v>82</v>
      </c>
      <c r="AV1028" s="13" t="s">
        <v>82</v>
      </c>
      <c r="AW1028" s="13" t="s">
        <v>34</v>
      </c>
      <c r="AX1028" s="13" t="s">
        <v>80</v>
      </c>
      <c r="AY1028" s="171" t="s">
        <v>152</v>
      </c>
    </row>
    <row r="1029" spans="1:65" s="1" customFormat="1" ht="24" customHeight="1">
      <c r="A1029" s="33"/>
      <c r="B1029" s="143"/>
      <c r="C1029" s="144" t="s">
        <v>1430</v>
      </c>
      <c r="D1029" s="144" t="s">
        <v>154</v>
      </c>
      <c r="E1029" s="145" t="s">
        <v>921</v>
      </c>
      <c r="F1029" s="146" t="s">
        <v>922</v>
      </c>
      <c r="G1029" s="147" t="s">
        <v>179</v>
      </c>
      <c r="H1029" s="148">
        <v>5.13</v>
      </c>
      <c r="I1029" s="149"/>
      <c r="J1029" s="150">
        <f>ROUND(I1029*H1029,2)</f>
        <v>0</v>
      </c>
      <c r="K1029" s="146" t="s">
        <v>158</v>
      </c>
      <c r="L1029" s="34"/>
      <c r="M1029" s="151" t="s">
        <v>3</v>
      </c>
      <c r="N1029" s="152" t="s">
        <v>44</v>
      </c>
      <c r="O1029" s="54"/>
      <c r="P1029" s="153">
        <f>O1029*H1029</f>
        <v>0</v>
      </c>
      <c r="Q1029" s="153">
        <v>0</v>
      </c>
      <c r="R1029" s="153">
        <f>Q1029*H1029</f>
        <v>0</v>
      </c>
      <c r="S1029" s="153">
        <v>0</v>
      </c>
      <c r="T1029" s="154">
        <f>S1029*H1029</f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155" t="s">
        <v>266</v>
      </c>
      <c r="AT1029" s="155" t="s">
        <v>154</v>
      </c>
      <c r="AU1029" s="155" t="s">
        <v>82</v>
      </c>
      <c r="AY1029" s="18" t="s">
        <v>152</v>
      </c>
      <c r="BE1029" s="156">
        <f>IF(N1029="základní",J1029,0)</f>
        <v>0</v>
      </c>
      <c r="BF1029" s="156">
        <f>IF(N1029="snížená",J1029,0)</f>
        <v>0</v>
      </c>
      <c r="BG1029" s="156">
        <f>IF(N1029="zákl. přenesená",J1029,0)</f>
        <v>0</v>
      </c>
      <c r="BH1029" s="156">
        <f>IF(N1029="sníž. přenesená",J1029,0)</f>
        <v>0</v>
      </c>
      <c r="BI1029" s="156">
        <f>IF(N1029="nulová",J1029,0)</f>
        <v>0</v>
      </c>
      <c r="BJ1029" s="18" t="s">
        <v>80</v>
      </c>
      <c r="BK1029" s="156">
        <f>ROUND(I1029*H1029,2)</f>
        <v>0</v>
      </c>
      <c r="BL1029" s="18" t="s">
        <v>266</v>
      </c>
      <c r="BM1029" s="155" t="s">
        <v>1431</v>
      </c>
    </row>
    <row r="1030" spans="1:47" s="1" customFormat="1" ht="11.25">
      <c r="A1030" s="33"/>
      <c r="B1030" s="34"/>
      <c r="C1030" s="33"/>
      <c r="D1030" s="157" t="s">
        <v>161</v>
      </c>
      <c r="E1030" s="33"/>
      <c r="F1030" s="158" t="s">
        <v>924</v>
      </c>
      <c r="G1030" s="33"/>
      <c r="H1030" s="33"/>
      <c r="I1030" s="159"/>
      <c r="J1030" s="33"/>
      <c r="K1030" s="33"/>
      <c r="L1030" s="34"/>
      <c r="M1030" s="160"/>
      <c r="N1030" s="161"/>
      <c r="O1030" s="54"/>
      <c r="P1030" s="54"/>
      <c r="Q1030" s="54"/>
      <c r="R1030" s="54"/>
      <c r="S1030" s="54"/>
      <c r="T1030" s="55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T1030" s="18" t="s">
        <v>161</v>
      </c>
      <c r="AU1030" s="18" t="s">
        <v>82</v>
      </c>
    </row>
    <row r="1031" spans="2:51" s="13" customFormat="1" ht="11.25">
      <c r="B1031" s="170"/>
      <c r="D1031" s="163" t="s">
        <v>163</v>
      </c>
      <c r="E1031" s="171" t="s">
        <v>3</v>
      </c>
      <c r="F1031" s="172" t="s">
        <v>1432</v>
      </c>
      <c r="H1031" s="173">
        <v>5.13</v>
      </c>
      <c r="I1031" s="174"/>
      <c r="L1031" s="170"/>
      <c r="M1031" s="175"/>
      <c r="N1031" s="176"/>
      <c r="O1031" s="176"/>
      <c r="P1031" s="176"/>
      <c r="Q1031" s="176"/>
      <c r="R1031" s="176"/>
      <c r="S1031" s="176"/>
      <c r="T1031" s="177"/>
      <c r="AT1031" s="171" t="s">
        <v>163</v>
      </c>
      <c r="AU1031" s="171" t="s">
        <v>82</v>
      </c>
      <c r="AV1031" s="13" t="s">
        <v>82</v>
      </c>
      <c r="AW1031" s="13" t="s">
        <v>34</v>
      </c>
      <c r="AX1031" s="13" t="s">
        <v>80</v>
      </c>
      <c r="AY1031" s="171" t="s">
        <v>152</v>
      </c>
    </row>
    <row r="1032" spans="1:65" s="1" customFormat="1" ht="24" customHeight="1">
      <c r="A1032" s="33"/>
      <c r="B1032" s="143"/>
      <c r="C1032" s="144" t="s">
        <v>1433</v>
      </c>
      <c r="D1032" s="144" t="s">
        <v>154</v>
      </c>
      <c r="E1032" s="145" t="s">
        <v>1434</v>
      </c>
      <c r="F1032" s="146" t="s">
        <v>1435</v>
      </c>
      <c r="G1032" s="147" t="s">
        <v>179</v>
      </c>
      <c r="H1032" s="148">
        <v>0.27</v>
      </c>
      <c r="I1032" s="149"/>
      <c r="J1032" s="150">
        <f>ROUND(I1032*H1032,2)</f>
        <v>0</v>
      </c>
      <c r="K1032" s="146" t="s">
        <v>158</v>
      </c>
      <c r="L1032" s="34"/>
      <c r="M1032" s="151" t="s">
        <v>3</v>
      </c>
      <c r="N1032" s="152" t="s">
        <v>44</v>
      </c>
      <c r="O1032" s="54"/>
      <c r="P1032" s="153">
        <f>O1032*H1032</f>
        <v>0</v>
      </c>
      <c r="Q1032" s="153">
        <v>0</v>
      </c>
      <c r="R1032" s="153">
        <f>Q1032*H1032</f>
        <v>0</v>
      </c>
      <c r="S1032" s="153">
        <v>0</v>
      </c>
      <c r="T1032" s="154">
        <f>S1032*H1032</f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155" t="s">
        <v>266</v>
      </c>
      <c r="AT1032" s="155" t="s">
        <v>154</v>
      </c>
      <c r="AU1032" s="155" t="s">
        <v>82</v>
      </c>
      <c r="AY1032" s="18" t="s">
        <v>152</v>
      </c>
      <c r="BE1032" s="156">
        <f>IF(N1032="základní",J1032,0)</f>
        <v>0</v>
      </c>
      <c r="BF1032" s="156">
        <f>IF(N1032="snížená",J1032,0)</f>
        <v>0</v>
      </c>
      <c r="BG1032" s="156">
        <f>IF(N1032="zákl. přenesená",J1032,0)</f>
        <v>0</v>
      </c>
      <c r="BH1032" s="156">
        <f>IF(N1032="sníž. přenesená",J1032,0)</f>
        <v>0</v>
      </c>
      <c r="BI1032" s="156">
        <f>IF(N1032="nulová",J1032,0)</f>
        <v>0</v>
      </c>
      <c r="BJ1032" s="18" t="s">
        <v>80</v>
      </c>
      <c r="BK1032" s="156">
        <f>ROUND(I1032*H1032,2)</f>
        <v>0</v>
      </c>
      <c r="BL1032" s="18" t="s">
        <v>266</v>
      </c>
      <c r="BM1032" s="155" t="s">
        <v>1436</v>
      </c>
    </row>
    <row r="1033" spans="1:47" s="1" customFormat="1" ht="11.25">
      <c r="A1033" s="33"/>
      <c r="B1033" s="34"/>
      <c r="C1033" s="33"/>
      <c r="D1033" s="157" t="s">
        <v>161</v>
      </c>
      <c r="E1033" s="33"/>
      <c r="F1033" s="158" t="s">
        <v>1437</v>
      </c>
      <c r="G1033" s="33"/>
      <c r="H1033" s="33"/>
      <c r="I1033" s="159"/>
      <c r="J1033" s="33"/>
      <c r="K1033" s="33"/>
      <c r="L1033" s="34"/>
      <c r="M1033" s="160"/>
      <c r="N1033" s="161"/>
      <c r="O1033" s="54"/>
      <c r="P1033" s="54"/>
      <c r="Q1033" s="54"/>
      <c r="R1033" s="54"/>
      <c r="S1033" s="54"/>
      <c r="T1033" s="55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T1033" s="18" t="s">
        <v>161</v>
      </c>
      <c r="AU1033" s="18" t="s">
        <v>82</v>
      </c>
    </row>
    <row r="1034" spans="2:51" s="13" customFormat="1" ht="11.25">
      <c r="B1034" s="170"/>
      <c r="D1034" s="163" t="s">
        <v>163</v>
      </c>
      <c r="E1034" s="171" t="s">
        <v>3</v>
      </c>
      <c r="F1034" s="172" t="s">
        <v>1427</v>
      </c>
      <c r="H1034" s="173">
        <v>0.27</v>
      </c>
      <c r="I1034" s="174"/>
      <c r="L1034" s="170"/>
      <c r="M1034" s="175"/>
      <c r="N1034" s="176"/>
      <c r="O1034" s="176"/>
      <c r="P1034" s="176"/>
      <c r="Q1034" s="176"/>
      <c r="R1034" s="176"/>
      <c r="S1034" s="176"/>
      <c r="T1034" s="177"/>
      <c r="AT1034" s="171" t="s">
        <v>163</v>
      </c>
      <c r="AU1034" s="171" t="s">
        <v>82</v>
      </c>
      <c r="AV1034" s="13" t="s">
        <v>82</v>
      </c>
      <c r="AW1034" s="13" t="s">
        <v>34</v>
      </c>
      <c r="AX1034" s="13" t="s">
        <v>80</v>
      </c>
      <c r="AY1034" s="171" t="s">
        <v>152</v>
      </c>
    </row>
    <row r="1035" spans="2:63" s="11" customFormat="1" ht="22.5" customHeight="1">
      <c r="B1035" s="130"/>
      <c r="D1035" s="131" t="s">
        <v>72</v>
      </c>
      <c r="E1035" s="141" t="s">
        <v>1438</v>
      </c>
      <c r="F1035" s="141" t="s">
        <v>1439</v>
      </c>
      <c r="I1035" s="133"/>
      <c r="J1035" s="142">
        <f>BK1035</f>
        <v>0</v>
      </c>
      <c r="L1035" s="130"/>
      <c r="M1035" s="135"/>
      <c r="N1035" s="136"/>
      <c r="O1035" s="136"/>
      <c r="P1035" s="137">
        <f>SUM(P1036:P1044)</f>
        <v>0</v>
      </c>
      <c r="Q1035" s="136"/>
      <c r="R1035" s="137">
        <f>SUM(R1036:R1044)</f>
        <v>1.7112200000000002</v>
      </c>
      <c r="S1035" s="136"/>
      <c r="T1035" s="138">
        <f>SUM(T1036:T1044)</f>
        <v>0</v>
      </c>
      <c r="AR1035" s="131" t="s">
        <v>82</v>
      </c>
      <c r="AT1035" s="139" t="s">
        <v>72</v>
      </c>
      <c r="AU1035" s="139" t="s">
        <v>80</v>
      </c>
      <c r="AY1035" s="131" t="s">
        <v>152</v>
      </c>
      <c r="BK1035" s="140">
        <f>SUM(BK1036:BK1044)</f>
        <v>0</v>
      </c>
    </row>
    <row r="1036" spans="1:65" s="1" customFormat="1" ht="33" customHeight="1">
      <c r="A1036" s="33"/>
      <c r="B1036" s="143"/>
      <c r="C1036" s="144" t="s">
        <v>1440</v>
      </c>
      <c r="D1036" s="144" t="s">
        <v>154</v>
      </c>
      <c r="E1036" s="145" t="s">
        <v>1441</v>
      </c>
      <c r="F1036" s="146" t="s">
        <v>1442</v>
      </c>
      <c r="G1036" s="147" t="s">
        <v>221</v>
      </c>
      <c r="H1036" s="148">
        <v>122.23</v>
      </c>
      <c r="I1036" s="149"/>
      <c r="J1036" s="150">
        <f>ROUND(I1036*H1036,2)</f>
        <v>0</v>
      </c>
      <c r="K1036" s="146" t="s">
        <v>3</v>
      </c>
      <c r="L1036" s="34"/>
      <c r="M1036" s="151" t="s">
        <v>3</v>
      </c>
      <c r="N1036" s="152" t="s">
        <v>44</v>
      </c>
      <c r="O1036" s="54"/>
      <c r="P1036" s="153">
        <f>O1036*H1036</f>
        <v>0</v>
      </c>
      <c r="Q1036" s="153">
        <v>0.014</v>
      </c>
      <c r="R1036" s="153">
        <f>Q1036*H1036</f>
        <v>1.7112200000000002</v>
      </c>
      <c r="S1036" s="153">
        <v>0</v>
      </c>
      <c r="T1036" s="154">
        <f>S1036*H1036</f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155" t="s">
        <v>266</v>
      </c>
      <c r="AT1036" s="155" t="s">
        <v>154</v>
      </c>
      <c r="AU1036" s="155" t="s">
        <v>82</v>
      </c>
      <c r="AY1036" s="18" t="s">
        <v>152</v>
      </c>
      <c r="BE1036" s="156">
        <f>IF(N1036="základní",J1036,0)</f>
        <v>0</v>
      </c>
      <c r="BF1036" s="156">
        <f>IF(N1036="snížená",J1036,0)</f>
        <v>0</v>
      </c>
      <c r="BG1036" s="156">
        <f>IF(N1036="zákl. přenesená",J1036,0)</f>
        <v>0</v>
      </c>
      <c r="BH1036" s="156">
        <f>IF(N1036="sníž. přenesená",J1036,0)</f>
        <v>0</v>
      </c>
      <c r="BI1036" s="156">
        <f>IF(N1036="nulová",J1036,0)</f>
        <v>0</v>
      </c>
      <c r="BJ1036" s="18" t="s">
        <v>80</v>
      </c>
      <c r="BK1036" s="156">
        <f>ROUND(I1036*H1036,2)</f>
        <v>0</v>
      </c>
      <c r="BL1036" s="18" t="s">
        <v>266</v>
      </c>
      <c r="BM1036" s="155" t="s">
        <v>1443</v>
      </c>
    </row>
    <row r="1037" spans="2:51" s="12" customFormat="1" ht="11.25">
      <c r="B1037" s="162"/>
      <c r="D1037" s="163" t="s">
        <v>163</v>
      </c>
      <c r="E1037" s="164" t="s">
        <v>3</v>
      </c>
      <c r="F1037" s="165" t="s">
        <v>1444</v>
      </c>
      <c r="H1037" s="164" t="s">
        <v>3</v>
      </c>
      <c r="I1037" s="166"/>
      <c r="L1037" s="162"/>
      <c r="M1037" s="167"/>
      <c r="N1037" s="168"/>
      <c r="O1037" s="168"/>
      <c r="P1037" s="168"/>
      <c r="Q1037" s="168"/>
      <c r="R1037" s="168"/>
      <c r="S1037" s="168"/>
      <c r="T1037" s="169"/>
      <c r="AT1037" s="164" t="s">
        <v>163</v>
      </c>
      <c r="AU1037" s="164" t="s">
        <v>82</v>
      </c>
      <c r="AV1037" s="12" t="s">
        <v>80</v>
      </c>
      <c r="AW1037" s="12" t="s">
        <v>34</v>
      </c>
      <c r="AX1037" s="12" t="s">
        <v>73</v>
      </c>
      <c r="AY1037" s="164" t="s">
        <v>152</v>
      </c>
    </row>
    <row r="1038" spans="2:51" s="12" customFormat="1" ht="11.25">
      <c r="B1038" s="162"/>
      <c r="D1038" s="163" t="s">
        <v>163</v>
      </c>
      <c r="E1038" s="164" t="s">
        <v>3</v>
      </c>
      <c r="F1038" s="165" t="s">
        <v>949</v>
      </c>
      <c r="H1038" s="164" t="s">
        <v>3</v>
      </c>
      <c r="I1038" s="166"/>
      <c r="L1038" s="162"/>
      <c r="M1038" s="167"/>
      <c r="N1038" s="168"/>
      <c r="O1038" s="168"/>
      <c r="P1038" s="168"/>
      <c r="Q1038" s="168"/>
      <c r="R1038" s="168"/>
      <c r="S1038" s="168"/>
      <c r="T1038" s="169"/>
      <c r="AT1038" s="164" t="s">
        <v>163</v>
      </c>
      <c r="AU1038" s="164" t="s">
        <v>82</v>
      </c>
      <c r="AV1038" s="12" t="s">
        <v>80</v>
      </c>
      <c r="AW1038" s="12" t="s">
        <v>34</v>
      </c>
      <c r="AX1038" s="12" t="s">
        <v>73</v>
      </c>
      <c r="AY1038" s="164" t="s">
        <v>152</v>
      </c>
    </row>
    <row r="1039" spans="2:51" s="12" customFormat="1" ht="11.25">
      <c r="B1039" s="162"/>
      <c r="D1039" s="163" t="s">
        <v>163</v>
      </c>
      <c r="E1039" s="164" t="s">
        <v>3</v>
      </c>
      <c r="F1039" s="165" t="s">
        <v>579</v>
      </c>
      <c r="H1039" s="164" t="s">
        <v>3</v>
      </c>
      <c r="I1039" s="166"/>
      <c r="L1039" s="162"/>
      <c r="M1039" s="167"/>
      <c r="N1039" s="168"/>
      <c r="O1039" s="168"/>
      <c r="P1039" s="168"/>
      <c r="Q1039" s="168"/>
      <c r="R1039" s="168"/>
      <c r="S1039" s="168"/>
      <c r="T1039" s="169"/>
      <c r="AT1039" s="164" t="s">
        <v>163</v>
      </c>
      <c r="AU1039" s="164" t="s">
        <v>82</v>
      </c>
      <c r="AV1039" s="12" t="s">
        <v>80</v>
      </c>
      <c r="AW1039" s="12" t="s">
        <v>34</v>
      </c>
      <c r="AX1039" s="12" t="s">
        <v>73</v>
      </c>
      <c r="AY1039" s="164" t="s">
        <v>152</v>
      </c>
    </row>
    <row r="1040" spans="2:51" s="13" customFormat="1" ht="11.25">
      <c r="B1040" s="170"/>
      <c r="D1040" s="163" t="s">
        <v>163</v>
      </c>
      <c r="E1040" s="171" t="s">
        <v>3</v>
      </c>
      <c r="F1040" s="172" t="s">
        <v>1445</v>
      </c>
      <c r="H1040" s="173">
        <v>122.23</v>
      </c>
      <c r="I1040" s="174"/>
      <c r="L1040" s="170"/>
      <c r="M1040" s="175"/>
      <c r="N1040" s="176"/>
      <c r="O1040" s="176"/>
      <c r="P1040" s="176"/>
      <c r="Q1040" s="176"/>
      <c r="R1040" s="176"/>
      <c r="S1040" s="176"/>
      <c r="T1040" s="177"/>
      <c r="AT1040" s="171" t="s">
        <v>163</v>
      </c>
      <c r="AU1040" s="171" t="s">
        <v>82</v>
      </c>
      <c r="AV1040" s="13" t="s">
        <v>82</v>
      </c>
      <c r="AW1040" s="13" t="s">
        <v>34</v>
      </c>
      <c r="AX1040" s="13" t="s">
        <v>80</v>
      </c>
      <c r="AY1040" s="171" t="s">
        <v>152</v>
      </c>
    </row>
    <row r="1041" spans="1:65" s="1" customFormat="1" ht="24" customHeight="1">
      <c r="A1041" s="33"/>
      <c r="B1041" s="143"/>
      <c r="C1041" s="144" t="s">
        <v>1446</v>
      </c>
      <c r="D1041" s="144" t="s">
        <v>154</v>
      </c>
      <c r="E1041" s="145" t="s">
        <v>1447</v>
      </c>
      <c r="F1041" s="146" t="s">
        <v>1448</v>
      </c>
      <c r="G1041" s="147" t="s">
        <v>179</v>
      </c>
      <c r="H1041" s="148">
        <v>1.711</v>
      </c>
      <c r="I1041" s="149"/>
      <c r="J1041" s="150">
        <f>ROUND(I1041*H1041,2)</f>
        <v>0</v>
      </c>
      <c r="K1041" s="146" t="s">
        <v>158</v>
      </c>
      <c r="L1041" s="34"/>
      <c r="M1041" s="151" t="s">
        <v>3</v>
      </c>
      <c r="N1041" s="152" t="s">
        <v>44</v>
      </c>
      <c r="O1041" s="54"/>
      <c r="P1041" s="153">
        <f>O1041*H1041</f>
        <v>0</v>
      </c>
      <c r="Q1041" s="153">
        <v>0</v>
      </c>
      <c r="R1041" s="153">
        <f>Q1041*H1041</f>
        <v>0</v>
      </c>
      <c r="S1041" s="153">
        <v>0</v>
      </c>
      <c r="T1041" s="154">
        <f>S1041*H1041</f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55" t="s">
        <v>266</v>
      </c>
      <c r="AT1041" s="155" t="s">
        <v>154</v>
      </c>
      <c r="AU1041" s="155" t="s">
        <v>82</v>
      </c>
      <c r="AY1041" s="18" t="s">
        <v>152</v>
      </c>
      <c r="BE1041" s="156">
        <f>IF(N1041="základní",J1041,0)</f>
        <v>0</v>
      </c>
      <c r="BF1041" s="156">
        <f>IF(N1041="snížená",J1041,0)</f>
        <v>0</v>
      </c>
      <c r="BG1041" s="156">
        <f>IF(N1041="zákl. přenesená",J1041,0)</f>
        <v>0</v>
      </c>
      <c r="BH1041" s="156">
        <f>IF(N1041="sníž. přenesená",J1041,0)</f>
        <v>0</v>
      </c>
      <c r="BI1041" s="156">
        <f>IF(N1041="nulová",J1041,0)</f>
        <v>0</v>
      </c>
      <c r="BJ1041" s="18" t="s">
        <v>80</v>
      </c>
      <c r="BK1041" s="156">
        <f>ROUND(I1041*H1041,2)</f>
        <v>0</v>
      </c>
      <c r="BL1041" s="18" t="s">
        <v>266</v>
      </c>
      <c r="BM1041" s="155" t="s">
        <v>1449</v>
      </c>
    </row>
    <row r="1042" spans="1:47" s="1" customFormat="1" ht="11.25">
      <c r="A1042" s="33"/>
      <c r="B1042" s="34"/>
      <c r="C1042" s="33"/>
      <c r="D1042" s="157" t="s">
        <v>161</v>
      </c>
      <c r="E1042" s="33"/>
      <c r="F1042" s="158" t="s">
        <v>1450</v>
      </c>
      <c r="G1042" s="33"/>
      <c r="H1042" s="33"/>
      <c r="I1042" s="159"/>
      <c r="J1042" s="33"/>
      <c r="K1042" s="33"/>
      <c r="L1042" s="34"/>
      <c r="M1042" s="160"/>
      <c r="N1042" s="161"/>
      <c r="O1042" s="54"/>
      <c r="P1042" s="54"/>
      <c r="Q1042" s="54"/>
      <c r="R1042" s="54"/>
      <c r="S1042" s="54"/>
      <c r="T1042" s="55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T1042" s="18" t="s">
        <v>161</v>
      </c>
      <c r="AU1042" s="18" t="s">
        <v>82</v>
      </c>
    </row>
    <row r="1043" spans="1:65" s="1" customFormat="1" ht="24" customHeight="1">
      <c r="A1043" s="33"/>
      <c r="B1043" s="143"/>
      <c r="C1043" s="144" t="s">
        <v>1451</v>
      </c>
      <c r="D1043" s="144" t="s">
        <v>154</v>
      </c>
      <c r="E1043" s="145" t="s">
        <v>1452</v>
      </c>
      <c r="F1043" s="146" t="s">
        <v>1453</v>
      </c>
      <c r="G1043" s="147" t="s">
        <v>179</v>
      </c>
      <c r="H1043" s="148">
        <v>1.711</v>
      </c>
      <c r="I1043" s="149"/>
      <c r="J1043" s="150">
        <f>ROUND(I1043*H1043,2)</f>
        <v>0</v>
      </c>
      <c r="K1043" s="146" t="s">
        <v>158</v>
      </c>
      <c r="L1043" s="34"/>
      <c r="M1043" s="151" t="s">
        <v>3</v>
      </c>
      <c r="N1043" s="152" t="s">
        <v>44</v>
      </c>
      <c r="O1043" s="54"/>
      <c r="P1043" s="153">
        <f>O1043*H1043</f>
        <v>0</v>
      </c>
      <c r="Q1043" s="153">
        <v>0</v>
      </c>
      <c r="R1043" s="153">
        <f>Q1043*H1043</f>
        <v>0</v>
      </c>
      <c r="S1043" s="153">
        <v>0</v>
      </c>
      <c r="T1043" s="154">
        <f>S1043*H1043</f>
        <v>0</v>
      </c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R1043" s="155" t="s">
        <v>266</v>
      </c>
      <c r="AT1043" s="155" t="s">
        <v>154</v>
      </c>
      <c r="AU1043" s="155" t="s">
        <v>82</v>
      </c>
      <c r="AY1043" s="18" t="s">
        <v>152</v>
      </c>
      <c r="BE1043" s="156">
        <f>IF(N1043="základní",J1043,0)</f>
        <v>0</v>
      </c>
      <c r="BF1043" s="156">
        <f>IF(N1043="snížená",J1043,0)</f>
        <v>0</v>
      </c>
      <c r="BG1043" s="156">
        <f>IF(N1043="zákl. přenesená",J1043,0)</f>
        <v>0</v>
      </c>
      <c r="BH1043" s="156">
        <f>IF(N1043="sníž. přenesená",J1043,0)</f>
        <v>0</v>
      </c>
      <c r="BI1043" s="156">
        <f>IF(N1043="nulová",J1043,0)</f>
        <v>0</v>
      </c>
      <c r="BJ1043" s="18" t="s">
        <v>80</v>
      </c>
      <c r="BK1043" s="156">
        <f>ROUND(I1043*H1043,2)</f>
        <v>0</v>
      </c>
      <c r="BL1043" s="18" t="s">
        <v>266</v>
      </c>
      <c r="BM1043" s="155" t="s">
        <v>1454</v>
      </c>
    </row>
    <row r="1044" spans="1:47" s="1" customFormat="1" ht="11.25">
      <c r="A1044" s="33"/>
      <c r="B1044" s="34"/>
      <c r="C1044" s="33"/>
      <c r="D1044" s="157" t="s">
        <v>161</v>
      </c>
      <c r="E1044" s="33"/>
      <c r="F1044" s="158" t="s">
        <v>1455</v>
      </c>
      <c r="G1044" s="33"/>
      <c r="H1044" s="33"/>
      <c r="I1044" s="159"/>
      <c r="J1044" s="33"/>
      <c r="K1044" s="33"/>
      <c r="L1044" s="34"/>
      <c r="M1044" s="160"/>
      <c r="N1044" s="161"/>
      <c r="O1044" s="54"/>
      <c r="P1044" s="54"/>
      <c r="Q1044" s="54"/>
      <c r="R1044" s="54"/>
      <c r="S1044" s="54"/>
      <c r="T1044" s="55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T1044" s="18" t="s">
        <v>161</v>
      </c>
      <c r="AU1044" s="18" t="s">
        <v>82</v>
      </c>
    </row>
    <row r="1045" spans="2:63" s="11" customFormat="1" ht="22.5" customHeight="1">
      <c r="B1045" s="130"/>
      <c r="D1045" s="131" t="s">
        <v>72</v>
      </c>
      <c r="E1045" s="141" t="s">
        <v>1456</v>
      </c>
      <c r="F1045" s="141" t="s">
        <v>1457</v>
      </c>
      <c r="I1045" s="133"/>
      <c r="J1045" s="142">
        <f>BK1045</f>
        <v>0</v>
      </c>
      <c r="L1045" s="130"/>
      <c r="M1045" s="135"/>
      <c r="N1045" s="136"/>
      <c r="O1045" s="136"/>
      <c r="P1045" s="137">
        <f>SUM(P1046:P1076)</f>
        <v>0</v>
      </c>
      <c r="Q1045" s="136"/>
      <c r="R1045" s="137">
        <f>SUM(R1046:R1076)</f>
        <v>0.43104975000000006</v>
      </c>
      <c r="S1045" s="136"/>
      <c r="T1045" s="138">
        <f>SUM(T1046:T1076)</f>
        <v>0</v>
      </c>
      <c r="AR1045" s="131" t="s">
        <v>82</v>
      </c>
      <c r="AT1045" s="139" t="s">
        <v>72</v>
      </c>
      <c r="AU1045" s="139" t="s">
        <v>80</v>
      </c>
      <c r="AY1045" s="131" t="s">
        <v>152</v>
      </c>
      <c r="BK1045" s="140">
        <f>SUM(BK1046:BK1076)</f>
        <v>0</v>
      </c>
    </row>
    <row r="1046" spans="1:65" s="1" customFormat="1" ht="24" customHeight="1">
      <c r="A1046" s="33"/>
      <c r="B1046" s="143"/>
      <c r="C1046" s="144" t="s">
        <v>1458</v>
      </c>
      <c r="D1046" s="144" t="s">
        <v>154</v>
      </c>
      <c r="E1046" s="145" t="s">
        <v>1459</v>
      </c>
      <c r="F1046" s="146" t="s">
        <v>1460</v>
      </c>
      <c r="G1046" s="147" t="s">
        <v>221</v>
      </c>
      <c r="H1046" s="148">
        <v>26.823</v>
      </c>
      <c r="I1046" s="149"/>
      <c r="J1046" s="150">
        <f>ROUND(I1046*H1046,2)</f>
        <v>0</v>
      </c>
      <c r="K1046" s="146" t="s">
        <v>158</v>
      </c>
      <c r="L1046" s="34"/>
      <c r="M1046" s="151" t="s">
        <v>3</v>
      </c>
      <c r="N1046" s="152" t="s">
        <v>44</v>
      </c>
      <c r="O1046" s="54"/>
      <c r="P1046" s="153">
        <f>O1046*H1046</f>
        <v>0</v>
      </c>
      <c r="Q1046" s="153">
        <v>0.00495</v>
      </c>
      <c r="R1046" s="153">
        <f>Q1046*H1046</f>
        <v>0.13277385000000003</v>
      </c>
      <c r="S1046" s="153">
        <v>0</v>
      </c>
      <c r="T1046" s="154">
        <f>S1046*H1046</f>
        <v>0</v>
      </c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R1046" s="155" t="s">
        <v>266</v>
      </c>
      <c r="AT1046" s="155" t="s">
        <v>154</v>
      </c>
      <c r="AU1046" s="155" t="s">
        <v>82</v>
      </c>
      <c r="AY1046" s="18" t="s">
        <v>152</v>
      </c>
      <c r="BE1046" s="156">
        <f>IF(N1046="základní",J1046,0)</f>
        <v>0</v>
      </c>
      <c r="BF1046" s="156">
        <f>IF(N1046="snížená",J1046,0)</f>
        <v>0</v>
      </c>
      <c r="BG1046" s="156">
        <f>IF(N1046="zákl. přenesená",J1046,0)</f>
        <v>0</v>
      </c>
      <c r="BH1046" s="156">
        <f>IF(N1046="sníž. přenesená",J1046,0)</f>
        <v>0</v>
      </c>
      <c r="BI1046" s="156">
        <f>IF(N1046="nulová",J1046,0)</f>
        <v>0</v>
      </c>
      <c r="BJ1046" s="18" t="s">
        <v>80</v>
      </c>
      <c r="BK1046" s="156">
        <f>ROUND(I1046*H1046,2)</f>
        <v>0</v>
      </c>
      <c r="BL1046" s="18" t="s">
        <v>266</v>
      </c>
      <c r="BM1046" s="155" t="s">
        <v>1461</v>
      </c>
    </row>
    <row r="1047" spans="1:47" s="1" customFormat="1" ht="11.25">
      <c r="A1047" s="33"/>
      <c r="B1047" s="34"/>
      <c r="C1047" s="33"/>
      <c r="D1047" s="157" t="s">
        <v>161</v>
      </c>
      <c r="E1047" s="33"/>
      <c r="F1047" s="158" t="s">
        <v>1462</v>
      </c>
      <c r="G1047" s="33"/>
      <c r="H1047" s="33"/>
      <c r="I1047" s="159"/>
      <c r="J1047" s="33"/>
      <c r="K1047" s="33"/>
      <c r="L1047" s="34"/>
      <c r="M1047" s="160"/>
      <c r="N1047" s="161"/>
      <c r="O1047" s="54"/>
      <c r="P1047" s="54"/>
      <c r="Q1047" s="54"/>
      <c r="R1047" s="54"/>
      <c r="S1047" s="54"/>
      <c r="T1047" s="55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T1047" s="18" t="s">
        <v>161</v>
      </c>
      <c r="AU1047" s="18" t="s">
        <v>82</v>
      </c>
    </row>
    <row r="1048" spans="2:51" s="12" customFormat="1" ht="11.25">
      <c r="B1048" s="162"/>
      <c r="D1048" s="163" t="s">
        <v>163</v>
      </c>
      <c r="E1048" s="164" t="s">
        <v>3</v>
      </c>
      <c r="F1048" s="165" t="s">
        <v>1463</v>
      </c>
      <c r="H1048" s="164" t="s">
        <v>3</v>
      </c>
      <c r="I1048" s="166"/>
      <c r="L1048" s="162"/>
      <c r="M1048" s="167"/>
      <c r="N1048" s="168"/>
      <c r="O1048" s="168"/>
      <c r="P1048" s="168"/>
      <c r="Q1048" s="168"/>
      <c r="R1048" s="168"/>
      <c r="S1048" s="168"/>
      <c r="T1048" s="169"/>
      <c r="AT1048" s="164" t="s">
        <v>163</v>
      </c>
      <c r="AU1048" s="164" t="s">
        <v>82</v>
      </c>
      <c r="AV1048" s="12" t="s">
        <v>80</v>
      </c>
      <c r="AW1048" s="12" t="s">
        <v>34</v>
      </c>
      <c r="AX1048" s="12" t="s">
        <v>73</v>
      </c>
      <c r="AY1048" s="164" t="s">
        <v>152</v>
      </c>
    </row>
    <row r="1049" spans="2:51" s="12" customFormat="1" ht="11.25">
      <c r="B1049" s="162"/>
      <c r="D1049" s="163" t="s">
        <v>163</v>
      </c>
      <c r="E1049" s="164" t="s">
        <v>3</v>
      </c>
      <c r="F1049" s="165" t="s">
        <v>1464</v>
      </c>
      <c r="H1049" s="164" t="s">
        <v>3</v>
      </c>
      <c r="I1049" s="166"/>
      <c r="L1049" s="162"/>
      <c r="M1049" s="167"/>
      <c r="N1049" s="168"/>
      <c r="O1049" s="168"/>
      <c r="P1049" s="168"/>
      <c r="Q1049" s="168"/>
      <c r="R1049" s="168"/>
      <c r="S1049" s="168"/>
      <c r="T1049" s="169"/>
      <c r="AT1049" s="164" t="s">
        <v>163</v>
      </c>
      <c r="AU1049" s="164" t="s">
        <v>82</v>
      </c>
      <c r="AV1049" s="12" t="s">
        <v>80</v>
      </c>
      <c r="AW1049" s="12" t="s">
        <v>34</v>
      </c>
      <c r="AX1049" s="12" t="s">
        <v>73</v>
      </c>
      <c r="AY1049" s="164" t="s">
        <v>152</v>
      </c>
    </row>
    <row r="1050" spans="2:51" s="12" customFormat="1" ht="11.25">
      <c r="B1050" s="162"/>
      <c r="D1050" s="163" t="s">
        <v>163</v>
      </c>
      <c r="E1050" s="164" t="s">
        <v>3</v>
      </c>
      <c r="F1050" s="165" t="s">
        <v>1465</v>
      </c>
      <c r="H1050" s="164" t="s">
        <v>3</v>
      </c>
      <c r="I1050" s="166"/>
      <c r="L1050" s="162"/>
      <c r="M1050" s="167"/>
      <c r="N1050" s="168"/>
      <c r="O1050" s="168"/>
      <c r="P1050" s="168"/>
      <c r="Q1050" s="168"/>
      <c r="R1050" s="168"/>
      <c r="S1050" s="168"/>
      <c r="T1050" s="169"/>
      <c r="AT1050" s="164" t="s">
        <v>163</v>
      </c>
      <c r="AU1050" s="164" t="s">
        <v>82</v>
      </c>
      <c r="AV1050" s="12" t="s">
        <v>80</v>
      </c>
      <c r="AW1050" s="12" t="s">
        <v>34</v>
      </c>
      <c r="AX1050" s="12" t="s">
        <v>73</v>
      </c>
      <c r="AY1050" s="164" t="s">
        <v>152</v>
      </c>
    </row>
    <row r="1051" spans="2:51" s="12" customFormat="1" ht="11.25">
      <c r="B1051" s="162"/>
      <c r="D1051" s="163" t="s">
        <v>163</v>
      </c>
      <c r="E1051" s="164" t="s">
        <v>3</v>
      </c>
      <c r="F1051" s="165" t="s">
        <v>1466</v>
      </c>
      <c r="H1051" s="164" t="s">
        <v>3</v>
      </c>
      <c r="I1051" s="166"/>
      <c r="L1051" s="162"/>
      <c r="M1051" s="167"/>
      <c r="N1051" s="168"/>
      <c r="O1051" s="168"/>
      <c r="P1051" s="168"/>
      <c r="Q1051" s="168"/>
      <c r="R1051" s="168"/>
      <c r="S1051" s="168"/>
      <c r="T1051" s="169"/>
      <c r="AT1051" s="164" t="s">
        <v>163</v>
      </c>
      <c r="AU1051" s="164" t="s">
        <v>82</v>
      </c>
      <c r="AV1051" s="12" t="s">
        <v>80</v>
      </c>
      <c r="AW1051" s="12" t="s">
        <v>34</v>
      </c>
      <c r="AX1051" s="12" t="s">
        <v>73</v>
      </c>
      <c r="AY1051" s="164" t="s">
        <v>152</v>
      </c>
    </row>
    <row r="1052" spans="2:51" s="13" customFormat="1" ht="11.25">
      <c r="B1052" s="170"/>
      <c r="D1052" s="163" t="s">
        <v>163</v>
      </c>
      <c r="E1052" s="171" t="s">
        <v>3</v>
      </c>
      <c r="F1052" s="172" t="s">
        <v>1467</v>
      </c>
      <c r="H1052" s="173">
        <v>11.8</v>
      </c>
      <c r="I1052" s="174"/>
      <c r="L1052" s="170"/>
      <c r="M1052" s="175"/>
      <c r="N1052" s="176"/>
      <c r="O1052" s="176"/>
      <c r="P1052" s="176"/>
      <c r="Q1052" s="176"/>
      <c r="R1052" s="176"/>
      <c r="S1052" s="176"/>
      <c r="T1052" s="177"/>
      <c r="AT1052" s="171" t="s">
        <v>163</v>
      </c>
      <c r="AU1052" s="171" t="s">
        <v>82</v>
      </c>
      <c r="AV1052" s="13" t="s">
        <v>82</v>
      </c>
      <c r="AW1052" s="13" t="s">
        <v>34</v>
      </c>
      <c r="AX1052" s="13" t="s">
        <v>73</v>
      </c>
      <c r="AY1052" s="171" t="s">
        <v>152</v>
      </c>
    </row>
    <row r="1053" spans="2:51" s="13" customFormat="1" ht="11.25">
      <c r="B1053" s="170"/>
      <c r="D1053" s="163" t="s">
        <v>163</v>
      </c>
      <c r="E1053" s="171" t="s">
        <v>3</v>
      </c>
      <c r="F1053" s="172" t="s">
        <v>1468</v>
      </c>
      <c r="H1053" s="173">
        <v>6.908</v>
      </c>
      <c r="I1053" s="174"/>
      <c r="L1053" s="170"/>
      <c r="M1053" s="175"/>
      <c r="N1053" s="176"/>
      <c r="O1053" s="176"/>
      <c r="P1053" s="176"/>
      <c r="Q1053" s="176"/>
      <c r="R1053" s="176"/>
      <c r="S1053" s="176"/>
      <c r="T1053" s="177"/>
      <c r="AT1053" s="171" t="s">
        <v>163</v>
      </c>
      <c r="AU1053" s="171" t="s">
        <v>82</v>
      </c>
      <c r="AV1053" s="13" t="s">
        <v>82</v>
      </c>
      <c r="AW1053" s="13" t="s">
        <v>34</v>
      </c>
      <c r="AX1053" s="13" t="s">
        <v>73</v>
      </c>
      <c r="AY1053" s="171" t="s">
        <v>152</v>
      </c>
    </row>
    <row r="1054" spans="2:51" s="13" customFormat="1" ht="11.25">
      <c r="B1054" s="170"/>
      <c r="D1054" s="163" t="s">
        <v>163</v>
      </c>
      <c r="E1054" s="171" t="s">
        <v>3</v>
      </c>
      <c r="F1054" s="172" t="s">
        <v>1469</v>
      </c>
      <c r="H1054" s="173">
        <v>5.265</v>
      </c>
      <c r="I1054" s="174"/>
      <c r="L1054" s="170"/>
      <c r="M1054" s="175"/>
      <c r="N1054" s="176"/>
      <c r="O1054" s="176"/>
      <c r="P1054" s="176"/>
      <c r="Q1054" s="176"/>
      <c r="R1054" s="176"/>
      <c r="S1054" s="176"/>
      <c r="T1054" s="177"/>
      <c r="AT1054" s="171" t="s">
        <v>163</v>
      </c>
      <c r="AU1054" s="171" t="s">
        <v>82</v>
      </c>
      <c r="AV1054" s="13" t="s">
        <v>82</v>
      </c>
      <c r="AW1054" s="13" t="s">
        <v>34</v>
      </c>
      <c r="AX1054" s="13" t="s">
        <v>73</v>
      </c>
      <c r="AY1054" s="171" t="s">
        <v>152</v>
      </c>
    </row>
    <row r="1055" spans="2:51" s="13" customFormat="1" ht="11.25">
      <c r="B1055" s="170"/>
      <c r="D1055" s="163" t="s">
        <v>163</v>
      </c>
      <c r="E1055" s="171" t="s">
        <v>3</v>
      </c>
      <c r="F1055" s="172" t="s">
        <v>1470</v>
      </c>
      <c r="H1055" s="173">
        <v>2.85</v>
      </c>
      <c r="I1055" s="174"/>
      <c r="L1055" s="170"/>
      <c r="M1055" s="175"/>
      <c r="N1055" s="176"/>
      <c r="O1055" s="176"/>
      <c r="P1055" s="176"/>
      <c r="Q1055" s="176"/>
      <c r="R1055" s="176"/>
      <c r="S1055" s="176"/>
      <c r="T1055" s="177"/>
      <c r="AT1055" s="171" t="s">
        <v>163</v>
      </c>
      <c r="AU1055" s="171" t="s">
        <v>82</v>
      </c>
      <c r="AV1055" s="13" t="s">
        <v>82</v>
      </c>
      <c r="AW1055" s="13" t="s">
        <v>34</v>
      </c>
      <c r="AX1055" s="13" t="s">
        <v>73</v>
      </c>
      <c r="AY1055" s="171" t="s">
        <v>152</v>
      </c>
    </row>
    <row r="1056" spans="2:51" s="14" customFormat="1" ht="11.25">
      <c r="B1056" s="178"/>
      <c r="D1056" s="163" t="s">
        <v>163</v>
      </c>
      <c r="E1056" s="179" t="s">
        <v>3</v>
      </c>
      <c r="F1056" s="180" t="s">
        <v>168</v>
      </c>
      <c r="H1056" s="181">
        <v>26.823</v>
      </c>
      <c r="I1056" s="182"/>
      <c r="L1056" s="178"/>
      <c r="M1056" s="183"/>
      <c r="N1056" s="184"/>
      <c r="O1056" s="184"/>
      <c r="P1056" s="184"/>
      <c r="Q1056" s="184"/>
      <c r="R1056" s="184"/>
      <c r="S1056" s="184"/>
      <c r="T1056" s="185"/>
      <c r="AT1056" s="179" t="s">
        <v>163</v>
      </c>
      <c r="AU1056" s="179" t="s">
        <v>82</v>
      </c>
      <c r="AV1056" s="14" t="s">
        <v>159</v>
      </c>
      <c r="AW1056" s="14" t="s">
        <v>34</v>
      </c>
      <c r="AX1056" s="14" t="s">
        <v>80</v>
      </c>
      <c r="AY1056" s="179" t="s">
        <v>152</v>
      </c>
    </row>
    <row r="1057" spans="1:65" s="1" customFormat="1" ht="16.5" customHeight="1">
      <c r="A1057" s="33"/>
      <c r="B1057" s="143"/>
      <c r="C1057" s="186" t="s">
        <v>1471</v>
      </c>
      <c r="D1057" s="186" t="s">
        <v>176</v>
      </c>
      <c r="E1057" s="187" t="s">
        <v>1472</v>
      </c>
      <c r="F1057" s="188" t="s">
        <v>1473</v>
      </c>
      <c r="G1057" s="189" t="s">
        <v>221</v>
      </c>
      <c r="H1057" s="190">
        <v>29.505</v>
      </c>
      <c r="I1057" s="191"/>
      <c r="J1057" s="192">
        <f>ROUND(I1057*H1057,2)</f>
        <v>0</v>
      </c>
      <c r="K1057" s="188" t="s">
        <v>3</v>
      </c>
      <c r="L1057" s="193"/>
      <c r="M1057" s="194" t="s">
        <v>3</v>
      </c>
      <c r="N1057" s="195" t="s">
        <v>44</v>
      </c>
      <c r="O1057" s="54"/>
      <c r="P1057" s="153">
        <f>O1057*H1057</f>
        <v>0</v>
      </c>
      <c r="Q1057" s="153">
        <v>0.0098</v>
      </c>
      <c r="R1057" s="153">
        <f>Q1057*H1057</f>
        <v>0.289149</v>
      </c>
      <c r="S1057" s="153">
        <v>0</v>
      </c>
      <c r="T1057" s="154">
        <f>S1057*H1057</f>
        <v>0</v>
      </c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R1057" s="155" t="s">
        <v>395</v>
      </c>
      <c r="AT1057" s="155" t="s">
        <v>176</v>
      </c>
      <c r="AU1057" s="155" t="s">
        <v>82</v>
      </c>
      <c r="AY1057" s="18" t="s">
        <v>152</v>
      </c>
      <c r="BE1057" s="156">
        <f>IF(N1057="základní",J1057,0)</f>
        <v>0</v>
      </c>
      <c r="BF1057" s="156">
        <f>IF(N1057="snížená",J1057,0)</f>
        <v>0</v>
      </c>
      <c r="BG1057" s="156">
        <f>IF(N1057="zákl. přenesená",J1057,0)</f>
        <v>0</v>
      </c>
      <c r="BH1057" s="156">
        <f>IF(N1057="sníž. přenesená",J1057,0)</f>
        <v>0</v>
      </c>
      <c r="BI1057" s="156">
        <f>IF(N1057="nulová",J1057,0)</f>
        <v>0</v>
      </c>
      <c r="BJ1057" s="18" t="s">
        <v>80</v>
      </c>
      <c r="BK1057" s="156">
        <f>ROUND(I1057*H1057,2)</f>
        <v>0</v>
      </c>
      <c r="BL1057" s="18" t="s">
        <v>266</v>
      </c>
      <c r="BM1057" s="155" t="s">
        <v>1474</v>
      </c>
    </row>
    <row r="1058" spans="2:51" s="13" customFormat="1" ht="11.25">
      <c r="B1058" s="170"/>
      <c r="D1058" s="163" t="s">
        <v>163</v>
      </c>
      <c r="F1058" s="172" t="s">
        <v>1475</v>
      </c>
      <c r="H1058" s="173">
        <v>29.505</v>
      </c>
      <c r="I1058" s="174"/>
      <c r="L1058" s="170"/>
      <c r="M1058" s="175"/>
      <c r="N1058" s="176"/>
      <c r="O1058" s="176"/>
      <c r="P1058" s="176"/>
      <c r="Q1058" s="176"/>
      <c r="R1058" s="176"/>
      <c r="S1058" s="176"/>
      <c r="T1058" s="177"/>
      <c r="AT1058" s="171" t="s">
        <v>163</v>
      </c>
      <c r="AU1058" s="171" t="s">
        <v>82</v>
      </c>
      <c r="AV1058" s="13" t="s">
        <v>82</v>
      </c>
      <c r="AW1058" s="13" t="s">
        <v>4</v>
      </c>
      <c r="AX1058" s="13" t="s">
        <v>80</v>
      </c>
      <c r="AY1058" s="171" t="s">
        <v>152</v>
      </c>
    </row>
    <row r="1059" spans="1:65" s="1" customFormat="1" ht="21.75" customHeight="1">
      <c r="A1059" s="33"/>
      <c r="B1059" s="143"/>
      <c r="C1059" s="144" t="s">
        <v>1476</v>
      </c>
      <c r="D1059" s="144" t="s">
        <v>154</v>
      </c>
      <c r="E1059" s="145" t="s">
        <v>1477</v>
      </c>
      <c r="F1059" s="146" t="s">
        <v>1478</v>
      </c>
      <c r="G1059" s="147" t="s">
        <v>221</v>
      </c>
      <c r="H1059" s="148">
        <v>26.823</v>
      </c>
      <c r="I1059" s="149"/>
      <c r="J1059" s="150">
        <f>ROUND(I1059*H1059,2)</f>
        <v>0</v>
      </c>
      <c r="K1059" s="146" t="s">
        <v>158</v>
      </c>
      <c r="L1059" s="34"/>
      <c r="M1059" s="151" t="s">
        <v>3</v>
      </c>
      <c r="N1059" s="152" t="s">
        <v>44</v>
      </c>
      <c r="O1059" s="54"/>
      <c r="P1059" s="153">
        <f>O1059*H1059</f>
        <v>0</v>
      </c>
      <c r="Q1059" s="153">
        <v>0</v>
      </c>
      <c r="R1059" s="153">
        <f>Q1059*H1059</f>
        <v>0</v>
      </c>
      <c r="S1059" s="153">
        <v>0</v>
      </c>
      <c r="T1059" s="154">
        <f>S1059*H1059</f>
        <v>0</v>
      </c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R1059" s="155" t="s">
        <v>266</v>
      </c>
      <c r="AT1059" s="155" t="s">
        <v>154</v>
      </c>
      <c r="AU1059" s="155" t="s">
        <v>82</v>
      </c>
      <c r="AY1059" s="18" t="s">
        <v>152</v>
      </c>
      <c r="BE1059" s="156">
        <f>IF(N1059="základní",J1059,0)</f>
        <v>0</v>
      </c>
      <c r="BF1059" s="156">
        <f>IF(N1059="snížená",J1059,0)</f>
        <v>0</v>
      </c>
      <c r="BG1059" s="156">
        <f>IF(N1059="zákl. přenesená",J1059,0)</f>
        <v>0</v>
      </c>
      <c r="BH1059" s="156">
        <f>IF(N1059="sníž. přenesená",J1059,0)</f>
        <v>0</v>
      </c>
      <c r="BI1059" s="156">
        <f>IF(N1059="nulová",J1059,0)</f>
        <v>0</v>
      </c>
      <c r="BJ1059" s="18" t="s">
        <v>80</v>
      </c>
      <c r="BK1059" s="156">
        <f>ROUND(I1059*H1059,2)</f>
        <v>0</v>
      </c>
      <c r="BL1059" s="18" t="s">
        <v>266</v>
      </c>
      <c r="BM1059" s="155" t="s">
        <v>1479</v>
      </c>
    </row>
    <row r="1060" spans="1:47" s="1" customFormat="1" ht="11.25">
      <c r="A1060" s="33"/>
      <c r="B1060" s="34"/>
      <c r="C1060" s="33"/>
      <c r="D1060" s="157" t="s">
        <v>161</v>
      </c>
      <c r="E1060" s="33"/>
      <c r="F1060" s="158" t="s">
        <v>1480</v>
      </c>
      <c r="G1060" s="33"/>
      <c r="H1060" s="33"/>
      <c r="I1060" s="159"/>
      <c r="J1060" s="33"/>
      <c r="K1060" s="33"/>
      <c r="L1060" s="34"/>
      <c r="M1060" s="160"/>
      <c r="N1060" s="161"/>
      <c r="O1060" s="54"/>
      <c r="P1060" s="54"/>
      <c r="Q1060" s="54"/>
      <c r="R1060" s="54"/>
      <c r="S1060" s="54"/>
      <c r="T1060" s="55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T1060" s="18" t="s">
        <v>161</v>
      </c>
      <c r="AU1060" s="18" t="s">
        <v>82</v>
      </c>
    </row>
    <row r="1061" spans="2:51" s="12" customFormat="1" ht="11.25">
      <c r="B1061" s="162"/>
      <c r="D1061" s="163" t="s">
        <v>163</v>
      </c>
      <c r="E1061" s="164" t="s">
        <v>3</v>
      </c>
      <c r="F1061" s="165" t="s">
        <v>1481</v>
      </c>
      <c r="H1061" s="164" t="s">
        <v>3</v>
      </c>
      <c r="I1061" s="166"/>
      <c r="L1061" s="162"/>
      <c r="M1061" s="167"/>
      <c r="N1061" s="168"/>
      <c r="O1061" s="168"/>
      <c r="P1061" s="168"/>
      <c r="Q1061" s="168"/>
      <c r="R1061" s="168"/>
      <c r="S1061" s="168"/>
      <c r="T1061" s="169"/>
      <c r="AT1061" s="164" t="s">
        <v>163</v>
      </c>
      <c r="AU1061" s="164" t="s">
        <v>82</v>
      </c>
      <c r="AV1061" s="12" t="s">
        <v>80</v>
      </c>
      <c r="AW1061" s="12" t="s">
        <v>34</v>
      </c>
      <c r="AX1061" s="12" t="s">
        <v>73</v>
      </c>
      <c r="AY1061" s="164" t="s">
        <v>152</v>
      </c>
    </row>
    <row r="1062" spans="2:51" s="13" customFormat="1" ht="11.25">
      <c r="B1062" s="170"/>
      <c r="D1062" s="163" t="s">
        <v>163</v>
      </c>
      <c r="E1062" s="171" t="s">
        <v>3</v>
      </c>
      <c r="F1062" s="172" t="s">
        <v>1482</v>
      </c>
      <c r="H1062" s="173">
        <v>26.823</v>
      </c>
      <c r="I1062" s="174"/>
      <c r="L1062" s="170"/>
      <c r="M1062" s="175"/>
      <c r="N1062" s="176"/>
      <c r="O1062" s="176"/>
      <c r="P1062" s="176"/>
      <c r="Q1062" s="176"/>
      <c r="R1062" s="176"/>
      <c r="S1062" s="176"/>
      <c r="T1062" s="177"/>
      <c r="AT1062" s="171" t="s">
        <v>163</v>
      </c>
      <c r="AU1062" s="171" t="s">
        <v>82</v>
      </c>
      <c r="AV1062" s="13" t="s">
        <v>82</v>
      </c>
      <c r="AW1062" s="13" t="s">
        <v>34</v>
      </c>
      <c r="AX1062" s="13" t="s">
        <v>80</v>
      </c>
      <c r="AY1062" s="171" t="s">
        <v>152</v>
      </c>
    </row>
    <row r="1063" spans="1:65" s="1" customFormat="1" ht="16.5" customHeight="1">
      <c r="A1063" s="33"/>
      <c r="B1063" s="143"/>
      <c r="C1063" s="144" t="s">
        <v>1483</v>
      </c>
      <c r="D1063" s="144" t="s">
        <v>154</v>
      </c>
      <c r="E1063" s="145" t="s">
        <v>1484</v>
      </c>
      <c r="F1063" s="146" t="s">
        <v>1485</v>
      </c>
      <c r="G1063" s="147" t="s">
        <v>221</v>
      </c>
      <c r="H1063" s="148">
        <v>26.823</v>
      </c>
      <c r="I1063" s="149"/>
      <c r="J1063" s="150">
        <f>ROUND(I1063*H1063,2)</f>
        <v>0</v>
      </c>
      <c r="K1063" s="146" t="s">
        <v>158</v>
      </c>
      <c r="L1063" s="34"/>
      <c r="M1063" s="151" t="s">
        <v>3</v>
      </c>
      <c r="N1063" s="152" t="s">
        <v>44</v>
      </c>
      <c r="O1063" s="54"/>
      <c r="P1063" s="153">
        <f>O1063*H1063</f>
        <v>0</v>
      </c>
      <c r="Q1063" s="153">
        <v>0</v>
      </c>
      <c r="R1063" s="153">
        <f>Q1063*H1063</f>
        <v>0</v>
      </c>
      <c r="S1063" s="153">
        <v>0</v>
      </c>
      <c r="T1063" s="154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155" t="s">
        <v>266</v>
      </c>
      <c r="AT1063" s="155" t="s">
        <v>154</v>
      </c>
      <c r="AU1063" s="155" t="s">
        <v>82</v>
      </c>
      <c r="AY1063" s="18" t="s">
        <v>152</v>
      </c>
      <c r="BE1063" s="156">
        <f>IF(N1063="základní",J1063,0)</f>
        <v>0</v>
      </c>
      <c r="BF1063" s="156">
        <f>IF(N1063="snížená",J1063,0)</f>
        <v>0</v>
      </c>
      <c r="BG1063" s="156">
        <f>IF(N1063="zákl. přenesená",J1063,0)</f>
        <v>0</v>
      </c>
      <c r="BH1063" s="156">
        <f>IF(N1063="sníž. přenesená",J1063,0)</f>
        <v>0</v>
      </c>
      <c r="BI1063" s="156">
        <f>IF(N1063="nulová",J1063,0)</f>
        <v>0</v>
      </c>
      <c r="BJ1063" s="18" t="s">
        <v>80</v>
      </c>
      <c r="BK1063" s="156">
        <f>ROUND(I1063*H1063,2)</f>
        <v>0</v>
      </c>
      <c r="BL1063" s="18" t="s">
        <v>266</v>
      </c>
      <c r="BM1063" s="155" t="s">
        <v>1486</v>
      </c>
    </row>
    <row r="1064" spans="1:47" s="1" customFormat="1" ht="11.25">
      <c r="A1064" s="33"/>
      <c r="B1064" s="34"/>
      <c r="C1064" s="33"/>
      <c r="D1064" s="157" t="s">
        <v>161</v>
      </c>
      <c r="E1064" s="33"/>
      <c r="F1064" s="158" t="s">
        <v>1487</v>
      </c>
      <c r="G1064" s="33"/>
      <c r="H1064" s="33"/>
      <c r="I1064" s="159"/>
      <c r="J1064" s="33"/>
      <c r="K1064" s="33"/>
      <c r="L1064" s="34"/>
      <c r="M1064" s="160"/>
      <c r="N1064" s="161"/>
      <c r="O1064" s="54"/>
      <c r="P1064" s="54"/>
      <c r="Q1064" s="54"/>
      <c r="R1064" s="54"/>
      <c r="S1064" s="54"/>
      <c r="T1064" s="55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T1064" s="18" t="s">
        <v>161</v>
      </c>
      <c r="AU1064" s="18" t="s">
        <v>82</v>
      </c>
    </row>
    <row r="1065" spans="1:65" s="1" customFormat="1" ht="21.75" customHeight="1">
      <c r="A1065" s="33"/>
      <c r="B1065" s="143"/>
      <c r="C1065" s="144" t="s">
        <v>1488</v>
      </c>
      <c r="D1065" s="144" t="s">
        <v>154</v>
      </c>
      <c r="E1065" s="145" t="s">
        <v>1489</v>
      </c>
      <c r="F1065" s="146" t="s">
        <v>1490</v>
      </c>
      <c r="G1065" s="147" t="s">
        <v>221</v>
      </c>
      <c r="H1065" s="148">
        <v>26.823</v>
      </c>
      <c r="I1065" s="149"/>
      <c r="J1065" s="150">
        <f>ROUND(I1065*H1065,2)</f>
        <v>0</v>
      </c>
      <c r="K1065" s="146" t="s">
        <v>158</v>
      </c>
      <c r="L1065" s="34"/>
      <c r="M1065" s="151" t="s">
        <v>3</v>
      </c>
      <c r="N1065" s="152" t="s">
        <v>44</v>
      </c>
      <c r="O1065" s="54"/>
      <c r="P1065" s="153">
        <f>O1065*H1065</f>
        <v>0</v>
      </c>
      <c r="Q1065" s="153">
        <v>0</v>
      </c>
      <c r="R1065" s="153">
        <f>Q1065*H1065</f>
        <v>0</v>
      </c>
      <c r="S1065" s="153">
        <v>0</v>
      </c>
      <c r="T1065" s="154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55" t="s">
        <v>266</v>
      </c>
      <c r="AT1065" s="155" t="s">
        <v>154</v>
      </c>
      <c r="AU1065" s="155" t="s">
        <v>82</v>
      </c>
      <c r="AY1065" s="18" t="s">
        <v>152</v>
      </c>
      <c r="BE1065" s="156">
        <f>IF(N1065="základní",J1065,0)</f>
        <v>0</v>
      </c>
      <c r="BF1065" s="156">
        <f>IF(N1065="snížená",J1065,0)</f>
        <v>0</v>
      </c>
      <c r="BG1065" s="156">
        <f>IF(N1065="zákl. přenesená",J1065,0)</f>
        <v>0</v>
      </c>
      <c r="BH1065" s="156">
        <f>IF(N1065="sníž. přenesená",J1065,0)</f>
        <v>0</v>
      </c>
      <c r="BI1065" s="156">
        <f>IF(N1065="nulová",J1065,0)</f>
        <v>0</v>
      </c>
      <c r="BJ1065" s="18" t="s">
        <v>80</v>
      </c>
      <c r="BK1065" s="156">
        <f>ROUND(I1065*H1065,2)</f>
        <v>0</v>
      </c>
      <c r="BL1065" s="18" t="s">
        <v>266</v>
      </c>
      <c r="BM1065" s="155" t="s">
        <v>1491</v>
      </c>
    </row>
    <row r="1066" spans="1:47" s="1" customFormat="1" ht="11.25">
      <c r="A1066" s="33"/>
      <c r="B1066" s="34"/>
      <c r="C1066" s="33"/>
      <c r="D1066" s="157" t="s">
        <v>161</v>
      </c>
      <c r="E1066" s="33"/>
      <c r="F1066" s="158" t="s">
        <v>1492</v>
      </c>
      <c r="G1066" s="33"/>
      <c r="H1066" s="33"/>
      <c r="I1066" s="159"/>
      <c r="J1066" s="33"/>
      <c r="K1066" s="33"/>
      <c r="L1066" s="34"/>
      <c r="M1066" s="160"/>
      <c r="N1066" s="161"/>
      <c r="O1066" s="54"/>
      <c r="P1066" s="54"/>
      <c r="Q1066" s="54"/>
      <c r="R1066" s="54"/>
      <c r="S1066" s="54"/>
      <c r="T1066" s="55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T1066" s="18" t="s">
        <v>161</v>
      </c>
      <c r="AU1066" s="18" t="s">
        <v>82</v>
      </c>
    </row>
    <row r="1067" spans="1:65" s="1" customFormat="1" ht="16.5" customHeight="1">
      <c r="A1067" s="33"/>
      <c r="B1067" s="143"/>
      <c r="C1067" s="144" t="s">
        <v>1493</v>
      </c>
      <c r="D1067" s="144" t="s">
        <v>154</v>
      </c>
      <c r="E1067" s="145" t="s">
        <v>1494</v>
      </c>
      <c r="F1067" s="146" t="s">
        <v>1495</v>
      </c>
      <c r="G1067" s="147" t="s">
        <v>221</v>
      </c>
      <c r="H1067" s="148">
        <v>26.823</v>
      </c>
      <c r="I1067" s="149"/>
      <c r="J1067" s="150">
        <f>ROUND(I1067*H1067,2)</f>
        <v>0</v>
      </c>
      <c r="K1067" s="146" t="s">
        <v>158</v>
      </c>
      <c r="L1067" s="34"/>
      <c r="M1067" s="151" t="s">
        <v>3</v>
      </c>
      <c r="N1067" s="152" t="s">
        <v>44</v>
      </c>
      <c r="O1067" s="54"/>
      <c r="P1067" s="153">
        <f>O1067*H1067</f>
        <v>0</v>
      </c>
      <c r="Q1067" s="153">
        <v>0.0003</v>
      </c>
      <c r="R1067" s="153">
        <f>Q1067*H1067</f>
        <v>0.0080469</v>
      </c>
      <c r="S1067" s="153">
        <v>0</v>
      </c>
      <c r="T1067" s="154">
        <f>S1067*H1067</f>
        <v>0</v>
      </c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R1067" s="155" t="s">
        <v>266</v>
      </c>
      <c r="AT1067" s="155" t="s">
        <v>154</v>
      </c>
      <c r="AU1067" s="155" t="s">
        <v>82</v>
      </c>
      <c r="AY1067" s="18" t="s">
        <v>152</v>
      </c>
      <c r="BE1067" s="156">
        <f>IF(N1067="základní",J1067,0)</f>
        <v>0</v>
      </c>
      <c r="BF1067" s="156">
        <f>IF(N1067="snížená",J1067,0)</f>
        <v>0</v>
      </c>
      <c r="BG1067" s="156">
        <f>IF(N1067="zákl. přenesená",J1067,0)</f>
        <v>0</v>
      </c>
      <c r="BH1067" s="156">
        <f>IF(N1067="sníž. přenesená",J1067,0)</f>
        <v>0</v>
      </c>
      <c r="BI1067" s="156">
        <f>IF(N1067="nulová",J1067,0)</f>
        <v>0</v>
      </c>
      <c r="BJ1067" s="18" t="s">
        <v>80</v>
      </c>
      <c r="BK1067" s="156">
        <f>ROUND(I1067*H1067,2)</f>
        <v>0</v>
      </c>
      <c r="BL1067" s="18" t="s">
        <v>266</v>
      </c>
      <c r="BM1067" s="155" t="s">
        <v>1496</v>
      </c>
    </row>
    <row r="1068" spans="1:47" s="1" customFormat="1" ht="11.25">
      <c r="A1068" s="33"/>
      <c r="B1068" s="34"/>
      <c r="C1068" s="33"/>
      <c r="D1068" s="157" t="s">
        <v>161</v>
      </c>
      <c r="E1068" s="33"/>
      <c r="F1068" s="158" t="s">
        <v>1497</v>
      </c>
      <c r="G1068" s="33"/>
      <c r="H1068" s="33"/>
      <c r="I1068" s="159"/>
      <c r="J1068" s="33"/>
      <c r="K1068" s="33"/>
      <c r="L1068" s="34"/>
      <c r="M1068" s="160"/>
      <c r="N1068" s="161"/>
      <c r="O1068" s="54"/>
      <c r="P1068" s="54"/>
      <c r="Q1068" s="54"/>
      <c r="R1068" s="54"/>
      <c r="S1068" s="54"/>
      <c r="T1068" s="55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T1068" s="18" t="s">
        <v>161</v>
      </c>
      <c r="AU1068" s="18" t="s">
        <v>82</v>
      </c>
    </row>
    <row r="1069" spans="1:65" s="1" customFormat="1" ht="16.5" customHeight="1">
      <c r="A1069" s="33"/>
      <c r="B1069" s="143"/>
      <c r="C1069" s="144" t="s">
        <v>1498</v>
      </c>
      <c r="D1069" s="144" t="s">
        <v>154</v>
      </c>
      <c r="E1069" s="145" t="s">
        <v>1499</v>
      </c>
      <c r="F1069" s="146" t="s">
        <v>1500</v>
      </c>
      <c r="G1069" s="147" t="s">
        <v>305</v>
      </c>
      <c r="H1069" s="148">
        <v>20</v>
      </c>
      <c r="I1069" s="149"/>
      <c r="J1069" s="150">
        <f>ROUND(I1069*H1069,2)</f>
        <v>0</v>
      </c>
      <c r="K1069" s="146" t="s">
        <v>158</v>
      </c>
      <c r="L1069" s="34"/>
      <c r="M1069" s="151" t="s">
        <v>3</v>
      </c>
      <c r="N1069" s="152" t="s">
        <v>44</v>
      </c>
      <c r="O1069" s="54"/>
      <c r="P1069" s="153">
        <f>O1069*H1069</f>
        <v>0</v>
      </c>
      <c r="Q1069" s="153">
        <v>0</v>
      </c>
      <c r="R1069" s="153">
        <f>Q1069*H1069</f>
        <v>0</v>
      </c>
      <c r="S1069" s="153">
        <v>0</v>
      </c>
      <c r="T1069" s="154">
        <f>S1069*H1069</f>
        <v>0</v>
      </c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R1069" s="155" t="s">
        <v>266</v>
      </c>
      <c r="AT1069" s="155" t="s">
        <v>154</v>
      </c>
      <c r="AU1069" s="155" t="s">
        <v>82</v>
      </c>
      <c r="AY1069" s="18" t="s">
        <v>152</v>
      </c>
      <c r="BE1069" s="156">
        <f>IF(N1069="základní",J1069,0)</f>
        <v>0</v>
      </c>
      <c r="BF1069" s="156">
        <f>IF(N1069="snížená",J1069,0)</f>
        <v>0</v>
      </c>
      <c r="BG1069" s="156">
        <f>IF(N1069="zákl. přenesená",J1069,0)</f>
        <v>0</v>
      </c>
      <c r="BH1069" s="156">
        <f>IF(N1069="sníž. přenesená",J1069,0)</f>
        <v>0</v>
      </c>
      <c r="BI1069" s="156">
        <f>IF(N1069="nulová",J1069,0)</f>
        <v>0</v>
      </c>
      <c r="BJ1069" s="18" t="s">
        <v>80</v>
      </c>
      <c r="BK1069" s="156">
        <f>ROUND(I1069*H1069,2)</f>
        <v>0</v>
      </c>
      <c r="BL1069" s="18" t="s">
        <v>266</v>
      </c>
      <c r="BM1069" s="155" t="s">
        <v>1501</v>
      </c>
    </row>
    <row r="1070" spans="1:47" s="1" customFormat="1" ht="11.25">
      <c r="A1070" s="33"/>
      <c r="B1070" s="34"/>
      <c r="C1070" s="33"/>
      <c r="D1070" s="157" t="s">
        <v>161</v>
      </c>
      <c r="E1070" s="33"/>
      <c r="F1070" s="158" t="s">
        <v>1502</v>
      </c>
      <c r="G1070" s="33"/>
      <c r="H1070" s="33"/>
      <c r="I1070" s="159"/>
      <c r="J1070" s="33"/>
      <c r="K1070" s="33"/>
      <c r="L1070" s="34"/>
      <c r="M1070" s="160"/>
      <c r="N1070" s="161"/>
      <c r="O1070" s="54"/>
      <c r="P1070" s="54"/>
      <c r="Q1070" s="54"/>
      <c r="R1070" s="54"/>
      <c r="S1070" s="54"/>
      <c r="T1070" s="55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T1070" s="18" t="s">
        <v>161</v>
      </c>
      <c r="AU1070" s="18" t="s">
        <v>82</v>
      </c>
    </row>
    <row r="1071" spans="1:65" s="1" customFormat="1" ht="16.5" customHeight="1">
      <c r="A1071" s="33"/>
      <c r="B1071" s="143"/>
      <c r="C1071" s="144" t="s">
        <v>1503</v>
      </c>
      <c r="D1071" s="144" t="s">
        <v>154</v>
      </c>
      <c r="E1071" s="145" t="s">
        <v>1504</v>
      </c>
      <c r="F1071" s="146" t="s">
        <v>1505</v>
      </c>
      <c r="G1071" s="147" t="s">
        <v>305</v>
      </c>
      <c r="H1071" s="148">
        <v>36</v>
      </c>
      <c r="I1071" s="149"/>
      <c r="J1071" s="150">
        <f>ROUND(I1071*H1071,2)</f>
        <v>0</v>
      </c>
      <c r="K1071" s="146" t="s">
        <v>158</v>
      </c>
      <c r="L1071" s="34"/>
      <c r="M1071" s="151" t="s">
        <v>3</v>
      </c>
      <c r="N1071" s="152" t="s">
        <v>44</v>
      </c>
      <c r="O1071" s="54"/>
      <c r="P1071" s="153">
        <f>O1071*H1071</f>
        <v>0</v>
      </c>
      <c r="Q1071" s="153">
        <v>3E-05</v>
      </c>
      <c r="R1071" s="153">
        <f>Q1071*H1071</f>
        <v>0.00108</v>
      </c>
      <c r="S1071" s="153">
        <v>0</v>
      </c>
      <c r="T1071" s="154">
        <f>S1071*H1071</f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155" t="s">
        <v>266</v>
      </c>
      <c r="AT1071" s="155" t="s">
        <v>154</v>
      </c>
      <c r="AU1071" s="155" t="s">
        <v>82</v>
      </c>
      <c r="AY1071" s="18" t="s">
        <v>152</v>
      </c>
      <c r="BE1071" s="156">
        <f>IF(N1071="základní",J1071,0)</f>
        <v>0</v>
      </c>
      <c r="BF1071" s="156">
        <f>IF(N1071="snížená",J1071,0)</f>
        <v>0</v>
      </c>
      <c r="BG1071" s="156">
        <f>IF(N1071="zákl. přenesená",J1071,0)</f>
        <v>0</v>
      </c>
      <c r="BH1071" s="156">
        <f>IF(N1071="sníž. přenesená",J1071,0)</f>
        <v>0</v>
      </c>
      <c r="BI1071" s="156">
        <f>IF(N1071="nulová",J1071,0)</f>
        <v>0</v>
      </c>
      <c r="BJ1071" s="18" t="s">
        <v>80</v>
      </c>
      <c r="BK1071" s="156">
        <f>ROUND(I1071*H1071,2)</f>
        <v>0</v>
      </c>
      <c r="BL1071" s="18" t="s">
        <v>266</v>
      </c>
      <c r="BM1071" s="155" t="s">
        <v>1506</v>
      </c>
    </row>
    <row r="1072" spans="1:47" s="1" customFormat="1" ht="11.25">
      <c r="A1072" s="33"/>
      <c r="B1072" s="34"/>
      <c r="C1072" s="33"/>
      <c r="D1072" s="157" t="s">
        <v>161</v>
      </c>
      <c r="E1072" s="33"/>
      <c r="F1072" s="158" t="s">
        <v>1507</v>
      </c>
      <c r="G1072" s="33"/>
      <c r="H1072" s="33"/>
      <c r="I1072" s="159"/>
      <c r="J1072" s="33"/>
      <c r="K1072" s="33"/>
      <c r="L1072" s="34"/>
      <c r="M1072" s="160"/>
      <c r="N1072" s="161"/>
      <c r="O1072" s="54"/>
      <c r="P1072" s="54"/>
      <c r="Q1072" s="54"/>
      <c r="R1072" s="54"/>
      <c r="S1072" s="54"/>
      <c r="T1072" s="55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T1072" s="18" t="s">
        <v>161</v>
      </c>
      <c r="AU1072" s="18" t="s">
        <v>82</v>
      </c>
    </row>
    <row r="1073" spans="1:65" s="1" customFormat="1" ht="24" customHeight="1">
      <c r="A1073" s="33"/>
      <c r="B1073" s="143"/>
      <c r="C1073" s="144" t="s">
        <v>1508</v>
      </c>
      <c r="D1073" s="144" t="s">
        <v>154</v>
      </c>
      <c r="E1073" s="145" t="s">
        <v>1509</v>
      </c>
      <c r="F1073" s="146" t="s">
        <v>1510</v>
      </c>
      <c r="G1073" s="147" t="s">
        <v>179</v>
      </c>
      <c r="H1073" s="148">
        <v>0.431</v>
      </c>
      <c r="I1073" s="149"/>
      <c r="J1073" s="150">
        <f>ROUND(I1073*H1073,2)</f>
        <v>0</v>
      </c>
      <c r="K1073" s="146" t="s">
        <v>158</v>
      </c>
      <c r="L1073" s="34"/>
      <c r="M1073" s="151" t="s">
        <v>3</v>
      </c>
      <c r="N1073" s="152" t="s">
        <v>44</v>
      </c>
      <c r="O1073" s="54"/>
      <c r="P1073" s="153">
        <f>O1073*H1073</f>
        <v>0</v>
      </c>
      <c r="Q1073" s="153">
        <v>0</v>
      </c>
      <c r="R1073" s="153">
        <f>Q1073*H1073</f>
        <v>0</v>
      </c>
      <c r="S1073" s="153">
        <v>0</v>
      </c>
      <c r="T1073" s="154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55" t="s">
        <v>266</v>
      </c>
      <c r="AT1073" s="155" t="s">
        <v>154</v>
      </c>
      <c r="AU1073" s="155" t="s">
        <v>82</v>
      </c>
      <c r="AY1073" s="18" t="s">
        <v>152</v>
      </c>
      <c r="BE1073" s="156">
        <f>IF(N1073="základní",J1073,0)</f>
        <v>0</v>
      </c>
      <c r="BF1073" s="156">
        <f>IF(N1073="snížená",J1073,0)</f>
        <v>0</v>
      </c>
      <c r="BG1073" s="156">
        <f>IF(N1073="zákl. přenesená",J1073,0)</f>
        <v>0</v>
      </c>
      <c r="BH1073" s="156">
        <f>IF(N1073="sníž. přenesená",J1073,0)</f>
        <v>0</v>
      </c>
      <c r="BI1073" s="156">
        <f>IF(N1073="nulová",J1073,0)</f>
        <v>0</v>
      </c>
      <c r="BJ1073" s="18" t="s">
        <v>80</v>
      </c>
      <c r="BK1073" s="156">
        <f>ROUND(I1073*H1073,2)</f>
        <v>0</v>
      </c>
      <c r="BL1073" s="18" t="s">
        <v>266</v>
      </c>
      <c r="BM1073" s="155" t="s">
        <v>1511</v>
      </c>
    </row>
    <row r="1074" spans="1:47" s="1" customFormat="1" ht="11.25">
      <c r="A1074" s="33"/>
      <c r="B1074" s="34"/>
      <c r="C1074" s="33"/>
      <c r="D1074" s="157" t="s">
        <v>161</v>
      </c>
      <c r="E1074" s="33"/>
      <c r="F1074" s="158" t="s">
        <v>1512</v>
      </c>
      <c r="G1074" s="33"/>
      <c r="H1074" s="33"/>
      <c r="I1074" s="159"/>
      <c r="J1074" s="33"/>
      <c r="K1074" s="33"/>
      <c r="L1074" s="34"/>
      <c r="M1074" s="160"/>
      <c r="N1074" s="161"/>
      <c r="O1074" s="54"/>
      <c r="P1074" s="54"/>
      <c r="Q1074" s="54"/>
      <c r="R1074" s="54"/>
      <c r="S1074" s="54"/>
      <c r="T1074" s="55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T1074" s="18" t="s">
        <v>161</v>
      </c>
      <c r="AU1074" s="18" t="s">
        <v>82</v>
      </c>
    </row>
    <row r="1075" spans="1:65" s="1" customFormat="1" ht="24" customHeight="1">
      <c r="A1075" s="33"/>
      <c r="B1075" s="143"/>
      <c r="C1075" s="144" t="s">
        <v>1513</v>
      </c>
      <c r="D1075" s="144" t="s">
        <v>154</v>
      </c>
      <c r="E1075" s="145" t="s">
        <v>1514</v>
      </c>
      <c r="F1075" s="146" t="s">
        <v>1515</v>
      </c>
      <c r="G1075" s="147" t="s">
        <v>179</v>
      </c>
      <c r="H1075" s="148">
        <v>0.431</v>
      </c>
      <c r="I1075" s="149"/>
      <c r="J1075" s="150">
        <f>ROUND(I1075*H1075,2)</f>
        <v>0</v>
      </c>
      <c r="K1075" s="146" t="s">
        <v>158</v>
      </c>
      <c r="L1075" s="34"/>
      <c r="M1075" s="151" t="s">
        <v>3</v>
      </c>
      <c r="N1075" s="152" t="s">
        <v>44</v>
      </c>
      <c r="O1075" s="54"/>
      <c r="P1075" s="153">
        <f>O1075*H1075</f>
        <v>0</v>
      </c>
      <c r="Q1075" s="153">
        <v>0</v>
      </c>
      <c r="R1075" s="153">
        <f>Q1075*H1075</f>
        <v>0</v>
      </c>
      <c r="S1075" s="153">
        <v>0</v>
      </c>
      <c r="T1075" s="154">
        <f>S1075*H1075</f>
        <v>0</v>
      </c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R1075" s="155" t="s">
        <v>266</v>
      </c>
      <c r="AT1075" s="155" t="s">
        <v>154</v>
      </c>
      <c r="AU1075" s="155" t="s">
        <v>82</v>
      </c>
      <c r="AY1075" s="18" t="s">
        <v>152</v>
      </c>
      <c r="BE1075" s="156">
        <f>IF(N1075="základní",J1075,0)</f>
        <v>0</v>
      </c>
      <c r="BF1075" s="156">
        <f>IF(N1075="snížená",J1075,0)</f>
        <v>0</v>
      </c>
      <c r="BG1075" s="156">
        <f>IF(N1075="zákl. přenesená",J1075,0)</f>
        <v>0</v>
      </c>
      <c r="BH1075" s="156">
        <f>IF(N1075="sníž. přenesená",J1075,0)</f>
        <v>0</v>
      </c>
      <c r="BI1075" s="156">
        <f>IF(N1075="nulová",J1075,0)</f>
        <v>0</v>
      </c>
      <c r="BJ1075" s="18" t="s">
        <v>80</v>
      </c>
      <c r="BK1075" s="156">
        <f>ROUND(I1075*H1075,2)</f>
        <v>0</v>
      </c>
      <c r="BL1075" s="18" t="s">
        <v>266</v>
      </c>
      <c r="BM1075" s="155" t="s">
        <v>1516</v>
      </c>
    </row>
    <row r="1076" spans="1:47" s="1" customFormat="1" ht="11.25">
      <c r="A1076" s="33"/>
      <c r="B1076" s="34"/>
      <c r="C1076" s="33"/>
      <c r="D1076" s="157" t="s">
        <v>161</v>
      </c>
      <c r="E1076" s="33"/>
      <c r="F1076" s="158" t="s">
        <v>1517</v>
      </c>
      <c r="G1076" s="33"/>
      <c r="H1076" s="33"/>
      <c r="I1076" s="159"/>
      <c r="J1076" s="33"/>
      <c r="K1076" s="33"/>
      <c r="L1076" s="34"/>
      <c r="M1076" s="160"/>
      <c r="N1076" s="161"/>
      <c r="O1076" s="54"/>
      <c r="P1076" s="54"/>
      <c r="Q1076" s="54"/>
      <c r="R1076" s="54"/>
      <c r="S1076" s="54"/>
      <c r="T1076" s="55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T1076" s="18" t="s">
        <v>161</v>
      </c>
      <c r="AU1076" s="18" t="s">
        <v>82</v>
      </c>
    </row>
    <row r="1077" spans="2:63" s="11" customFormat="1" ht="22.5" customHeight="1">
      <c r="B1077" s="130"/>
      <c r="D1077" s="131" t="s">
        <v>72</v>
      </c>
      <c r="E1077" s="141" t="s">
        <v>1518</v>
      </c>
      <c r="F1077" s="141" t="s">
        <v>1519</v>
      </c>
      <c r="I1077" s="133"/>
      <c r="J1077" s="142">
        <f>BK1077</f>
        <v>0</v>
      </c>
      <c r="L1077" s="130"/>
      <c r="M1077" s="135"/>
      <c r="N1077" s="136"/>
      <c r="O1077" s="136"/>
      <c r="P1077" s="137">
        <f>SUM(P1078:P1085)</f>
        <v>0</v>
      </c>
      <c r="Q1077" s="136"/>
      <c r="R1077" s="137">
        <f>SUM(R1078:R1085)</f>
        <v>0.013474999999999999</v>
      </c>
      <c r="S1077" s="136"/>
      <c r="T1077" s="138">
        <f>SUM(T1078:T1085)</f>
        <v>0</v>
      </c>
      <c r="AR1077" s="131" t="s">
        <v>82</v>
      </c>
      <c r="AT1077" s="139" t="s">
        <v>72</v>
      </c>
      <c r="AU1077" s="139" t="s">
        <v>80</v>
      </c>
      <c r="AY1077" s="131" t="s">
        <v>152</v>
      </c>
      <c r="BK1077" s="140">
        <f>SUM(BK1078:BK1085)</f>
        <v>0</v>
      </c>
    </row>
    <row r="1078" spans="1:65" s="1" customFormat="1" ht="16.5" customHeight="1">
      <c r="A1078" s="33"/>
      <c r="B1078" s="143"/>
      <c r="C1078" s="144" t="s">
        <v>1520</v>
      </c>
      <c r="D1078" s="144" t="s">
        <v>154</v>
      </c>
      <c r="E1078" s="145" t="s">
        <v>1521</v>
      </c>
      <c r="F1078" s="146" t="s">
        <v>1522</v>
      </c>
      <c r="G1078" s="147" t="s">
        <v>221</v>
      </c>
      <c r="H1078" s="148">
        <v>38.5</v>
      </c>
      <c r="I1078" s="149"/>
      <c r="J1078" s="150">
        <f>ROUND(I1078*H1078,2)</f>
        <v>0</v>
      </c>
      <c r="K1078" s="146" t="s">
        <v>158</v>
      </c>
      <c r="L1078" s="34"/>
      <c r="M1078" s="151" t="s">
        <v>3</v>
      </c>
      <c r="N1078" s="152" t="s">
        <v>44</v>
      </c>
      <c r="O1078" s="54"/>
      <c r="P1078" s="153">
        <f>O1078*H1078</f>
        <v>0</v>
      </c>
      <c r="Q1078" s="153">
        <v>0.00035</v>
      </c>
      <c r="R1078" s="153">
        <f>Q1078*H1078</f>
        <v>0.013474999999999999</v>
      </c>
      <c r="S1078" s="153">
        <v>0</v>
      </c>
      <c r="T1078" s="154">
        <f>S1078*H1078</f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155" t="s">
        <v>159</v>
      </c>
      <c r="AT1078" s="155" t="s">
        <v>154</v>
      </c>
      <c r="AU1078" s="155" t="s">
        <v>82</v>
      </c>
      <c r="AY1078" s="18" t="s">
        <v>152</v>
      </c>
      <c r="BE1078" s="156">
        <f>IF(N1078="základní",J1078,0)</f>
        <v>0</v>
      </c>
      <c r="BF1078" s="156">
        <f>IF(N1078="snížená",J1078,0)</f>
        <v>0</v>
      </c>
      <c r="BG1078" s="156">
        <f>IF(N1078="zákl. přenesená",J1078,0)</f>
        <v>0</v>
      </c>
      <c r="BH1078" s="156">
        <f>IF(N1078="sníž. přenesená",J1078,0)</f>
        <v>0</v>
      </c>
      <c r="BI1078" s="156">
        <f>IF(N1078="nulová",J1078,0)</f>
        <v>0</v>
      </c>
      <c r="BJ1078" s="18" t="s">
        <v>80</v>
      </c>
      <c r="BK1078" s="156">
        <f>ROUND(I1078*H1078,2)</f>
        <v>0</v>
      </c>
      <c r="BL1078" s="18" t="s">
        <v>159</v>
      </c>
      <c r="BM1078" s="155" t="s">
        <v>1523</v>
      </c>
    </row>
    <row r="1079" spans="1:47" s="1" customFormat="1" ht="11.25">
      <c r="A1079" s="33"/>
      <c r="B1079" s="34"/>
      <c r="C1079" s="33"/>
      <c r="D1079" s="157" t="s">
        <v>161</v>
      </c>
      <c r="E1079" s="33"/>
      <c r="F1079" s="158" t="s">
        <v>1524</v>
      </c>
      <c r="G1079" s="33"/>
      <c r="H1079" s="33"/>
      <c r="I1079" s="159"/>
      <c r="J1079" s="33"/>
      <c r="K1079" s="33"/>
      <c r="L1079" s="34"/>
      <c r="M1079" s="160"/>
      <c r="N1079" s="161"/>
      <c r="O1079" s="54"/>
      <c r="P1079" s="54"/>
      <c r="Q1079" s="54"/>
      <c r="R1079" s="54"/>
      <c r="S1079" s="54"/>
      <c r="T1079" s="55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T1079" s="18" t="s">
        <v>161</v>
      </c>
      <c r="AU1079" s="18" t="s">
        <v>82</v>
      </c>
    </row>
    <row r="1080" spans="2:51" s="12" customFormat="1" ht="11.25">
      <c r="B1080" s="162"/>
      <c r="D1080" s="163" t="s">
        <v>163</v>
      </c>
      <c r="E1080" s="164" t="s">
        <v>3</v>
      </c>
      <c r="F1080" s="165" t="s">
        <v>1525</v>
      </c>
      <c r="H1080" s="164" t="s">
        <v>3</v>
      </c>
      <c r="I1080" s="166"/>
      <c r="L1080" s="162"/>
      <c r="M1080" s="167"/>
      <c r="N1080" s="168"/>
      <c r="O1080" s="168"/>
      <c r="P1080" s="168"/>
      <c r="Q1080" s="168"/>
      <c r="R1080" s="168"/>
      <c r="S1080" s="168"/>
      <c r="T1080" s="169"/>
      <c r="AT1080" s="164" t="s">
        <v>163</v>
      </c>
      <c r="AU1080" s="164" t="s">
        <v>82</v>
      </c>
      <c r="AV1080" s="12" t="s">
        <v>80</v>
      </c>
      <c r="AW1080" s="12" t="s">
        <v>34</v>
      </c>
      <c r="AX1080" s="12" t="s">
        <v>73</v>
      </c>
      <c r="AY1080" s="164" t="s">
        <v>152</v>
      </c>
    </row>
    <row r="1081" spans="2:51" s="12" customFormat="1" ht="11.25">
      <c r="B1081" s="162"/>
      <c r="D1081" s="163" t="s">
        <v>163</v>
      </c>
      <c r="E1081" s="164" t="s">
        <v>3</v>
      </c>
      <c r="F1081" s="165" t="s">
        <v>362</v>
      </c>
      <c r="H1081" s="164" t="s">
        <v>3</v>
      </c>
      <c r="I1081" s="166"/>
      <c r="L1081" s="162"/>
      <c r="M1081" s="167"/>
      <c r="N1081" s="168"/>
      <c r="O1081" s="168"/>
      <c r="P1081" s="168"/>
      <c r="Q1081" s="168"/>
      <c r="R1081" s="168"/>
      <c r="S1081" s="168"/>
      <c r="T1081" s="169"/>
      <c r="AT1081" s="164" t="s">
        <v>163</v>
      </c>
      <c r="AU1081" s="164" t="s">
        <v>82</v>
      </c>
      <c r="AV1081" s="12" t="s">
        <v>80</v>
      </c>
      <c r="AW1081" s="12" t="s">
        <v>34</v>
      </c>
      <c r="AX1081" s="12" t="s">
        <v>73</v>
      </c>
      <c r="AY1081" s="164" t="s">
        <v>152</v>
      </c>
    </row>
    <row r="1082" spans="2:51" s="12" customFormat="1" ht="11.25">
      <c r="B1082" s="162"/>
      <c r="D1082" s="163" t="s">
        <v>163</v>
      </c>
      <c r="E1082" s="164" t="s">
        <v>3</v>
      </c>
      <c r="F1082" s="165" t="s">
        <v>363</v>
      </c>
      <c r="H1082" s="164" t="s">
        <v>3</v>
      </c>
      <c r="I1082" s="166"/>
      <c r="L1082" s="162"/>
      <c r="M1082" s="167"/>
      <c r="N1082" s="168"/>
      <c r="O1082" s="168"/>
      <c r="P1082" s="168"/>
      <c r="Q1082" s="168"/>
      <c r="R1082" s="168"/>
      <c r="S1082" s="168"/>
      <c r="T1082" s="169"/>
      <c r="AT1082" s="164" t="s">
        <v>163</v>
      </c>
      <c r="AU1082" s="164" t="s">
        <v>82</v>
      </c>
      <c r="AV1082" s="12" t="s">
        <v>80</v>
      </c>
      <c r="AW1082" s="12" t="s">
        <v>34</v>
      </c>
      <c r="AX1082" s="12" t="s">
        <v>73</v>
      </c>
      <c r="AY1082" s="164" t="s">
        <v>152</v>
      </c>
    </row>
    <row r="1083" spans="2:51" s="13" customFormat="1" ht="11.25">
      <c r="B1083" s="170"/>
      <c r="D1083" s="163" t="s">
        <v>163</v>
      </c>
      <c r="E1083" s="171" t="s">
        <v>3</v>
      </c>
      <c r="F1083" s="172" t="s">
        <v>364</v>
      </c>
      <c r="H1083" s="173">
        <v>38.5</v>
      </c>
      <c r="I1083" s="174"/>
      <c r="L1083" s="170"/>
      <c r="M1083" s="175"/>
      <c r="N1083" s="176"/>
      <c r="O1083" s="176"/>
      <c r="P1083" s="176"/>
      <c r="Q1083" s="176"/>
      <c r="R1083" s="176"/>
      <c r="S1083" s="176"/>
      <c r="T1083" s="177"/>
      <c r="AT1083" s="171" t="s">
        <v>163</v>
      </c>
      <c r="AU1083" s="171" t="s">
        <v>82</v>
      </c>
      <c r="AV1083" s="13" t="s">
        <v>82</v>
      </c>
      <c r="AW1083" s="13" t="s">
        <v>34</v>
      </c>
      <c r="AX1083" s="13" t="s">
        <v>80</v>
      </c>
      <c r="AY1083" s="171" t="s">
        <v>152</v>
      </c>
    </row>
    <row r="1084" spans="1:65" s="1" customFormat="1" ht="16.5" customHeight="1">
      <c r="A1084" s="33"/>
      <c r="B1084" s="143"/>
      <c r="C1084" s="144" t="s">
        <v>1526</v>
      </c>
      <c r="D1084" s="144" t="s">
        <v>154</v>
      </c>
      <c r="E1084" s="145" t="s">
        <v>1527</v>
      </c>
      <c r="F1084" s="146" t="s">
        <v>1528</v>
      </c>
      <c r="G1084" s="147" t="s">
        <v>221</v>
      </c>
      <c r="H1084" s="148">
        <v>38.5</v>
      </c>
      <c r="I1084" s="149"/>
      <c r="J1084" s="150">
        <f>ROUND(I1084*H1084,2)</f>
        <v>0</v>
      </c>
      <c r="K1084" s="146" t="s">
        <v>158</v>
      </c>
      <c r="L1084" s="34"/>
      <c r="M1084" s="151" t="s">
        <v>3</v>
      </c>
      <c r="N1084" s="152" t="s">
        <v>44</v>
      </c>
      <c r="O1084" s="54"/>
      <c r="P1084" s="153">
        <f>O1084*H1084</f>
        <v>0</v>
      </c>
      <c r="Q1084" s="153">
        <v>0</v>
      </c>
      <c r="R1084" s="153">
        <f>Q1084*H1084</f>
        <v>0</v>
      </c>
      <c r="S1084" s="153">
        <v>0</v>
      </c>
      <c r="T1084" s="154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55" t="s">
        <v>159</v>
      </c>
      <c r="AT1084" s="155" t="s">
        <v>154</v>
      </c>
      <c r="AU1084" s="155" t="s">
        <v>82</v>
      </c>
      <c r="AY1084" s="18" t="s">
        <v>152</v>
      </c>
      <c r="BE1084" s="156">
        <f>IF(N1084="základní",J1084,0)</f>
        <v>0</v>
      </c>
      <c r="BF1084" s="156">
        <f>IF(N1084="snížená",J1084,0)</f>
        <v>0</v>
      </c>
      <c r="BG1084" s="156">
        <f>IF(N1084="zákl. přenesená",J1084,0)</f>
        <v>0</v>
      </c>
      <c r="BH1084" s="156">
        <f>IF(N1084="sníž. přenesená",J1084,0)</f>
        <v>0</v>
      </c>
      <c r="BI1084" s="156">
        <f>IF(N1084="nulová",J1084,0)</f>
        <v>0</v>
      </c>
      <c r="BJ1084" s="18" t="s">
        <v>80</v>
      </c>
      <c r="BK1084" s="156">
        <f>ROUND(I1084*H1084,2)</f>
        <v>0</v>
      </c>
      <c r="BL1084" s="18" t="s">
        <v>159</v>
      </c>
      <c r="BM1084" s="155" t="s">
        <v>1529</v>
      </c>
    </row>
    <row r="1085" spans="1:47" s="1" customFormat="1" ht="11.25">
      <c r="A1085" s="33"/>
      <c r="B1085" s="34"/>
      <c r="C1085" s="33"/>
      <c r="D1085" s="157" t="s">
        <v>161</v>
      </c>
      <c r="E1085" s="33"/>
      <c r="F1085" s="158" t="s">
        <v>1530</v>
      </c>
      <c r="G1085" s="33"/>
      <c r="H1085" s="33"/>
      <c r="I1085" s="159"/>
      <c r="J1085" s="33"/>
      <c r="K1085" s="33"/>
      <c r="L1085" s="34"/>
      <c r="M1085" s="160"/>
      <c r="N1085" s="161"/>
      <c r="O1085" s="54"/>
      <c r="P1085" s="54"/>
      <c r="Q1085" s="54"/>
      <c r="R1085" s="54"/>
      <c r="S1085" s="54"/>
      <c r="T1085" s="55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T1085" s="18" t="s">
        <v>161</v>
      </c>
      <c r="AU1085" s="18" t="s">
        <v>82</v>
      </c>
    </row>
    <row r="1086" spans="2:63" s="11" customFormat="1" ht="22.5" customHeight="1">
      <c r="B1086" s="130"/>
      <c r="D1086" s="131" t="s">
        <v>72</v>
      </c>
      <c r="E1086" s="141" t="s">
        <v>1531</v>
      </c>
      <c r="F1086" s="141" t="s">
        <v>1532</v>
      </c>
      <c r="I1086" s="133"/>
      <c r="J1086" s="142">
        <f>BK1086</f>
        <v>0</v>
      </c>
      <c r="L1086" s="130"/>
      <c r="M1086" s="135"/>
      <c r="N1086" s="136"/>
      <c r="O1086" s="136"/>
      <c r="P1086" s="137">
        <f>SUM(P1087:P1115)</f>
        <v>0</v>
      </c>
      <c r="Q1086" s="136"/>
      <c r="R1086" s="137">
        <f>SUM(R1087:R1115)</f>
        <v>0.10575198</v>
      </c>
      <c r="S1086" s="136"/>
      <c r="T1086" s="138">
        <f>SUM(T1087:T1115)</f>
        <v>0</v>
      </c>
      <c r="AR1086" s="131" t="s">
        <v>82</v>
      </c>
      <c r="AT1086" s="139" t="s">
        <v>72</v>
      </c>
      <c r="AU1086" s="139" t="s">
        <v>80</v>
      </c>
      <c r="AY1086" s="131" t="s">
        <v>152</v>
      </c>
      <c r="BK1086" s="140">
        <f>SUM(BK1087:BK1115)</f>
        <v>0</v>
      </c>
    </row>
    <row r="1087" spans="1:65" s="1" customFormat="1" ht="16.5" customHeight="1">
      <c r="A1087" s="33"/>
      <c r="B1087" s="143"/>
      <c r="C1087" s="144" t="s">
        <v>1533</v>
      </c>
      <c r="D1087" s="144" t="s">
        <v>154</v>
      </c>
      <c r="E1087" s="145" t="s">
        <v>1534</v>
      </c>
      <c r="F1087" s="146" t="s">
        <v>1535</v>
      </c>
      <c r="G1087" s="147" t="s">
        <v>221</v>
      </c>
      <c r="H1087" s="148">
        <v>257.33</v>
      </c>
      <c r="I1087" s="149"/>
      <c r="J1087" s="150">
        <f>ROUND(I1087*H1087,2)</f>
        <v>0</v>
      </c>
      <c r="K1087" s="146" t="s">
        <v>158</v>
      </c>
      <c r="L1087" s="34"/>
      <c r="M1087" s="151" t="s">
        <v>3</v>
      </c>
      <c r="N1087" s="152" t="s">
        <v>44</v>
      </c>
      <c r="O1087" s="54"/>
      <c r="P1087" s="153">
        <f>O1087*H1087</f>
        <v>0</v>
      </c>
      <c r="Q1087" s="153">
        <v>0.0002</v>
      </c>
      <c r="R1087" s="153">
        <f>Q1087*H1087</f>
        <v>0.051466</v>
      </c>
      <c r="S1087" s="153">
        <v>0</v>
      </c>
      <c r="T1087" s="154">
        <f>S1087*H1087</f>
        <v>0</v>
      </c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R1087" s="155" t="s">
        <v>266</v>
      </c>
      <c r="AT1087" s="155" t="s">
        <v>154</v>
      </c>
      <c r="AU1087" s="155" t="s">
        <v>82</v>
      </c>
      <c r="AY1087" s="18" t="s">
        <v>152</v>
      </c>
      <c r="BE1087" s="156">
        <f>IF(N1087="základní",J1087,0)</f>
        <v>0</v>
      </c>
      <c r="BF1087" s="156">
        <f>IF(N1087="snížená",J1087,0)</f>
        <v>0</v>
      </c>
      <c r="BG1087" s="156">
        <f>IF(N1087="zákl. přenesená",J1087,0)</f>
        <v>0</v>
      </c>
      <c r="BH1087" s="156">
        <f>IF(N1087="sníž. přenesená",J1087,0)</f>
        <v>0</v>
      </c>
      <c r="BI1087" s="156">
        <f>IF(N1087="nulová",J1087,0)</f>
        <v>0</v>
      </c>
      <c r="BJ1087" s="18" t="s">
        <v>80</v>
      </c>
      <c r="BK1087" s="156">
        <f>ROUND(I1087*H1087,2)</f>
        <v>0</v>
      </c>
      <c r="BL1087" s="18" t="s">
        <v>266</v>
      </c>
      <c r="BM1087" s="155" t="s">
        <v>1536</v>
      </c>
    </row>
    <row r="1088" spans="1:47" s="1" customFormat="1" ht="11.25">
      <c r="A1088" s="33"/>
      <c r="B1088" s="34"/>
      <c r="C1088" s="33"/>
      <c r="D1088" s="157" t="s">
        <v>161</v>
      </c>
      <c r="E1088" s="33"/>
      <c r="F1088" s="158" t="s">
        <v>1537</v>
      </c>
      <c r="G1088" s="33"/>
      <c r="H1088" s="33"/>
      <c r="I1088" s="159"/>
      <c r="J1088" s="33"/>
      <c r="K1088" s="33"/>
      <c r="L1088" s="34"/>
      <c r="M1088" s="160"/>
      <c r="N1088" s="161"/>
      <c r="O1088" s="54"/>
      <c r="P1088" s="54"/>
      <c r="Q1088" s="54"/>
      <c r="R1088" s="54"/>
      <c r="S1088" s="54"/>
      <c r="T1088" s="55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T1088" s="18" t="s">
        <v>161</v>
      </c>
      <c r="AU1088" s="18" t="s">
        <v>82</v>
      </c>
    </row>
    <row r="1089" spans="2:51" s="12" customFormat="1" ht="11.25">
      <c r="B1089" s="162"/>
      <c r="D1089" s="163" t="s">
        <v>163</v>
      </c>
      <c r="E1089" s="164" t="s">
        <v>3</v>
      </c>
      <c r="F1089" s="165" t="s">
        <v>1538</v>
      </c>
      <c r="H1089" s="164" t="s">
        <v>3</v>
      </c>
      <c r="I1089" s="166"/>
      <c r="L1089" s="162"/>
      <c r="M1089" s="167"/>
      <c r="N1089" s="168"/>
      <c r="O1089" s="168"/>
      <c r="P1089" s="168"/>
      <c r="Q1089" s="168"/>
      <c r="R1089" s="168"/>
      <c r="S1089" s="168"/>
      <c r="T1089" s="169"/>
      <c r="AT1089" s="164" t="s">
        <v>163</v>
      </c>
      <c r="AU1089" s="164" t="s">
        <v>82</v>
      </c>
      <c r="AV1089" s="12" t="s">
        <v>80</v>
      </c>
      <c r="AW1089" s="12" t="s">
        <v>34</v>
      </c>
      <c r="AX1089" s="12" t="s">
        <v>73</v>
      </c>
      <c r="AY1089" s="164" t="s">
        <v>152</v>
      </c>
    </row>
    <row r="1090" spans="2:51" s="12" customFormat="1" ht="11.25">
      <c r="B1090" s="162"/>
      <c r="D1090" s="163" t="s">
        <v>163</v>
      </c>
      <c r="E1090" s="164" t="s">
        <v>3</v>
      </c>
      <c r="F1090" s="165" t="s">
        <v>1539</v>
      </c>
      <c r="H1090" s="164" t="s">
        <v>3</v>
      </c>
      <c r="I1090" s="166"/>
      <c r="L1090" s="162"/>
      <c r="M1090" s="167"/>
      <c r="N1090" s="168"/>
      <c r="O1090" s="168"/>
      <c r="P1090" s="168"/>
      <c r="Q1090" s="168"/>
      <c r="R1090" s="168"/>
      <c r="S1090" s="168"/>
      <c r="T1090" s="169"/>
      <c r="AT1090" s="164" t="s">
        <v>163</v>
      </c>
      <c r="AU1090" s="164" t="s">
        <v>82</v>
      </c>
      <c r="AV1090" s="12" t="s">
        <v>80</v>
      </c>
      <c r="AW1090" s="12" t="s">
        <v>34</v>
      </c>
      <c r="AX1090" s="12" t="s">
        <v>73</v>
      </c>
      <c r="AY1090" s="164" t="s">
        <v>152</v>
      </c>
    </row>
    <row r="1091" spans="2:51" s="12" customFormat="1" ht="11.25">
      <c r="B1091" s="162"/>
      <c r="D1091" s="163" t="s">
        <v>163</v>
      </c>
      <c r="E1091" s="164" t="s">
        <v>3</v>
      </c>
      <c r="F1091" s="165" t="s">
        <v>1540</v>
      </c>
      <c r="H1091" s="164" t="s">
        <v>3</v>
      </c>
      <c r="I1091" s="166"/>
      <c r="L1091" s="162"/>
      <c r="M1091" s="167"/>
      <c r="N1091" s="168"/>
      <c r="O1091" s="168"/>
      <c r="P1091" s="168"/>
      <c r="Q1091" s="168"/>
      <c r="R1091" s="168"/>
      <c r="S1091" s="168"/>
      <c r="T1091" s="169"/>
      <c r="AT1091" s="164" t="s">
        <v>163</v>
      </c>
      <c r="AU1091" s="164" t="s">
        <v>82</v>
      </c>
      <c r="AV1091" s="12" t="s">
        <v>80</v>
      </c>
      <c r="AW1091" s="12" t="s">
        <v>34</v>
      </c>
      <c r="AX1091" s="12" t="s">
        <v>73</v>
      </c>
      <c r="AY1091" s="164" t="s">
        <v>152</v>
      </c>
    </row>
    <row r="1092" spans="2:51" s="12" customFormat="1" ht="11.25">
      <c r="B1092" s="162"/>
      <c r="D1092" s="163" t="s">
        <v>163</v>
      </c>
      <c r="E1092" s="164" t="s">
        <v>3</v>
      </c>
      <c r="F1092" s="165" t="s">
        <v>1541</v>
      </c>
      <c r="H1092" s="164" t="s">
        <v>3</v>
      </c>
      <c r="I1092" s="166"/>
      <c r="L1092" s="162"/>
      <c r="M1092" s="167"/>
      <c r="N1092" s="168"/>
      <c r="O1092" s="168"/>
      <c r="P1092" s="168"/>
      <c r="Q1092" s="168"/>
      <c r="R1092" s="168"/>
      <c r="S1092" s="168"/>
      <c r="T1092" s="169"/>
      <c r="AT1092" s="164" t="s">
        <v>163</v>
      </c>
      <c r="AU1092" s="164" t="s">
        <v>82</v>
      </c>
      <c r="AV1092" s="12" t="s">
        <v>80</v>
      </c>
      <c r="AW1092" s="12" t="s">
        <v>34</v>
      </c>
      <c r="AX1092" s="12" t="s">
        <v>73</v>
      </c>
      <c r="AY1092" s="164" t="s">
        <v>152</v>
      </c>
    </row>
    <row r="1093" spans="2:51" s="13" customFormat="1" ht="11.25">
      <c r="B1093" s="170"/>
      <c r="D1093" s="163" t="s">
        <v>163</v>
      </c>
      <c r="E1093" s="171" t="s">
        <v>3</v>
      </c>
      <c r="F1093" s="172" t="s">
        <v>389</v>
      </c>
      <c r="H1093" s="173">
        <v>134.23</v>
      </c>
      <c r="I1093" s="174"/>
      <c r="L1093" s="170"/>
      <c r="M1093" s="175"/>
      <c r="N1093" s="176"/>
      <c r="O1093" s="176"/>
      <c r="P1093" s="176"/>
      <c r="Q1093" s="176"/>
      <c r="R1093" s="176"/>
      <c r="S1093" s="176"/>
      <c r="T1093" s="177"/>
      <c r="AT1093" s="171" t="s">
        <v>163</v>
      </c>
      <c r="AU1093" s="171" t="s">
        <v>82</v>
      </c>
      <c r="AV1093" s="13" t="s">
        <v>82</v>
      </c>
      <c r="AW1093" s="13" t="s">
        <v>34</v>
      </c>
      <c r="AX1093" s="13" t="s">
        <v>73</v>
      </c>
      <c r="AY1093" s="171" t="s">
        <v>152</v>
      </c>
    </row>
    <row r="1094" spans="2:51" s="12" customFormat="1" ht="11.25">
      <c r="B1094" s="162"/>
      <c r="D1094" s="163" t="s">
        <v>163</v>
      </c>
      <c r="E1094" s="164" t="s">
        <v>3</v>
      </c>
      <c r="F1094" s="165" t="s">
        <v>1542</v>
      </c>
      <c r="H1094" s="164" t="s">
        <v>3</v>
      </c>
      <c r="I1094" s="166"/>
      <c r="L1094" s="162"/>
      <c r="M1094" s="167"/>
      <c r="N1094" s="168"/>
      <c r="O1094" s="168"/>
      <c r="P1094" s="168"/>
      <c r="Q1094" s="168"/>
      <c r="R1094" s="168"/>
      <c r="S1094" s="168"/>
      <c r="T1094" s="169"/>
      <c r="AT1094" s="164" t="s">
        <v>163</v>
      </c>
      <c r="AU1094" s="164" t="s">
        <v>82</v>
      </c>
      <c r="AV1094" s="12" t="s">
        <v>80</v>
      </c>
      <c r="AW1094" s="12" t="s">
        <v>34</v>
      </c>
      <c r="AX1094" s="12" t="s">
        <v>73</v>
      </c>
      <c r="AY1094" s="164" t="s">
        <v>152</v>
      </c>
    </row>
    <row r="1095" spans="2:51" s="13" customFormat="1" ht="11.25">
      <c r="B1095" s="170"/>
      <c r="D1095" s="163" t="s">
        <v>163</v>
      </c>
      <c r="E1095" s="171" t="s">
        <v>3</v>
      </c>
      <c r="F1095" s="172" t="s">
        <v>1543</v>
      </c>
      <c r="H1095" s="173">
        <v>-2.67</v>
      </c>
      <c r="I1095" s="174"/>
      <c r="L1095" s="170"/>
      <c r="M1095" s="175"/>
      <c r="N1095" s="176"/>
      <c r="O1095" s="176"/>
      <c r="P1095" s="176"/>
      <c r="Q1095" s="176"/>
      <c r="R1095" s="176"/>
      <c r="S1095" s="176"/>
      <c r="T1095" s="177"/>
      <c r="AT1095" s="171" t="s">
        <v>163</v>
      </c>
      <c r="AU1095" s="171" t="s">
        <v>82</v>
      </c>
      <c r="AV1095" s="13" t="s">
        <v>82</v>
      </c>
      <c r="AW1095" s="13" t="s">
        <v>34</v>
      </c>
      <c r="AX1095" s="13" t="s">
        <v>73</v>
      </c>
      <c r="AY1095" s="171" t="s">
        <v>152</v>
      </c>
    </row>
    <row r="1096" spans="2:51" s="12" customFormat="1" ht="11.25">
      <c r="B1096" s="162"/>
      <c r="D1096" s="163" t="s">
        <v>163</v>
      </c>
      <c r="E1096" s="164" t="s">
        <v>3</v>
      </c>
      <c r="F1096" s="165" t="s">
        <v>1544</v>
      </c>
      <c r="H1096" s="164" t="s">
        <v>3</v>
      </c>
      <c r="I1096" s="166"/>
      <c r="L1096" s="162"/>
      <c r="M1096" s="167"/>
      <c r="N1096" s="168"/>
      <c r="O1096" s="168"/>
      <c r="P1096" s="168"/>
      <c r="Q1096" s="168"/>
      <c r="R1096" s="168"/>
      <c r="S1096" s="168"/>
      <c r="T1096" s="169"/>
      <c r="AT1096" s="164" t="s">
        <v>163</v>
      </c>
      <c r="AU1096" s="164" t="s">
        <v>82</v>
      </c>
      <c r="AV1096" s="12" t="s">
        <v>80</v>
      </c>
      <c r="AW1096" s="12" t="s">
        <v>34</v>
      </c>
      <c r="AX1096" s="12" t="s">
        <v>73</v>
      </c>
      <c r="AY1096" s="164" t="s">
        <v>152</v>
      </c>
    </row>
    <row r="1097" spans="2:51" s="13" customFormat="1" ht="11.25">
      <c r="B1097" s="170"/>
      <c r="D1097" s="163" t="s">
        <v>163</v>
      </c>
      <c r="E1097" s="171" t="s">
        <v>3</v>
      </c>
      <c r="F1097" s="172" t="s">
        <v>471</v>
      </c>
      <c r="H1097" s="173">
        <v>49.214</v>
      </c>
      <c r="I1097" s="174"/>
      <c r="L1097" s="170"/>
      <c r="M1097" s="175"/>
      <c r="N1097" s="176"/>
      <c r="O1097" s="176"/>
      <c r="P1097" s="176"/>
      <c r="Q1097" s="176"/>
      <c r="R1097" s="176"/>
      <c r="S1097" s="176"/>
      <c r="T1097" s="177"/>
      <c r="AT1097" s="171" t="s">
        <v>163</v>
      </c>
      <c r="AU1097" s="171" t="s">
        <v>82</v>
      </c>
      <c r="AV1097" s="13" t="s">
        <v>82</v>
      </c>
      <c r="AW1097" s="13" t="s">
        <v>34</v>
      </c>
      <c r="AX1097" s="13" t="s">
        <v>73</v>
      </c>
      <c r="AY1097" s="171" t="s">
        <v>152</v>
      </c>
    </row>
    <row r="1098" spans="2:51" s="13" customFormat="1" ht="11.25">
      <c r="B1098" s="170"/>
      <c r="D1098" s="163" t="s">
        <v>163</v>
      </c>
      <c r="E1098" s="171" t="s">
        <v>3</v>
      </c>
      <c r="F1098" s="172" t="s">
        <v>472</v>
      </c>
      <c r="H1098" s="173">
        <v>39.341</v>
      </c>
      <c r="I1098" s="174"/>
      <c r="L1098" s="170"/>
      <c r="M1098" s="175"/>
      <c r="N1098" s="176"/>
      <c r="O1098" s="176"/>
      <c r="P1098" s="176"/>
      <c r="Q1098" s="176"/>
      <c r="R1098" s="176"/>
      <c r="S1098" s="176"/>
      <c r="T1098" s="177"/>
      <c r="AT1098" s="171" t="s">
        <v>163</v>
      </c>
      <c r="AU1098" s="171" t="s">
        <v>82</v>
      </c>
      <c r="AV1098" s="13" t="s">
        <v>82</v>
      </c>
      <c r="AW1098" s="13" t="s">
        <v>34</v>
      </c>
      <c r="AX1098" s="13" t="s">
        <v>73</v>
      </c>
      <c r="AY1098" s="171" t="s">
        <v>152</v>
      </c>
    </row>
    <row r="1099" spans="2:51" s="13" customFormat="1" ht="11.25">
      <c r="B1099" s="170"/>
      <c r="D1099" s="163" t="s">
        <v>163</v>
      </c>
      <c r="E1099" s="171" t="s">
        <v>3</v>
      </c>
      <c r="F1099" s="172" t="s">
        <v>473</v>
      </c>
      <c r="H1099" s="173">
        <v>3.747</v>
      </c>
      <c r="I1099" s="174"/>
      <c r="L1099" s="170"/>
      <c r="M1099" s="175"/>
      <c r="N1099" s="176"/>
      <c r="O1099" s="176"/>
      <c r="P1099" s="176"/>
      <c r="Q1099" s="176"/>
      <c r="R1099" s="176"/>
      <c r="S1099" s="176"/>
      <c r="T1099" s="177"/>
      <c r="AT1099" s="171" t="s">
        <v>163</v>
      </c>
      <c r="AU1099" s="171" t="s">
        <v>82</v>
      </c>
      <c r="AV1099" s="13" t="s">
        <v>82</v>
      </c>
      <c r="AW1099" s="13" t="s">
        <v>34</v>
      </c>
      <c r="AX1099" s="13" t="s">
        <v>73</v>
      </c>
      <c r="AY1099" s="171" t="s">
        <v>152</v>
      </c>
    </row>
    <row r="1100" spans="2:51" s="13" customFormat="1" ht="11.25">
      <c r="B1100" s="170"/>
      <c r="D1100" s="163" t="s">
        <v>163</v>
      </c>
      <c r="E1100" s="171" t="s">
        <v>3</v>
      </c>
      <c r="F1100" s="172" t="s">
        <v>474</v>
      </c>
      <c r="H1100" s="173">
        <v>26.292</v>
      </c>
      <c r="I1100" s="174"/>
      <c r="L1100" s="170"/>
      <c r="M1100" s="175"/>
      <c r="N1100" s="176"/>
      <c r="O1100" s="176"/>
      <c r="P1100" s="176"/>
      <c r="Q1100" s="176"/>
      <c r="R1100" s="176"/>
      <c r="S1100" s="176"/>
      <c r="T1100" s="177"/>
      <c r="AT1100" s="171" t="s">
        <v>163</v>
      </c>
      <c r="AU1100" s="171" t="s">
        <v>82</v>
      </c>
      <c r="AV1100" s="13" t="s">
        <v>82</v>
      </c>
      <c r="AW1100" s="13" t="s">
        <v>34</v>
      </c>
      <c r="AX1100" s="13" t="s">
        <v>73</v>
      </c>
      <c r="AY1100" s="171" t="s">
        <v>152</v>
      </c>
    </row>
    <row r="1101" spans="2:51" s="13" customFormat="1" ht="11.25">
      <c r="B1101" s="170"/>
      <c r="D1101" s="163" t="s">
        <v>163</v>
      </c>
      <c r="E1101" s="171" t="s">
        <v>3</v>
      </c>
      <c r="F1101" s="172" t="s">
        <v>475</v>
      </c>
      <c r="H1101" s="173">
        <v>7.176</v>
      </c>
      <c r="I1101" s="174"/>
      <c r="L1101" s="170"/>
      <c r="M1101" s="175"/>
      <c r="N1101" s="176"/>
      <c r="O1101" s="176"/>
      <c r="P1101" s="176"/>
      <c r="Q1101" s="176"/>
      <c r="R1101" s="176"/>
      <c r="S1101" s="176"/>
      <c r="T1101" s="177"/>
      <c r="AT1101" s="171" t="s">
        <v>163</v>
      </c>
      <c r="AU1101" s="171" t="s">
        <v>82</v>
      </c>
      <c r="AV1101" s="13" t="s">
        <v>82</v>
      </c>
      <c r="AW1101" s="13" t="s">
        <v>34</v>
      </c>
      <c r="AX1101" s="13" t="s">
        <v>73</v>
      </c>
      <c r="AY1101" s="171" t="s">
        <v>152</v>
      </c>
    </row>
    <row r="1102" spans="2:51" s="14" customFormat="1" ht="11.25">
      <c r="B1102" s="178"/>
      <c r="D1102" s="163" t="s">
        <v>163</v>
      </c>
      <c r="E1102" s="179" t="s">
        <v>3</v>
      </c>
      <c r="F1102" s="180" t="s">
        <v>168</v>
      </c>
      <c r="H1102" s="181">
        <v>257.33</v>
      </c>
      <c r="I1102" s="182"/>
      <c r="L1102" s="178"/>
      <c r="M1102" s="183"/>
      <c r="N1102" s="184"/>
      <c r="O1102" s="184"/>
      <c r="P1102" s="184"/>
      <c r="Q1102" s="184"/>
      <c r="R1102" s="184"/>
      <c r="S1102" s="184"/>
      <c r="T1102" s="185"/>
      <c r="AT1102" s="179" t="s">
        <v>163</v>
      </c>
      <c r="AU1102" s="179" t="s">
        <v>82</v>
      </c>
      <c r="AV1102" s="14" t="s">
        <v>159</v>
      </c>
      <c r="AW1102" s="14" t="s">
        <v>34</v>
      </c>
      <c r="AX1102" s="14" t="s">
        <v>80</v>
      </c>
      <c r="AY1102" s="179" t="s">
        <v>152</v>
      </c>
    </row>
    <row r="1103" spans="1:65" s="1" customFormat="1" ht="24" customHeight="1">
      <c r="A1103" s="33"/>
      <c r="B1103" s="143"/>
      <c r="C1103" s="144" t="s">
        <v>1545</v>
      </c>
      <c r="D1103" s="144" t="s">
        <v>154</v>
      </c>
      <c r="E1103" s="145" t="s">
        <v>1546</v>
      </c>
      <c r="F1103" s="146" t="s">
        <v>1547</v>
      </c>
      <c r="G1103" s="147" t="s">
        <v>221</v>
      </c>
      <c r="H1103" s="148">
        <v>387.757</v>
      </c>
      <c r="I1103" s="149"/>
      <c r="J1103" s="150">
        <f>ROUND(I1103*H1103,2)</f>
        <v>0</v>
      </c>
      <c r="K1103" s="146" t="s">
        <v>158</v>
      </c>
      <c r="L1103" s="34"/>
      <c r="M1103" s="151" t="s">
        <v>3</v>
      </c>
      <c r="N1103" s="152" t="s">
        <v>44</v>
      </c>
      <c r="O1103" s="54"/>
      <c r="P1103" s="153">
        <f>O1103*H1103</f>
        <v>0</v>
      </c>
      <c r="Q1103" s="153">
        <v>0.00014</v>
      </c>
      <c r="R1103" s="153">
        <f>Q1103*H1103</f>
        <v>0.05428598</v>
      </c>
      <c r="S1103" s="153">
        <v>0</v>
      </c>
      <c r="T1103" s="154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155" t="s">
        <v>266</v>
      </c>
      <c r="AT1103" s="155" t="s">
        <v>154</v>
      </c>
      <c r="AU1103" s="155" t="s">
        <v>82</v>
      </c>
      <c r="AY1103" s="18" t="s">
        <v>152</v>
      </c>
      <c r="BE1103" s="156">
        <f>IF(N1103="základní",J1103,0)</f>
        <v>0</v>
      </c>
      <c r="BF1103" s="156">
        <f>IF(N1103="snížená",J1103,0)</f>
        <v>0</v>
      </c>
      <c r="BG1103" s="156">
        <f>IF(N1103="zákl. přenesená",J1103,0)</f>
        <v>0</v>
      </c>
      <c r="BH1103" s="156">
        <f>IF(N1103="sníž. přenesená",J1103,0)</f>
        <v>0</v>
      </c>
      <c r="BI1103" s="156">
        <f>IF(N1103="nulová",J1103,0)</f>
        <v>0</v>
      </c>
      <c r="BJ1103" s="18" t="s">
        <v>80</v>
      </c>
      <c r="BK1103" s="156">
        <f>ROUND(I1103*H1103,2)</f>
        <v>0</v>
      </c>
      <c r="BL1103" s="18" t="s">
        <v>266</v>
      </c>
      <c r="BM1103" s="155" t="s">
        <v>1548</v>
      </c>
    </row>
    <row r="1104" spans="1:47" s="1" customFormat="1" ht="11.25">
      <c r="A1104" s="33"/>
      <c r="B1104" s="34"/>
      <c r="C1104" s="33"/>
      <c r="D1104" s="157" t="s">
        <v>161</v>
      </c>
      <c r="E1104" s="33"/>
      <c r="F1104" s="158" t="s">
        <v>1549</v>
      </c>
      <c r="G1104" s="33"/>
      <c r="H1104" s="33"/>
      <c r="I1104" s="159"/>
      <c r="J1104" s="33"/>
      <c r="K1104" s="33"/>
      <c r="L1104" s="34"/>
      <c r="M1104" s="160"/>
      <c r="N1104" s="161"/>
      <c r="O1104" s="54"/>
      <c r="P1104" s="54"/>
      <c r="Q1104" s="54"/>
      <c r="R1104" s="54"/>
      <c r="S1104" s="54"/>
      <c r="T1104" s="55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T1104" s="18" t="s">
        <v>161</v>
      </c>
      <c r="AU1104" s="18" t="s">
        <v>82</v>
      </c>
    </row>
    <row r="1105" spans="2:51" s="12" customFormat="1" ht="11.25">
      <c r="B1105" s="162"/>
      <c r="D1105" s="163" t="s">
        <v>163</v>
      </c>
      <c r="E1105" s="164" t="s">
        <v>3</v>
      </c>
      <c r="F1105" s="165" t="s">
        <v>1550</v>
      </c>
      <c r="H1105" s="164" t="s">
        <v>3</v>
      </c>
      <c r="I1105" s="166"/>
      <c r="L1105" s="162"/>
      <c r="M1105" s="167"/>
      <c r="N1105" s="168"/>
      <c r="O1105" s="168"/>
      <c r="P1105" s="168"/>
      <c r="Q1105" s="168"/>
      <c r="R1105" s="168"/>
      <c r="S1105" s="168"/>
      <c r="T1105" s="169"/>
      <c r="AT1105" s="164" t="s">
        <v>163</v>
      </c>
      <c r="AU1105" s="164" t="s">
        <v>82</v>
      </c>
      <c r="AV1105" s="12" t="s">
        <v>80</v>
      </c>
      <c r="AW1105" s="12" t="s">
        <v>34</v>
      </c>
      <c r="AX1105" s="12" t="s">
        <v>73</v>
      </c>
      <c r="AY1105" s="164" t="s">
        <v>152</v>
      </c>
    </row>
    <row r="1106" spans="2:51" s="13" customFormat="1" ht="11.25">
      <c r="B1106" s="170"/>
      <c r="D1106" s="163" t="s">
        <v>163</v>
      </c>
      <c r="E1106" s="171" t="s">
        <v>3</v>
      </c>
      <c r="F1106" s="172" t="s">
        <v>1551</v>
      </c>
      <c r="H1106" s="173">
        <v>250.17</v>
      </c>
      <c r="I1106" s="174"/>
      <c r="L1106" s="170"/>
      <c r="M1106" s="175"/>
      <c r="N1106" s="176"/>
      <c r="O1106" s="176"/>
      <c r="P1106" s="176"/>
      <c r="Q1106" s="176"/>
      <c r="R1106" s="176"/>
      <c r="S1106" s="176"/>
      <c r="T1106" s="177"/>
      <c r="AT1106" s="171" t="s">
        <v>163</v>
      </c>
      <c r="AU1106" s="171" t="s">
        <v>82</v>
      </c>
      <c r="AV1106" s="13" t="s">
        <v>82</v>
      </c>
      <c r="AW1106" s="13" t="s">
        <v>34</v>
      </c>
      <c r="AX1106" s="13" t="s">
        <v>73</v>
      </c>
      <c r="AY1106" s="171" t="s">
        <v>152</v>
      </c>
    </row>
    <row r="1107" spans="2:51" s="12" customFormat="1" ht="11.25">
      <c r="B1107" s="162"/>
      <c r="D1107" s="163" t="s">
        <v>163</v>
      </c>
      <c r="E1107" s="164" t="s">
        <v>3</v>
      </c>
      <c r="F1107" s="165" t="s">
        <v>1552</v>
      </c>
      <c r="H1107" s="164" t="s">
        <v>3</v>
      </c>
      <c r="I1107" s="166"/>
      <c r="L1107" s="162"/>
      <c r="M1107" s="167"/>
      <c r="N1107" s="168"/>
      <c r="O1107" s="168"/>
      <c r="P1107" s="168"/>
      <c r="Q1107" s="168"/>
      <c r="R1107" s="168"/>
      <c r="S1107" s="168"/>
      <c r="T1107" s="169"/>
      <c r="AT1107" s="164" t="s">
        <v>163</v>
      </c>
      <c r="AU1107" s="164" t="s">
        <v>82</v>
      </c>
      <c r="AV1107" s="12" t="s">
        <v>80</v>
      </c>
      <c r="AW1107" s="12" t="s">
        <v>34</v>
      </c>
      <c r="AX1107" s="12" t="s">
        <v>73</v>
      </c>
      <c r="AY1107" s="164" t="s">
        <v>152</v>
      </c>
    </row>
    <row r="1108" spans="2:51" s="13" customFormat="1" ht="11.25">
      <c r="B1108" s="170"/>
      <c r="D1108" s="163" t="s">
        <v>163</v>
      </c>
      <c r="E1108" s="171" t="s">
        <v>3</v>
      </c>
      <c r="F1108" s="172" t="s">
        <v>1553</v>
      </c>
      <c r="H1108" s="173">
        <v>2.67</v>
      </c>
      <c r="I1108" s="174"/>
      <c r="L1108" s="170"/>
      <c r="M1108" s="175"/>
      <c r="N1108" s="176"/>
      <c r="O1108" s="176"/>
      <c r="P1108" s="176"/>
      <c r="Q1108" s="176"/>
      <c r="R1108" s="176"/>
      <c r="S1108" s="176"/>
      <c r="T1108" s="177"/>
      <c r="AT1108" s="171" t="s">
        <v>163</v>
      </c>
      <c r="AU1108" s="171" t="s">
        <v>82</v>
      </c>
      <c r="AV1108" s="13" t="s">
        <v>82</v>
      </c>
      <c r="AW1108" s="13" t="s">
        <v>34</v>
      </c>
      <c r="AX1108" s="13" t="s">
        <v>73</v>
      </c>
      <c r="AY1108" s="171" t="s">
        <v>152</v>
      </c>
    </row>
    <row r="1109" spans="2:51" s="12" customFormat="1" ht="11.25">
      <c r="B1109" s="162"/>
      <c r="D1109" s="163" t="s">
        <v>163</v>
      </c>
      <c r="E1109" s="164" t="s">
        <v>3</v>
      </c>
      <c r="F1109" s="165" t="s">
        <v>1554</v>
      </c>
      <c r="H1109" s="164" t="s">
        <v>3</v>
      </c>
      <c r="I1109" s="166"/>
      <c r="L1109" s="162"/>
      <c r="M1109" s="167"/>
      <c r="N1109" s="168"/>
      <c r="O1109" s="168"/>
      <c r="P1109" s="168"/>
      <c r="Q1109" s="168"/>
      <c r="R1109" s="168"/>
      <c r="S1109" s="168"/>
      <c r="T1109" s="169"/>
      <c r="AT1109" s="164" t="s">
        <v>163</v>
      </c>
      <c r="AU1109" s="164" t="s">
        <v>82</v>
      </c>
      <c r="AV1109" s="12" t="s">
        <v>80</v>
      </c>
      <c r="AW1109" s="12" t="s">
        <v>34</v>
      </c>
      <c r="AX1109" s="12" t="s">
        <v>73</v>
      </c>
      <c r="AY1109" s="164" t="s">
        <v>152</v>
      </c>
    </row>
    <row r="1110" spans="2:51" s="13" customFormat="1" ht="11.25">
      <c r="B1110" s="170"/>
      <c r="D1110" s="163" t="s">
        <v>163</v>
      </c>
      <c r="E1110" s="171" t="s">
        <v>3</v>
      </c>
      <c r="F1110" s="172" t="s">
        <v>1555</v>
      </c>
      <c r="H1110" s="173">
        <v>172.17</v>
      </c>
      <c r="I1110" s="174"/>
      <c r="L1110" s="170"/>
      <c r="M1110" s="175"/>
      <c r="N1110" s="176"/>
      <c r="O1110" s="176"/>
      <c r="P1110" s="176"/>
      <c r="Q1110" s="176"/>
      <c r="R1110" s="176"/>
      <c r="S1110" s="176"/>
      <c r="T1110" s="177"/>
      <c r="AT1110" s="171" t="s">
        <v>163</v>
      </c>
      <c r="AU1110" s="171" t="s">
        <v>82</v>
      </c>
      <c r="AV1110" s="13" t="s">
        <v>82</v>
      </c>
      <c r="AW1110" s="13" t="s">
        <v>34</v>
      </c>
      <c r="AX1110" s="13" t="s">
        <v>73</v>
      </c>
      <c r="AY1110" s="171" t="s">
        <v>152</v>
      </c>
    </row>
    <row r="1111" spans="2:51" s="12" customFormat="1" ht="11.25">
      <c r="B1111" s="162"/>
      <c r="D1111" s="163" t="s">
        <v>163</v>
      </c>
      <c r="E1111" s="164" t="s">
        <v>3</v>
      </c>
      <c r="F1111" s="165" t="s">
        <v>1556</v>
      </c>
      <c r="H1111" s="164" t="s">
        <v>3</v>
      </c>
      <c r="I1111" s="166"/>
      <c r="L1111" s="162"/>
      <c r="M1111" s="167"/>
      <c r="N1111" s="168"/>
      <c r="O1111" s="168"/>
      <c r="P1111" s="168"/>
      <c r="Q1111" s="168"/>
      <c r="R1111" s="168"/>
      <c r="S1111" s="168"/>
      <c r="T1111" s="169"/>
      <c r="AT1111" s="164" t="s">
        <v>163</v>
      </c>
      <c r="AU1111" s="164" t="s">
        <v>82</v>
      </c>
      <c r="AV1111" s="12" t="s">
        <v>80</v>
      </c>
      <c r="AW1111" s="12" t="s">
        <v>34</v>
      </c>
      <c r="AX1111" s="12" t="s">
        <v>73</v>
      </c>
      <c r="AY1111" s="164" t="s">
        <v>152</v>
      </c>
    </row>
    <row r="1112" spans="2:51" s="13" customFormat="1" ht="11.25">
      <c r="B1112" s="170"/>
      <c r="D1112" s="163" t="s">
        <v>163</v>
      </c>
      <c r="E1112" s="171" t="s">
        <v>3</v>
      </c>
      <c r="F1112" s="172" t="s">
        <v>1557</v>
      </c>
      <c r="H1112" s="173">
        <v>-10.43</v>
      </c>
      <c r="I1112" s="174"/>
      <c r="L1112" s="170"/>
      <c r="M1112" s="175"/>
      <c r="N1112" s="176"/>
      <c r="O1112" s="176"/>
      <c r="P1112" s="176"/>
      <c r="Q1112" s="176"/>
      <c r="R1112" s="176"/>
      <c r="S1112" s="176"/>
      <c r="T1112" s="177"/>
      <c r="AT1112" s="171" t="s">
        <v>163</v>
      </c>
      <c r="AU1112" s="171" t="s">
        <v>82</v>
      </c>
      <c r="AV1112" s="13" t="s">
        <v>82</v>
      </c>
      <c r="AW1112" s="13" t="s">
        <v>34</v>
      </c>
      <c r="AX1112" s="13" t="s">
        <v>73</v>
      </c>
      <c r="AY1112" s="171" t="s">
        <v>152</v>
      </c>
    </row>
    <row r="1113" spans="2:51" s="12" customFormat="1" ht="11.25">
      <c r="B1113" s="162"/>
      <c r="D1113" s="163" t="s">
        <v>163</v>
      </c>
      <c r="E1113" s="164" t="s">
        <v>3</v>
      </c>
      <c r="F1113" s="165" t="s">
        <v>1558</v>
      </c>
      <c r="H1113" s="164" t="s">
        <v>3</v>
      </c>
      <c r="I1113" s="166"/>
      <c r="L1113" s="162"/>
      <c r="M1113" s="167"/>
      <c r="N1113" s="168"/>
      <c r="O1113" s="168"/>
      <c r="P1113" s="168"/>
      <c r="Q1113" s="168"/>
      <c r="R1113" s="168"/>
      <c r="S1113" s="168"/>
      <c r="T1113" s="169"/>
      <c r="AT1113" s="164" t="s">
        <v>163</v>
      </c>
      <c r="AU1113" s="164" t="s">
        <v>82</v>
      </c>
      <c r="AV1113" s="12" t="s">
        <v>80</v>
      </c>
      <c r="AW1113" s="12" t="s">
        <v>34</v>
      </c>
      <c r="AX1113" s="12" t="s">
        <v>73</v>
      </c>
      <c r="AY1113" s="164" t="s">
        <v>152</v>
      </c>
    </row>
    <row r="1114" spans="2:51" s="13" customFormat="1" ht="11.25">
      <c r="B1114" s="170"/>
      <c r="D1114" s="163" t="s">
        <v>163</v>
      </c>
      <c r="E1114" s="171" t="s">
        <v>3</v>
      </c>
      <c r="F1114" s="172" t="s">
        <v>1559</v>
      </c>
      <c r="H1114" s="173">
        <v>-26.823</v>
      </c>
      <c r="I1114" s="174"/>
      <c r="L1114" s="170"/>
      <c r="M1114" s="175"/>
      <c r="N1114" s="176"/>
      <c r="O1114" s="176"/>
      <c r="P1114" s="176"/>
      <c r="Q1114" s="176"/>
      <c r="R1114" s="176"/>
      <c r="S1114" s="176"/>
      <c r="T1114" s="177"/>
      <c r="AT1114" s="171" t="s">
        <v>163</v>
      </c>
      <c r="AU1114" s="171" t="s">
        <v>82</v>
      </c>
      <c r="AV1114" s="13" t="s">
        <v>82</v>
      </c>
      <c r="AW1114" s="13" t="s">
        <v>34</v>
      </c>
      <c r="AX1114" s="13" t="s">
        <v>73</v>
      </c>
      <c r="AY1114" s="171" t="s">
        <v>152</v>
      </c>
    </row>
    <row r="1115" spans="2:51" s="14" customFormat="1" ht="11.25">
      <c r="B1115" s="178"/>
      <c r="D1115" s="163" t="s">
        <v>163</v>
      </c>
      <c r="E1115" s="179" t="s">
        <v>3</v>
      </c>
      <c r="F1115" s="180" t="s">
        <v>168</v>
      </c>
      <c r="H1115" s="181">
        <v>387.757</v>
      </c>
      <c r="I1115" s="182"/>
      <c r="L1115" s="178"/>
      <c r="M1115" s="183"/>
      <c r="N1115" s="184"/>
      <c r="O1115" s="184"/>
      <c r="P1115" s="184"/>
      <c r="Q1115" s="184"/>
      <c r="R1115" s="184"/>
      <c r="S1115" s="184"/>
      <c r="T1115" s="185"/>
      <c r="AT1115" s="179" t="s">
        <v>163</v>
      </c>
      <c r="AU1115" s="179" t="s">
        <v>82</v>
      </c>
      <c r="AV1115" s="14" t="s">
        <v>159</v>
      </c>
      <c r="AW1115" s="14" t="s">
        <v>34</v>
      </c>
      <c r="AX1115" s="14" t="s">
        <v>80</v>
      </c>
      <c r="AY1115" s="179" t="s">
        <v>152</v>
      </c>
    </row>
    <row r="1116" spans="2:63" s="11" customFormat="1" ht="22.5" customHeight="1">
      <c r="B1116" s="130"/>
      <c r="D1116" s="131" t="s">
        <v>72</v>
      </c>
      <c r="E1116" s="141" t="s">
        <v>1560</v>
      </c>
      <c r="F1116" s="141" t="s">
        <v>1561</v>
      </c>
      <c r="I1116" s="133"/>
      <c r="J1116" s="142">
        <f>BK1116</f>
        <v>0</v>
      </c>
      <c r="L1116" s="130"/>
      <c r="M1116" s="135"/>
      <c r="N1116" s="136"/>
      <c r="O1116" s="136"/>
      <c r="P1116" s="137">
        <f>SUM(P1117:P1135)</f>
        <v>0</v>
      </c>
      <c r="Q1116" s="136"/>
      <c r="R1116" s="137">
        <f>SUM(R1117:R1135)</f>
        <v>0.014449199999999999</v>
      </c>
      <c r="S1116" s="136"/>
      <c r="T1116" s="138">
        <f>SUM(T1117:T1135)</f>
        <v>0</v>
      </c>
      <c r="AR1116" s="131" t="s">
        <v>82</v>
      </c>
      <c r="AT1116" s="139" t="s">
        <v>72</v>
      </c>
      <c r="AU1116" s="139" t="s">
        <v>80</v>
      </c>
      <c r="AY1116" s="131" t="s">
        <v>152</v>
      </c>
      <c r="BK1116" s="140">
        <f>SUM(BK1117:BK1135)</f>
        <v>0</v>
      </c>
    </row>
    <row r="1117" spans="1:65" s="1" customFormat="1" ht="16.5" customHeight="1">
      <c r="A1117" s="33"/>
      <c r="B1117" s="143"/>
      <c r="C1117" s="144" t="s">
        <v>1562</v>
      </c>
      <c r="D1117" s="144" t="s">
        <v>154</v>
      </c>
      <c r="E1117" s="145" t="s">
        <v>1563</v>
      </c>
      <c r="F1117" s="146" t="s">
        <v>1564</v>
      </c>
      <c r="G1117" s="147" t="s">
        <v>221</v>
      </c>
      <c r="H1117" s="148">
        <v>22.935</v>
      </c>
      <c r="I1117" s="149"/>
      <c r="J1117" s="150">
        <f>ROUND(I1117*H1117,2)</f>
        <v>0</v>
      </c>
      <c r="K1117" s="146" t="s">
        <v>158</v>
      </c>
      <c r="L1117" s="34"/>
      <c r="M1117" s="151" t="s">
        <v>3</v>
      </c>
      <c r="N1117" s="152" t="s">
        <v>44</v>
      </c>
      <c r="O1117" s="54"/>
      <c r="P1117" s="153">
        <f>O1117*H1117</f>
        <v>0</v>
      </c>
      <c r="Q1117" s="153">
        <v>0</v>
      </c>
      <c r="R1117" s="153">
        <f>Q1117*H1117</f>
        <v>0</v>
      </c>
      <c r="S1117" s="153">
        <v>0</v>
      </c>
      <c r="T1117" s="154">
        <f>S1117*H1117</f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155" t="s">
        <v>266</v>
      </c>
      <c r="AT1117" s="155" t="s">
        <v>154</v>
      </c>
      <c r="AU1117" s="155" t="s">
        <v>82</v>
      </c>
      <c r="AY1117" s="18" t="s">
        <v>152</v>
      </c>
      <c r="BE1117" s="156">
        <f>IF(N1117="základní",J1117,0)</f>
        <v>0</v>
      </c>
      <c r="BF1117" s="156">
        <f>IF(N1117="snížená",J1117,0)</f>
        <v>0</v>
      </c>
      <c r="BG1117" s="156">
        <f>IF(N1117="zákl. přenesená",J1117,0)</f>
        <v>0</v>
      </c>
      <c r="BH1117" s="156">
        <f>IF(N1117="sníž. přenesená",J1117,0)</f>
        <v>0</v>
      </c>
      <c r="BI1117" s="156">
        <f>IF(N1117="nulová",J1117,0)</f>
        <v>0</v>
      </c>
      <c r="BJ1117" s="18" t="s">
        <v>80</v>
      </c>
      <c r="BK1117" s="156">
        <f>ROUND(I1117*H1117,2)</f>
        <v>0</v>
      </c>
      <c r="BL1117" s="18" t="s">
        <v>266</v>
      </c>
      <c r="BM1117" s="155" t="s">
        <v>1565</v>
      </c>
    </row>
    <row r="1118" spans="1:47" s="1" customFormat="1" ht="11.25">
      <c r="A1118" s="33"/>
      <c r="B1118" s="34"/>
      <c r="C1118" s="33"/>
      <c r="D1118" s="157" t="s">
        <v>161</v>
      </c>
      <c r="E1118" s="33"/>
      <c r="F1118" s="158" t="s">
        <v>1566</v>
      </c>
      <c r="G1118" s="33"/>
      <c r="H1118" s="33"/>
      <c r="I1118" s="159"/>
      <c r="J1118" s="33"/>
      <c r="K1118" s="33"/>
      <c r="L1118" s="34"/>
      <c r="M1118" s="160"/>
      <c r="N1118" s="161"/>
      <c r="O1118" s="54"/>
      <c r="P1118" s="54"/>
      <c r="Q1118" s="54"/>
      <c r="R1118" s="54"/>
      <c r="S1118" s="54"/>
      <c r="T1118" s="55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T1118" s="18" t="s">
        <v>161</v>
      </c>
      <c r="AU1118" s="18" t="s">
        <v>82</v>
      </c>
    </row>
    <row r="1119" spans="2:51" s="12" customFormat="1" ht="11.25">
      <c r="B1119" s="162"/>
      <c r="D1119" s="163" t="s">
        <v>163</v>
      </c>
      <c r="E1119" s="164" t="s">
        <v>3</v>
      </c>
      <c r="F1119" s="165" t="s">
        <v>1567</v>
      </c>
      <c r="H1119" s="164" t="s">
        <v>3</v>
      </c>
      <c r="I1119" s="166"/>
      <c r="L1119" s="162"/>
      <c r="M1119" s="167"/>
      <c r="N1119" s="168"/>
      <c r="O1119" s="168"/>
      <c r="P1119" s="168"/>
      <c r="Q1119" s="168"/>
      <c r="R1119" s="168"/>
      <c r="S1119" s="168"/>
      <c r="T1119" s="169"/>
      <c r="AT1119" s="164" t="s">
        <v>163</v>
      </c>
      <c r="AU1119" s="164" t="s">
        <v>82</v>
      </c>
      <c r="AV1119" s="12" t="s">
        <v>80</v>
      </c>
      <c r="AW1119" s="12" t="s">
        <v>34</v>
      </c>
      <c r="AX1119" s="12" t="s">
        <v>73</v>
      </c>
      <c r="AY1119" s="164" t="s">
        <v>152</v>
      </c>
    </row>
    <row r="1120" spans="2:51" s="12" customFormat="1" ht="11.25">
      <c r="B1120" s="162"/>
      <c r="D1120" s="163" t="s">
        <v>163</v>
      </c>
      <c r="E1120" s="164" t="s">
        <v>3</v>
      </c>
      <c r="F1120" s="165" t="s">
        <v>1310</v>
      </c>
      <c r="H1120" s="164" t="s">
        <v>3</v>
      </c>
      <c r="I1120" s="166"/>
      <c r="L1120" s="162"/>
      <c r="M1120" s="167"/>
      <c r="N1120" s="168"/>
      <c r="O1120" s="168"/>
      <c r="P1120" s="168"/>
      <c r="Q1120" s="168"/>
      <c r="R1120" s="168"/>
      <c r="S1120" s="168"/>
      <c r="T1120" s="169"/>
      <c r="AT1120" s="164" t="s">
        <v>163</v>
      </c>
      <c r="AU1120" s="164" t="s">
        <v>82</v>
      </c>
      <c r="AV1120" s="12" t="s">
        <v>80</v>
      </c>
      <c r="AW1120" s="12" t="s">
        <v>34</v>
      </c>
      <c r="AX1120" s="12" t="s">
        <v>73</v>
      </c>
      <c r="AY1120" s="164" t="s">
        <v>152</v>
      </c>
    </row>
    <row r="1121" spans="2:51" s="12" customFormat="1" ht="11.25">
      <c r="B1121" s="162"/>
      <c r="D1121" s="163" t="s">
        <v>163</v>
      </c>
      <c r="E1121" s="164" t="s">
        <v>3</v>
      </c>
      <c r="F1121" s="165" t="s">
        <v>1267</v>
      </c>
      <c r="H1121" s="164" t="s">
        <v>3</v>
      </c>
      <c r="I1121" s="166"/>
      <c r="L1121" s="162"/>
      <c r="M1121" s="167"/>
      <c r="N1121" s="168"/>
      <c r="O1121" s="168"/>
      <c r="P1121" s="168"/>
      <c r="Q1121" s="168"/>
      <c r="R1121" s="168"/>
      <c r="S1121" s="168"/>
      <c r="T1121" s="169"/>
      <c r="AT1121" s="164" t="s">
        <v>163</v>
      </c>
      <c r="AU1121" s="164" t="s">
        <v>82</v>
      </c>
      <c r="AV1121" s="12" t="s">
        <v>80</v>
      </c>
      <c r="AW1121" s="12" t="s">
        <v>34</v>
      </c>
      <c r="AX1121" s="12" t="s">
        <v>73</v>
      </c>
      <c r="AY1121" s="164" t="s">
        <v>152</v>
      </c>
    </row>
    <row r="1122" spans="2:51" s="13" customFormat="1" ht="11.25">
      <c r="B1122" s="170"/>
      <c r="D1122" s="163" t="s">
        <v>163</v>
      </c>
      <c r="E1122" s="171" t="s">
        <v>3</v>
      </c>
      <c r="F1122" s="172" t="s">
        <v>1268</v>
      </c>
      <c r="H1122" s="173">
        <v>3.995</v>
      </c>
      <c r="I1122" s="174"/>
      <c r="L1122" s="170"/>
      <c r="M1122" s="175"/>
      <c r="N1122" s="176"/>
      <c r="O1122" s="176"/>
      <c r="P1122" s="176"/>
      <c r="Q1122" s="176"/>
      <c r="R1122" s="176"/>
      <c r="S1122" s="176"/>
      <c r="T1122" s="177"/>
      <c r="AT1122" s="171" t="s">
        <v>163</v>
      </c>
      <c r="AU1122" s="171" t="s">
        <v>82</v>
      </c>
      <c r="AV1122" s="13" t="s">
        <v>82</v>
      </c>
      <c r="AW1122" s="13" t="s">
        <v>34</v>
      </c>
      <c r="AX1122" s="13" t="s">
        <v>73</v>
      </c>
      <c r="AY1122" s="171" t="s">
        <v>152</v>
      </c>
    </row>
    <row r="1123" spans="2:51" s="12" customFormat="1" ht="11.25">
      <c r="B1123" s="162"/>
      <c r="D1123" s="163" t="s">
        <v>163</v>
      </c>
      <c r="E1123" s="164" t="s">
        <v>3</v>
      </c>
      <c r="F1123" s="165" t="s">
        <v>1269</v>
      </c>
      <c r="H1123" s="164" t="s">
        <v>3</v>
      </c>
      <c r="I1123" s="166"/>
      <c r="L1123" s="162"/>
      <c r="M1123" s="167"/>
      <c r="N1123" s="168"/>
      <c r="O1123" s="168"/>
      <c r="P1123" s="168"/>
      <c r="Q1123" s="168"/>
      <c r="R1123" s="168"/>
      <c r="S1123" s="168"/>
      <c r="T1123" s="169"/>
      <c r="AT1123" s="164" t="s">
        <v>163</v>
      </c>
      <c r="AU1123" s="164" t="s">
        <v>82</v>
      </c>
      <c r="AV1123" s="12" t="s">
        <v>80</v>
      </c>
      <c r="AW1123" s="12" t="s">
        <v>34</v>
      </c>
      <c r="AX1123" s="12" t="s">
        <v>73</v>
      </c>
      <c r="AY1123" s="164" t="s">
        <v>152</v>
      </c>
    </row>
    <row r="1124" spans="2:51" s="13" customFormat="1" ht="11.25">
      <c r="B1124" s="170"/>
      <c r="D1124" s="163" t="s">
        <v>163</v>
      </c>
      <c r="E1124" s="171" t="s">
        <v>3</v>
      </c>
      <c r="F1124" s="172" t="s">
        <v>1270</v>
      </c>
      <c r="H1124" s="173">
        <v>7.65</v>
      </c>
      <c r="I1124" s="174"/>
      <c r="L1124" s="170"/>
      <c r="M1124" s="175"/>
      <c r="N1124" s="176"/>
      <c r="O1124" s="176"/>
      <c r="P1124" s="176"/>
      <c r="Q1124" s="176"/>
      <c r="R1124" s="176"/>
      <c r="S1124" s="176"/>
      <c r="T1124" s="177"/>
      <c r="AT1124" s="171" t="s">
        <v>163</v>
      </c>
      <c r="AU1124" s="171" t="s">
        <v>82</v>
      </c>
      <c r="AV1124" s="13" t="s">
        <v>82</v>
      </c>
      <c r="AW1124" s="13" t="s">
        <v>34</v>
      </c>
      <c r="AX1124" s="13" t="s">
        <v>73</v>
      </c>
      <c r="AY1124" s="171" t="s">
        <v>152</v>
      </c>
    </row>
    <row r="1125" spans="2:51" s="12" customFormat="1" ht="11.25">
      <c r="B1125" s="162"/>
      <c r="D1125" s="163" t="s">
        <v>163</v>
      </c>
      <c r="E1125" s="164" t="s">
        <v>3</v>
      </c>
      <c r="F1125" s="165" t="s">
        <v>1271</v>
      </c>
      <c r="H1125" s="164" t="s">
        <v>3</v>
      </c>
      <c r="I1125" s="166"/>
      <c r="L1125" s="162"/>
      <c r="M1125" s="167"/>
      <c r="N1125" s="168"/>
      <c r="O1125" s="168"/>
      <c r="P1125" s="168"/>
      <c r="Q1125" s="168"/>
      <c r="R1125" s="168"/>
      <c r="S1125" s="168"/>
      <c r="T1125" s="169"/>
      <c r="AT1125" s="164" t="s">
        <v>163</v>
      </c>
      <c r="AU1125" s="164" t="s">
        <v>82</v>
      </c>
      <c r="AV1125" s="12" t="s">
        <v>80</v>
      </c>
      <c r="AW1125" s="12" t="s">
        <v>34</v>
      </c>
      <c r="AX1125" s="12" t="s">
        <v>73</v>
      </c>
      <c r="AY1125" s="164" t="s">
        <v>152</v>
      </c>
    </row>
    <row r="1126" spans="2:51" s="13" customFormat="1" ht="11.25">
      <c r="B1126" s="170"/>
      <c r="D1126" s="163" t="s">
        <v>163</v>
      </c>
      <c r="E1126" s="171" t="s">
        <v>3</v>
      </c>
      <c r="F1126" s="172" t="s">
        <v>1272</v>
      </c>
      <c r="H1126" s="173">
        <v>8.05</v>
      </c>
      <c r="I1126" s="174"/>
      <c r="L1126" s="170"/>
      <c r="M1126" s="175"/>
      <c r="N1126" s="176"/>
      <c r="O1126" s="176"/>
      <c r="P1126" s="176"/>
      <c r="Q1126" s="176"/>
      <c r="R1126" s="176"/>
      <c r="S1126" s="176"/>
      <c r="T1126" s="177"/>
      <c r="AT1126" s="171" t="s">
        <v>163</v>
      </c>
      <c r="AU1126" s="171" t="s">
        <v>82</v>
      </c>
      <c r="AV1126" s="13" t="s">
        <v>82</v>
      </c>
      <c r="AW1126" s="13" t="s">
        <v>34</v>
      </c>
      <c r="AX1126" s="13" t="s">
        <v>73</v>
      </c>
      <c r="AY1126" s="171" t="s">
        <v>152</v>
      </c>
    </row>
    <row r="1127" spans="2:51" s="12" customFormat="1" ht="11.25">
      <c r="B1127" s="162"/>
      <c r="D1127" s="163" t="s">
        <v>163</v>
      </c>
      <c r="E1127" s="164" t="s">
        <v>3</v>
      </c>
      <c r="F1127" s="165" t="s">
        <v>1311</v>
      </c>
      <c r="H1127" s="164" t="s">
        <v>3</v>
      </c>
      <c r="I1127" s="166"/>
      <c r="L1127" s="162"/>
      <c r="M1127" s="167"/>
      <c r="N1127" s="168"/>
      <c r="O1127" s="168"/>
      <c r="P1127" s="168"/>
      <c r="Q1127" s="168"/>
      <c r="R1127" s="168"/>
      <c r="S1127" s="168"/>
      <c r="T1127" s="169"/>
      <c r="AT1127" s="164" t="s">
        <v>163</v>
      </c>
      <c r="AU1127" s="164" t="s">
        <v>82</v>
      </c>
      <c r="AV1127" s="12" t="s">
        <v>80</v>
      </c>
      <c r="AW1127" s="12" t="s">
        <v>34</v>
      </c>
      <c r="AX1127" s="12" t="s">
        <v>73</v>
      </c>
      <c r="AY1127" s="164" t="s">
        <v>152</v>
      </c>
    </row>
    <row r="1128" spans="2:51" s="13" customFormat="1" ht="11.25">
      <c r="B1128" s="170"/>
      <c r="D1128" s="163" t="s">
        <v>163</v>
      </c>
      <c r="E1128" s="171" t="s">
        <v>3</v>
      </c>
      <c r="F1128" s="172" t="s">
        <v>1568</v>
      </c>
      <c r="H1128" s="173">
        <v>3.24</v>
      </c>
      <c r="I1128" s="174"/>
      <c r="L1128" s="170"/>
      <c r="M1128" s="175"/>
      <c r="N1128" s="176"/>
      <c r="O1128" s="176"/>
      <c r="P1128" s="176"/>
      <c r="Q1128" s="176"/>
      <c r="R1128" s="176"/>
      <c r="S1128" s="176"/>
      <c r="T1128" s="177"/>
      <c r="AT1128" s="171" t="s">
        <v>163</v>
      </c>
      <c r="AU1128" s="171" t="s">
        <v>82</v>
      </c>
      <c r="AV1128" s="13" t="s">
        <v>82</v>
      </c>
      <c r="AW1128" s="13" t="s">
        <v>34</v>
      </c>
      <c r="AX1128" s="13" t="s">
        <v>73</v>
      </c>
      <c r="AY1128" s="171" t="s">
        <v>152</v>
      </c>
    </row>
    <row r="1129" spans="2:51" s="14" customFormat="1" ht="11.25">
      <c r="B1129" s="178"/>
      <c r="D1129" s="163" t="s">
        <v>163</v>
      </c>
      <c r="E1129" s="179" t="s">
        <v>3</v>
      </c>
      <c r="F1129" s="180" t="s">
        <v>168</v>
      </c>
      <c r="H1129" s="181">
        <v>22.935</v>
      </c>
      <c r="I1129" s="182"/>
      <c r="L1129" s="178"/>
      <c r="M1129" s="183"/>
      <c r="N1129" s="184"/>
      <c r="O1129" s="184"/>
      <c r="P1129" s="184"/>
      <c r="Q1129" s="184"/>
      <c r="R1129" s="184"/>
      <c r="S1129" s="184"/>
      <c r="T1129" s="185"/>
      <c r="AT1129" s="179" t="s">
        <v>163</v>
      </c>
      <c r="AU1129" s="179" t="s">
        <v>82</v>
      </c>
      <c r="AV1129" s="14" t="s">
        <v>159</v>
      </c>
      <c r="AW1129" s="14" t="s">
        <v>34</v>
      </c>
      <c r="AX1129" s="14" t="s">
        <v>80</v>
      </c>
      <c r="AY1129" s="179" t="s">
        <v>152</v>
      </c>
    </row>
    <row r="1130" spans="1:65" s="1" customFormat="1" ht="16.5" customHeight="1">
      <c r="A1130" s="33"/>
      <c r="B1130" s="143"/>
      <c r="C1130" s="186" t="s">
        <v>1569</v>
      </c>
      <c r="D1130" s="186" t="s">
        <v>176</v>
      </c>
      <c r="E1130" s="187" t="s">
        <v>1570</v>
      </c>
      <c r="F1130" s="188" t="s">
        <v>1571</v>
      </c>
      <c r="G1130" s="189" t="s">
        <v>221</v>
      </c>
      <c r="H1130" s="190">
        <v>24.082</v>
      </c>
      <c r="I1130" s="191"/>
      <c r="J1130" s="192">
        <f>ROUND(I1130*H1130,2)</f>
        <v>0</v>
      </c>
      <c r="K1130" s="188" t="s">
        <v>953</v>
      </c>
      <c r="L1130" s="193"/>
      <c r="M1130" s="194" t="s">
        <v>3</v>
      </c>
      <c r="N1130" s="195" t="s">
        <v>44</v>
      </c>
      <c r="O1130" s="54"/>
      <c r="P1130" s="153">
        <f>O1130*H1130</f>
        <v>0</v>
      </c>
      <c r="Q1130" s="153">
        <v>0.0006</v>
      </c>
      <c r="R1130" s="153">
        <f>Q1130*H1130</f>
        <v>0.014449199999999999</v>
      </c>
      <c r="S1130" s="153">
        <v>0</v>
      </c>
      <c r="T1130" s="154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55" t="s">
        <v>395</v>
      </c>
      <c r="AT1130" s="155" t="s">
        <v>176</v>
      </c>
      <c r="AU1130" s="155" t="s">
        <v>82</v>
      </c>
      <c r="AY1130" s="18" t="s">
        <v>152</v>
      </c>
      <c r="BE1130" s="156">
        <f>IF(N1130="základní",J1130,0)</f>
        <v>0</v>
      </c>
      <c r="BF1130" s="156">
        <f>IF(N1130="snížená",J1130,0)</f>
        <v>0</v>
      </c>
      <c r="BG1130" s="156">
        <f>IF(N1130="zákl. přenesená",J1130,0)</f>
        <v>0</v>
      </c>
      <c r="BH1130" s="156">
        <f>IF(N1130="sníž. přenesená",J1130,0)</f>
        <v>0</v>
      </c>
      <c r="BI1130" s="156">
        <f>IF(N1130="nulová",J1130,0)</f>
        <v>0</v>
      </c>
      <c r="BJ1130" s="18" t="s">
        <v>80</v>
      </c>
      <c r="BK1130" s="156">
        <f>ROUND(I1130*H1130,2)</f>
        <v>0</v>
      </c>
      <c r="BL1130" s="18" t="s">
        <v>266</v>
      </c>
      <c r="BM1130" s="155" t="s">
        <v>1572</v>
      </c>
    </row>
    <row r="1131" spans="2:51" s="13" customFormat="1" ht="11.25">
      <c r="B1131" s="170"/>
      <c r="D1131" s="163" t="s">
        <v>163</v>
      </c>
      <c r="E1131" s="171" t="s">
        <v>3</v>
      </c>
      <c r="F1131" s="172" t="s">
        <v>1573</v>
      </c>
      <c r="H1131" s="173">
        <v>24.082</v>
      </c>
      <c r="I1131" s="174"/>
      <c r="L1131" s="170"/>
      <c r="M1131" s="175"/>
      <c r="N1131" s="176"/>
      <c r="O1131" s="176"/>
      <c r="P1131" s="176"/>
      <c r="Q1131" s="176"/>
      <c r="R1131" s="176"/>
      <c r="S1131" s="176"/>
      <c r="T1131" s="177"/>
      <c r="AT1131" s="171" t="s">
        <v>163</v>
      </c>
      <c r="AU1131" s="171" t="s">
        <v>82</v>
      </c>
      <c r="AV1131" s="13" t="s">
        <v>82</v>
      </c>
      <c r="AW1131" s="13" t="s">
        <v>34</v>
      </c>
      <c r="AX1131" s="13" t="s">
        <v>80</v>
      </c>
      <c r="AY1131" s="171" t="s">
        <v>152</v>
      </c>
    </row>
    <row r="1132" spans="1:65" s="1" customFormat="1" ht="24" customHeight="1">
      <c r="A1132" s="33"/>
      <c r="B1132" s="143"/>
      <c r="C1132" s="144" t="s">
        <v>1574</v>
      </c>
      <c r="D1132" s="144" t="s">
        <v>154</v>
      </c>
      <c r="E1132" s="145" t="s">
        <v>1575</v>
      </c>
      <c r="F1132" s="146" t="s">
        <v>1576</v>
      </c>
      <c r="G1132" s="147" t="s">
        <v>179</v>
      </c>
      <c r="H1132" s="148">
        <v>0.014</v>
      </c>
      <c r="I1132" s="149"/>
      <c r="J1132" s="150">
        <f>ROUND(I1132*H1132,2)</f>
        <v>0</v>
      </c>
      <c r="K1132" s="146" t="s">
        <v>158</v>
      </c>
      <c r="L1132" s="34"/>
      <c r="M1132" s="151" t="s">
        <v>3</v>
      </c>
      <c r="N1132" s="152" t="s">
        <v>44</v>
      </c>
      <c r="O1132" s="54"/>
      <c r="P1132" s="153">
        <f>O1132*H1132</f>
        <v>0</v>
      </c>
      <c r="Q1132" s="153">
        <v>0</v>
      </c>
      <c r="R1132" s="153">
        <f>Q1132*H1132</f>
        <v>0</v>
      </c>
      <c r="S1132" s="153">
        <v>0</v>
      </c>
      <c r="T1132" s="154">
        <f>S1132*H1132</f>
        <v>0</v>
      </c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R1132" s="155" t="s">
        <v>266</v>
      </c>
      <c r="AT1132" s="155" t="s">
        <v>154</v>
      </c>
      <c r="AU1132" s="155" t="s">
        <v>82</v>
      </c>
      <c r="AY1132" s="18" t="s">
        <v>152</v>
      </c>
      <c r="BE1132" s="156">
        <f>IF(N1132="základní",J1132,0)</f>
        <v>0</v>
      </c>
      <c r="BF1132" s="156">
        <f>IF(N1132="snížená",J1132,0)</f>
        <v>0</v>
      </c>
      <c r="BG1132" s="156">
        <f>IF(N1132="zákl. přenesená",J1132,0)</f>
        <v>0</v>
      </c>
      <c r="BH1132" s="156">
        <f>IF(N1132="sníž. přenesená",J1132,0)</f>
        <v>0</v>
      </c>
      <c r="BI1132" s="156">
        <f>IF(N1132="nulová",J1132,0)</f>
        <v>0</v>
      </c>
      <c r="BJ1132" s="18" t="s">
        <v>80</v>
      </c>
      <c r="BK1132" s="156">
        <f>ROUND(I1132*H1132,2)</f>
        <v>0</v>
      </c>
      <c r="BL1132" s="18" t="s">
        <v>266</v>
      </c>
      <c r="BM1132" s="155" t="s">
        <v>1577</v>
      </c>
    </row>
    <row r="1133" spans="1:47" s="1" customFormat="1" ht="11.25">
      <c r="A1133" s="33"/>
      <c r="B1133" s="34"/>
      <c r="C1133" s="33"/>
      <c r="D1133" s="157" t="s">
        <v>161</v>
      </c>
      <c r="E1133" s="33"/>
      <c r="F1133" s="158" t="s">
        <v>1578</v>
      </c>
      <c r="G1133" s="33"/>
      <c r="H1133" s="33"/>
      <c r="I1133" s="159"/>
      <c r="J1133" s="33"/>
      <c r="K1133" s="33"/>
      <c r="L1133" s="34"/>
      <c r="M1133" s="160"/>
      <c r="N1133" s="161"/>
      <c r="O1133" s="54"/>
      <c r="P1133" s="54"/>
      <c r="Q1133" s="54"/>
      <c r="R1133" s="54"/>
      <c r="S1133" s="54"/>
      <c r="T1133" s="55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T1133" s="18" t="s">
        <v>161</v>
      </c>
      <c r="AU1133" s="18" t="s">
        <v>82</v>
      </c>
    </row>
    <row r="1134" spans="1:65" s="1" customFormat="1" ht="24" customHeight="1">
      <c r="A1134" s="33"/>
      <c r="B1134" s="143"/>
      <c r="C1134" s="144" t="s">
        <v>1579</v>
      </c>
      <c r="D1134" s="144" t="s">
        <v>154</v>
      </c>
      <c r="E1134" s="145" t="s">
        <v>1580</v>
      </c>
      <c r="F1134" s="146" t="s">
        <v>1581</v>
      </c>
      <c r="G1134" s="147" t="s">
        <v>179</v>
      </c>
      <c r="H1134" s="148">
        <v>0.014</v>
      </c>
      <c r="I1134" s="149"/>
      <c r="J1134" s="150">
        <f>ROUND(I1134*H1134,2)</f>
        <v>0</v>
      </c>
      <c r="K1134" s="146" t="s">
        <v>158</v>
      </c>
      <c r="L1134" s="34"/>
      <c r="M1134" s="151" t="s">
        <v>3</v>
      </c>
      <c r="N1134" s="152" t="s">
        <v>44</v>
      </c>
      <c r="O1134" s="54"/>
      <c r="P1134" s="153">
        <f>O1134*H1134</f>
        <v>0</v>
      </c>
      <c r="Q1134" s="153">
        <v>0</v>
      </c>
      <c r="R1134" s="153">
        <f>Q1134*H1134</f>
        <v>0</v>
      </c>
      <c r="S1134" s="153">
        <v>0</v>
      </c>
      <c r="T1134" s="154">
        <f>S1134*H1134</f>
        <v>0</v>
      </c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R1134" s="155" t="s">
        <v>266</v>
      </c>
      <c r="AT1134" s="155" t="s">
        <v>154</v>
      </c>
      <c r="AU1134" s="155" t="s">
        <v>82</v>
      </c>
      <c r="AY1134" s="18" t="s">
        <v>152</v>
      </c>
      <c r="BE1134" s="156">
        <f>IF(N1134="základní",J1134,0)</f>
        <v>0</v>
      </c>
      <c r="BF1134" s="156">
        <f>IF(N1134="snížená",J1134,0)</f>
        <v>0</v>
      </c>
      <c r="BG1134" s="156">
        <f>IF(N1134="zákl. přenesená",J1134,0)</f>
        <v>0</v>
      </c>
      <c r="BH1134" s="156">
        <f>IF(N1134="sníž. přenesená",J1134,0)</f>
        <v>0</v>
      </c>
      <c r="BI1134" s="156">
        <f>IF(N1134="nulová",J1134,0)</f>
        <v>0</v>
      </c>
      <c r="BJ1134" s="18" t="s">
        <v>80</v>
      </c>
      <c r="BK1134" s="156">
        <f>ROUND(I1134*H1134,2)</f>
        <v>0</v>
      </c>
      <c r="BL1134" s="18" t="s">
        <v>266</v>
      </c>
      <c r="BM1134" s="155" t="s">
        <v>1582</v>
      </c>
    </row>
    <row r="1135" spans="1:47" s="1" customFormat="1" ht="11.25">
      <c r="A1135" s="33"/>
      <c r="B1135" s="34"/>
      <c r="C1135" s="33"/>
      <c r="D1135" s="157" t="s">
        <v>161</v>
      </c>
      <c r="E1135" s="33"/>
      <c r="F1135" s="158" t="s">
        <v>1583</v>
      </c>
      <c r="G1135" s="33"/>
      <c r="H1135" s="33"/>
      <c r="I1135" s="159"/>
      <c r="J1135" s="33"/>
      <c r="K1135" s="33"/>
      <c r="L1135" s="34"/>
      <c r="M1135" s="160"/>
      <c r="N1135" s="161"/>
      <c r="O1135" s="54"/>
      <c r="P1135" s="54"/>
      <c r="Q1135" s="54"/>
      <c r="R1135" s="54"/>
      <c r="S1135" s="54"/>
      <c r="T1135" s="55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T1135" s="18" t="s">
        <v>161</v>
      </c>
      <c r="AU1135" s="18" t="s">
        <v>82</v>
      </c>
    </row>
    <row r="1136" spans="2:63" s="11" customFormat="1" ht="25.5" customHeight="1">
      <c r="B1136" s="130"/>
      <c r="D1136" s="131" t="s">
        <v>72</v>
      </c>
      <c r="E1136" s="132" t="s">
        <v>1584</v>
      </c>
      <c r="F1136" s="132" t="s">
        <v>1585</v>
      </c>
      <c r="I1136" s="133"/>
      <c r="J1136" s="134">
        <f>BK1136</f>
        <v>0</v>
      </c>
      <c r="L1136" s="130"/>
      <c r="M1136" s="135"/>
      <c r="N1136" s="136"/>
      <c r="O1136" s="136"/>
      <c r="P1136" s="137">
        <f>P1137</f>
        <v>0</v>
      </c>
      <c r="Q1136" s="136"/>
      <c r="R1136" s="137">
        <f>R1137</f>
        <v>0</v>
      </c>
      <c r="S1136" s="136"/>
      <c r="T1136" s="138">
        <f>T1137</f>
        <v>0</v>
      </c>
      <c r="AR1136" s="131" t="s">
        <v>159</v>
      </c>
      <c r="AT1136" s="139" t="s">
        <v>72</v>
      </c>
      <c r="AU1136" s="139" t="s">
        <v>73</v>
      </c>
      <c r="AY1136" s="131" t="s">
        <v>152</v>
      </c>
      <c r="BK1136" s="140">
        <f>BK1137</f>
        <v>0</v>
      </c>
    </row>
    <row r="1137" spans="2:63" s="11" customFormat="1" ht="22.5" customHeight="1">
      <c r="B1137" s="130"/>
      <c r="D1137" s="131" t="s">
        <v>72</v>
      </c>
      <c r="E1137" s="141" t="s">
        <v>1586</v>
      </c>
      <c r="F1137" s="141" t="s">
        <v>1587</v>
      </c>
      <c r="I1137" s="133"/>
      <c r="J1137" s="142">
        <f>BK1137</f>
        <v>0</v>
      </c>
      <c r="L1137" s="130"/>
      <c r="M1137" s="135"/>
      <c r="N1137" s="136"/>
      <c r="O1137" s="136"/>
      <c r="P1137" s="137">
        <f>SUM(P1138:P1147)</f>
        <v>0</v>
      </c>
      <c r="Q1137" s="136"/>
      <c r="R1137" s="137">
        <f>SUM(R1138:R1147)</f>
        <v>0</v>
      </c>
      <c r="S1137" s="136"/>
      <c r="T1137" s="138">
        <f>SUM(T1138:T1147)</f>
        <v>0</v>
      </c>
      <c r="AR1137" s="131" t="s">
        <v>159</v>
      </c>
      <c r="AT1137" s="139" t="s">
        <v>72</v>
      </c>
      <c r="AU1137" s="139" t="s">
        <v>80</v>
      </c>
      <c r="AY1137" s="131" t="s">
        <v>152</v>
      </c>
      <c r="BK1137" s="140">
        <f>SUM(BK1138:BK1147)</f>
        <v>0</v>
      </c>
    </row>
    <row r="1138" spans="1:65" s="1" customFormat="1" ht="48.75" customHeight="1">
      <c r="A1138" s="33"/>
      <c r="B1138" s="143"/>
      <c r="C1138" s="144" t="s">
        <v>1588</v>
      </c>
      <c r="D1138" s="144" t="s">
        <v>154</v>
      </c>
      <c r="E1138" s="145" t="s">
        <v>1589</v>
      </c>
      <c r="F1138" s="146" t="s">
        <v>1590</v>
      </c>
      <c r="G1138" s="147" t="s">
        <v>1591</v>
      </c>
      <c r="H1138" s="148">
        <v>60</v>
      </c>
      <c r="I1138" s="149"/>
      <c r="J1138" s="150">
        <f>ROUND(I1138*H1138,2)</f>
        <v>0</v>
      </c>
      <c r="K1138" s="146" t="s">
        <v>3</v>
      </c>
      <c r="L1138" s="34"/>
      <c r="M1138" s="151" t="s">
        <v>3</v>
      </c>
      <c r="N1138" s="152" t="s">
        <v>44</v>
      </c>
      <c r="O1138" s="54"/>
      <c r="P1138" s="153">
        <f>O1138*H1138</f>
        <v>0</v>
      </c>
      <c r="Q1138" s="153">
        <v>0</v>
      </c>
      <c r="R1138" s="153">
        <f>Q1138*H1138</f>
        <v>0</v>
      </c>
      <c r="S1138" s="153">
        <v>0</v>
      </c>
      <c r="T1138" s="154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55" t="s">
        <v>1592</v>
      </c>
      <c r="AT1138" s="155" t="s">
        <v>154</v>
      </c>
      <c r="AU1138" s="155" t="s">
        <v>82</v>
      </c>
      <c r="AY1138" s="18" t="s">
        <v>152</v>
      </c>
      <c r="BE1138" s="156">
        <f>IF(N1138="základní",J1138,0)</f>
        <v>0</v>
      </c>
      <c r="BF1138" s="156">
        <f>IF(N1138="snížená",J1138,0)</f>
        <v>0</v>
      </c>
      <c r="BG1138" s="156">
        <f>IF(N1138="zákl. přenesená",J1138,0)</f>
        <v>0</v>
      </c>
      <c r="BH1138" s="156">
        <f>IF(N1138="sníž. přenesená",J1138,0)</f>
        <v>0</v>
      </c>
      <c r="BI1138" s="156">
        <f>IF(N1138="nulová",J1138,0)</f>
        <v>0</v>
      </c>
      <c r="BJ1138" s="18" t="s">
        <v>80</v>
      </c>
      <c r="BK1138" s="156">
        <f>ROUND(I1138*H1138,2)</f>
        <v>0</v>
      </c>
      <c r="BL1138" s="18" t="s">
        <v>1592</v>
      </c>
      <c r="BM1138" s="155" t="s">
        <v>1593</v>
      </c>
    </row>
    <row r="1139" spans="2:51" s="12" customFormat="1" ht="11.25">
      <c r="B1139" s="162"/>
      <c r="D1139" s="163" t="s">
        <v>163</v>
      </c>
      <c r="E1139" s="164" t="s">
        <v>3</v>
      </c>
      <c r="F1139" s="165" t="s">
        <v>1594</v>
      </c>
      <c r="H1139" s="164" t="s">
        <v>3</v>
      </c>
      <c r="I1139" s="166"/>
      <c r="L1139" s="162"/>
      <c r="M1139" s="167"/>
      <c r="N1139" s="168"/>
      <c r="O1139" s="168"/>
      <c r="P1139" s="168"/>
      <c r="Q1139" s="168"/>
      <c r="R1139" s="168"/>
      <c r="S1139" s="168"/>
      <c r="T1139" s="169"/>
      <c r="AT1139" s="164" t="s">
        <v>163</v>
      </c>
      <c r="AU1139" s="164" t="s">
        <v>82</v>
      </c>
      <c r="AV1139" s="12" t="s">
        <v>80</v>
      </c>
      <c r="AW1139" s="12" t="s">
        <v>34</v>
      </c>
      <c r="AX1139" s="12" t="s">
        <v>73</v>
      </c>
      <c r="AY1139" s="164" t="s">
        <v>152</v>
      </c>
    </row>
    <row r="1140" spans="2:51" s="12" customFormat="1" ht="11.25">
      <c r="B1140" s="162"/>
      <c r="D1140" s="163" t="s">
        <v>163</v>
      </c>
      <c r="E1140" s="164" t="s">
        <v>3</v>
      </c>
      <c r="F1140" s="165" t="s">
        <v>1595</v>
      </c>
      <c r="H1140" s="164" t="s">
        <v>3</v>
      </c>
      <c r="I1140" s="166"/>
      <c r="L1140" s="162"/>
      <c r="M1140" s="167"/>
      <c r="N1140" s="168"/>
      <c r="O1140" s="168"/>
      <c r="P1140" s="168"/>
      <c r="Q1140" s="168"/>
      <c r="R1140" s="168"/>
      <c r="S1140" s="168"/>
      <c r="T1140" s="169"/>
      <c r="AT1140" s="164" t="s">
        <v>163</v>
      </c>
      <c r="AU1140" s="164" t="s">
        <v>82</v>
      </c>
      <c r="AV1140" s="12" t="s">
        <v>80</v>
      </c>
      <c r="AW1140" s="12" t="s">
        <v>34</v>
      </c>
      <c r="AX1140" s="12" t="s">
        <v>73</v>
      </c>
      <c r="AY1140" s="164" t="s">
        <v>152</v>
      </c>
    </row>
    <row r="1141" spans="2:51" s="12" customFormat="1" ht="11.25">
      <c r="B1141" s="162"/>
      <c r="D1141" s="163" t="s">
        <v>163</v>
      </c>
      <c r="E1141" s="164" t="s">
        <v>3</v>
      </c>
      <c r="F1141" s="165" t="s">
        <v>1596</v>
      </c>
      <c r="H1141" s="164" t="s">
        <v>3</v>
      </c>
      <c r="I1141" s="166"/>
      <c r="L1141" s="162"/>
      <c r="M1141" s="167"/>
      <c r="N1141" s="168"/>
      <c r="O1141" s="168"/>
      <c r="P1141" s="168"/>
      <c r="Q1141" s="168"/>
      <c r="R1141" s="168"/>
      <c r="S1141" s="168"/>
      <c r="T1141" s="169"/>
      <c r="AT1141" s="164" t="s">
        <v>163</v>
      </c>
      <c r="AU1141" s="164" t="s">
        <v>82</v>
      </c>
      <c r="AV1141" s="12" t="s">
        <v>80</v>
      </c>
      <c r="AW1141" s="12" t="s">
        <v>34</v>
      </c>
      <c r="AX1141" s="12" t="s">
        <v>73</v>
      </c>
      <c r="AY1141" s="164" t="s">
        <v>152</v>
      </c>
    </row>
    <row r="1142" spans="2:51" s="13" customFormat="1" ht="11.25">
      <c r="B1142" s="170"/>
      <c r="D1142" s="163" t="s">
        <v>163</v>
      </c>
      <c r="E1142" s="171" t="s">
        <v>3</v>
      </c>
      <c r="F1142" s="172" t="s">
        <v>682</v>
      </c>
      <c r="H1142" s="173">
        <v>60</v>
      </c>
      <c r="I1142" s="174"/>
      <c r="L1142" s="170"/>
      <c r="M1142" s="175"/>
      <c r="N1142" s="176"/>
      <c r="O1142" s="176"/>
      <c r="P1142" s="176"/>
      <c r="Q1142" s="176"/>
      <c r="R1142" s="176"/>
      <c r="S1142" s="176"/>
      <c r="T1142" s="177"/>
      <c r="AT1142" s="171" t="s">
        <v>163</v>
      </c>
      <c r="AU1142" s="171" t="s">
        <v>82</v>
      </c>
      <c r="AV1142" s="13" t="s">
        <v>82</v>
      </c>
      <c r="AW1142" s="13" t="s">
        <v>34</v>
      </c>
      <c r="AX1142" s="13" t="s">
        <v>73</v>
      </c>
      <c r="AY1142" s="171" t="s">
        <v>152</v>
      </c>
    </row>
    <row r="1143" spans="2:51" s="14" customFormat="1" ht="11.25">
      <c r="B1143" s="178"/>
      <c r="D1143" s="163" t="s">
        <v>163</v>
      </c>
      <c r="E1143" s="179" t="s">
        <v>3</v>
      </c>
      <c r="F1143" s="180" t="s">
        <v>168</v>
      </c>
      <c r="H1143" s="181">
        <v>60</v>
      </c>
      <c r="I1143" s="182"/>
      <c r="L1143" s="178"/>
      <c r="M1143" s="183"/>
      <c r="N1143" s="184"/>
      <c r="O1143" s="184"/>
      <c r="P1143" s="184"/>
      <c r="Q1143" s="184"/>
      <c r="R1143" s="184"/>
      <c r="S1143" s="184"/>
      <c r="T1143" s="185"/>
      <c r="AT1143" s="179" t="s">
        <v>163</v>
      </c>
      <c r="AU1143" s="179" t="s">
        <v>82</v>
      </c>
      <c r="AV1143" s="14" t="s">
        <v>159</v>
      </c>
      <c r="AW1143" s="14" t="s">
        <v>34</v>
      </c>
      <c r="AX1143" s="14" t="s">
        <v>80</v>
      </c>
      <c r="AY1143" s="179" t="s">
        <v>152</v>
      </c>
    </row>
    <row r="1144" spans="1:65" s="1" customFormat="1" ht="24" customHeight="1">
      <c r="A1144" s="33"/>
      <c r="B1144" s="143"/>
      <c r="C1144" s="144" t="s">
        <v>1597</v>
      </c>
      <c r="D1144" s="144" t="s">
        <v>154</v>
      </c>
      <c r="E1144" s="145" t="s">
        <v>1598</v>
      </c>
      <c r="F1144" s="146" t="s">
        <v>1599</v>
      </c>
      <c r="G1144" s="147" t="s">
        <v>1591</v>
      </c>
      <c r="H1144" s="148">
        <v>40</v>
      </c>
      <c r="I1144" s="149"/>
      <c r="J1144" s="150">
        <f>ROUND(I1144*H1144,2)</f>
        <v>0</v>
      </c>
      <c r="K1144" s="146" t="s">
        <v>3</v>
      </c>
      <c r="L1144" s="34"/>
      <c r="M1144" s="151" t="s">
        <v>3</v>
      </c>
      <c r="N1144" s="152" t="s">
        <v>44</v>
      </c>
      <c r="O1144" s="54"/>
      <c r="P1144" s="153">
        <f>O1144*H1144</f>
        <v>0</v>
      </c>
      <c r="Q1144" s="153">
        <v>0</v>
      </c>
      <c r="R1144" s="153">
        <f>Q1144*H1144</f>
        <v>0</v>
      </c>
      <c r="S1144" s="153">
        <v>0</v>
      </c>
      <c r="T1144" s="154">
        <f>S1144*H1144</f>
        <v>0</v>
      </c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R1144" s="155" t="s">
        <v>1592</v>
      </c>
      <c r="AT1144" s="155" t="s">
        <v>154</v>
      </c>
      <c r="AU1144" s="155" t="s">
        <v>82</v>
      </c>
      <c r="AY1144" s="18" t="s">
        <v>152</v>
      </c>
      <c r="BE1144" s="156">
        <f>IF(N1144="základní",J1144,0)</f>
        <v>0</v>
      </c>
      <c r="BF1144" s="156">
        <f>IF(N1144="snížená",J1144,0)</f>
        <v>0</v>
      </c>
      <c r="BG1144" s="156">
        <f>IF(N1144="zákl. přenesená",J1144,0)</f>
        <v>0</v>
      </c>
      <c r="BH1144" s="156">
        <f>IF(N1144="sníž. přenesená",J1144,0)</f>
        <v>0</v>
      </c>
      <c r="BI1144" s="156">
        <f>IF(N1144="nulová",J1144,0)</f>
        <v>0</v>
      </c>
      <c r="BJ1144" s="18" t="s">
        <v>80</v>
      </c>
      <c r="BK1144" s="156">
        <f>ROUND(I1144*H1144,2)</f>
        <v>0</v>
      </c>
      <c r="BL1144" s="18" t="s">
        <v>1592</v>
      </c>
      <c r="BM1144" s="155" t="s">
        <v>1600</v>
      </c>
    </row>
    <row r="1145" spans="2:51" s="12" customFormat="1" ht="11.25">
      <c r="B1145" s="162"/>
      <c r="D1145" s="163" t="s">
        <v>163</v>
      </c>
      <c r="E1145" s="164" t="s">
        <v>3</v>
      </c>
      <c r="F1145" s="165" t="s">
        <v>1601</v>
      </c>
      <c r="H1145" s="164" t="s">
        <v>3</v>
      </c>
      <c r="I1145" s="166"/>
      <c r="L1145" s="162"/>
      <c r="M1145" s="167"/>
      <c r="N1145" s="168"/>
      <c r="O1145" s="168"/>
      <c r="P1145" s="168"/>
      <c r="Q1145" s="168"/>
      <c r="R1145" s="168"/>
      <c r="S1145" s="168"/>
      <c r="T1145" s="169"/>
      <c r="AT1145" s="164" t="s">
        <v>163</v>
      </c>
      <c r="AU1145" s="164" t="s">
        <v>82</v>
      </c>
      <c r="AV1145" s="12" t="s">
        <v>80</v>
      </c>
      <c r="AW1145" s="12" t="s">
        <v>34</v>
      </c>
      <c r="AX1145" s="12" t="s">
        <v>73</v>
      </c>
      <c r="AY1145" s="164" t="s">
        <v>152</v>
      </c>
    </row>
    <row r="1146" spans="2:51" s="13" customFormat="1" ht="11.25">
      <c r="B1146" s="170"/>
      <c r="D1146" s="163" t="s">
        <v>163</v>
      </c>
      <c r="E1146" s="171" t="s">
        <v>3</v>
      </c>
      <c r="F1146" s="172" t="s">
        <v>1602</v>
      </c>
      <c r="H1146" s="173">
        <v>40</v>
      </c>
      <c r="I1146" s="174"/>
      <c r="L1146" s="170"/>
      <c r="M1146" s="175"/>
      <c r="N1146" s="176"/>
      <c r="O1146" s="176"/>
      <c r="P1146" s="176"/>
      <c r="Q1146" s="176"/>
      <c r="R1146" s="176"/>
      <c r="S1146" s="176"/>
      <c r="T1146" s="177"/>
      <c r="AT1146" s="171" t="s">
        <v>163</v>
      </c>
      <c r="AU1146" s="171" t="s">
        <v>82</v>
      </c>
      <c r="AV1146" s="13" t="s">
        <v>82</v>
      </c>
      <c r="AW1146" s="13" t="s">
        <v>34</v>
      </c>
      <c r="AX1146" s="13" t="s">
        <v>73</v>
      </c>
      <c r="AY1146" s="171" t="s">
        <v>152</v>
      </c>
    </row>
    <row r="1147" spans="2:51" s="14" customFormat="1" ht="11.25">
      <c r="B1147" s="178"/>
      <c r="D1147" s="163" t="s">
        <v>163</v>
      </c>
      <c r="E1147" s="179" t="s">
        <v>3</v>
      </c>
      <c r="F1147" s="180" t="s">
        <v>168</v>
      </c>
      <c r="H1147" s="181">
        <v>40</v>
      </c>
      <c r="I1147" s="182"/>
      <c r="L1147" s="178"/>
      <c r="M1147" s="204"/>
      <c r="N1147" s="205"/>
      <c r="O1147" s="205"/>
      <c r="P1147" s="205"/>
      <c r="Q1147" s="205"/>
      <c r="R1147" s="205"/>
      <c r="S1147" s="205"/>
      <c r="T1147" s="206"/>
      <c r="AT1147" s="179" t="s">
        <v>163</v>
      </c>
      <c r="AU1147" s="179" t="s">
        <v>82</v>
      </c>
      <c r="AV1147" s="14" t="s">
        <v>159</v>
      </c>
      <c r="AW1147" s="14" t="s">
        <v>34</v>
      </c>
      <c r="AX1147" s="14" t="s">
        <v>80</v>
      </c>
      <c r="AY1147" s="179" t="s">
        <v>152</v>
      </c>
    </row>
    <row r="1148" spans="1:31" s="1" customFormat="1" ht="6.75" customHeight="1">
      <c r="A1148" s="33"/>
      <c r="B1148" s="43"/>
      <c r="C1148" s="44"/>
      <c r="D1148" s="44"/>
      <c r="E1148" s="44"/>
      <c r="F1148" s="44"/>
      <c r="G1148" s="44"/>
      <c r="H1148" s="44"/>
      <c r="I1148" s="44"/>
      <c r="J1148" s="44"/>
      <c r="K1148" s="44"/>
      <c r="L1148" s="34"/>
      <c r="M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</row>
  </sheetData>
  <sheetProtection/>
  <autoFilter ref="C113:K1147"/>
  <mergeCells count="12">
    <mergeCell ref="E20:H20"/>
    <mergeCell ref="E29:H29"/>
    <mergeCell ref="E106:H106"/>
    <mergeCell ref="L2:V2"/>
    <mergeCell ref="E50:H50"/>
    <mergeCell ref="E52:H52"/>
    <mergeCell ref="E54:H54"/>
    <mergeCell ref="E102:H102"/>
    <mergeCell ref="E104:H104"/>
    <mergeCell ref="E7:H7"/>
    <mergeCell ref="E9:H9"/>
    <mergeCell ref="E11:H11"/>
  </mergeCells>
  <hyperlinks>
    <hyperlink ref="F118" r:id="rId1" display="https://podminky.urs.cz/item/CS_URS_2023_01/131213701"/>
    <hyperlink ref="F125" r:id="rId2" display="https://podminky.urs.cz/item/CS_URS_2023_01/175111101"/>
    <hyperlink ref="F131" r:id="rId3" display="https://podminky.urs.cz/item/CS_URS_2023_01/174111101"/>
    <hyperlink ref="F139" r:id="rId4" display="https://podminky.urs.cz/item/CS_URS_2023_01/166111101"/>
    <hyperlink ref="F143" r:id="rId5" display="https://podminky.urs.cz/item/CS_URS_2023_01/162751117"/>
    <hyperlink ref="F149" r:id="rId6" display="https://podminky.urs.cz/item/CS_URS_2023_01/162751119"/>
    <hyperlink ref="F152" r:id="rId7" display="https://podminky.urs.cz/item/CS_URS_2023_01/171201231"/>
    <hyperlink ref="F156" r:id="rId8" display="https://podminky.urs.cz/item/CS_URS_2023_01/181912112"/>
    <hyperlink ref="F160" r:id="rId9" display="https://podminky.urs.cz/item/CS_URS_2023_01/113107122"/>
    <hyperlink ref="F167" r:id="rId10" display="https://podminky.urs.cz/item/CS_URS_2023_01/997221141"/>
    <hyperlink ref="F171" r:id="rId11" display="https://podminky.urs.cz/item/CS_URS_2023_01/997221551"/>
    <hyperlink ref="F175" r:id="rId12" display="https://podminky.urs.cz/item/CS_URS_2023_01/997221559"/>
    <hyperlink ref="F178" r:id="rId13" display="https://podminky.urs.cz/item/CS_URS_2023_01/997221873"/>
    <hyperlink ref="F183" r:id="rId14" display="https://podminky.urs.cz/item/CS_URS_2023_01/113106123"/>
    <hyperlink ref="F190" r:id="rId15" display="https://podminky.urs.cz/item/CS_URS_2023_01/997221151"/>
    <hyperlink ref="F194" r:id="rId16" display="https://podminky.urs.cz/item/CS_URS_2023_01/997221611"/>
    <hyperlink ref="F199" r:id="rId17" display="https://podminky.urs.cz/item/CS_URS_2023_01/349231811"/>
    <hyperlink ref="F204" r:id="rId18" display="https://podminky.urs.cz/item/CS_URS_2023_01/310238211"/>
    <hyperlink ref="F216" r:id="rId19" display="https://podminky.urs.cz/item/CS_URS_2023_01/342291143"/>
    <hyperlink ref="F222" r:id="rId20" display="https://podminky.urs.cz/item/CS_URS_2023_01/317168027"/>
    <hyperlink ref="F227" r:id="rId21" display="https://podminky.urs.cz/item/CS_URS_2023_01/317168028"/>
    <hyperlink ref="F230" r:id="rId22" display="https://podminky.urs.cz/item/CS_URS_2023_01/317168023"/>
    <hyperlink ref="F234" r:id="rId23" display="https://podminky.urs.cz/item/CS_URS_2023_01/596211110"/>
    <hyperlink ref="F241" r:id="rId24" display="https://podminky.urs.cz/item/CS_URS_2023_01/564851011"/>
    <hyperlink ref="F246" r:id="rId25" display="https://podminky.urs.cz/item/CS_URS_2023_01/632451021"/>
    <hyperlink ref="F251" r:id="rId26" display="https://podminky.urs.cz/item/CS_URS_2023_01/985132311"/>
    <hyperlink ref="F257" r:id="rId27" display="https://podminky.urs.cz/item/CS_URS_2023_01/985311211"/>
    <hyperlink ref="F263" r:id="rId28" display="https://podminky.urs.cz/item/CS_URS_2023_01/611131111"/>
    <hyperlink ref="F276" r:id="rId29" display="https://podminky.urs.cz/item/CS_URS_2023_01/784181131"/>
    <hyperlink ref="F278" r:id="rId30" display="https://podminky.urs.cz/item/CS_URS_2023_01/611315223"/>
    <hyperlink ref="F283" r:id="rId31" display="https://podminky.urs.cz/item/CS_URS_2023_01/611131121"/>
    <hyperlink ref="F285" r:id="rId32" display="https://podminky.urs.cz/item/CS_URS_2023_01/612131101"/>
    <hyperlink ref="F311" r:id="rId33" display="https://podminky.urs.cz/item/CS_URS_2023_01/612131111"/>
    <hyperlink ref="F313" r:id="rId34" display="https://podminky.urs.cz/item/CS_URS_2023_01/612311141"/>
    <hyperlink ref="F318" r:id="rId35" display="https://podminky.urs.cz/item/CS_URS_2023_01/612315302"/>
    <hyperlink ref="F323" r:id="rId36" display="https://podminky.urs.cz/item/CS_URS_2023_01/612315223"/>
    <hyperlink ref="F328" r:id="rId37" display="https://podminky.urs.cz/item/CS_URS_2023_01/612131121"/>
    <hyperlink ref="F331" r:id="rId38" display="https://podminky.urs.cz/item/CS_URS_2023_01/612311131"/>
    <hyperlink ref="F356" r:id="rId39" display="https://podminky.urs.cz/item/CS_URS_2023_01/612131111"/>
    <hyperlink ref="F359" r:id="rId40" display="https://podminky.urs.cz/item/CS_URS_2023_01/629135101"/>
    <hyperlink ref="F364" r:id="rId41" display="https://podminky.urs.cz/item/CS_URS_2023_01/622215123"/>
    <hyperlink ref="F371" r:id="rId42" display="https://podminky.urs.cz/item/CS_URS_2023_01/622215124"/>
    <hyperlink ref="F375" r:id="rId43" display="https://podminky.urs.cz/item/CS_URS_2023_01/622212001"/>
    <hyperlink ref="F386" r:id="rId44" display="https://podminky.urs.cz/item/CS_URS_2023_01/622511002"/>
    <hyperlink ref="F395" r:id="rId45" display="https://podminky.urs.cz/item/CS_URS_2023_01/622131121"/>
    <hyperlink ref="F400" r:id="rId46" display="https://podminky.urs.cz/item/CS_URS_2023_01/622252002"/>
    <hyperlink ref="F404" r:id="rId47" display="https://podminky.urs.cz/item/CS_URS_2023_01/619995001"/>
    <hyperlink ref="F409" r:id="rId48" display="https://podminky.urs.cz/item/CS_URS_2023_01/965046111"/>
    <hyperlink ref="F423" r:id="rId49" display="https://podminky.urs.cz/item/CS_URS_2023_01/965046119"/>
    <hyperlink ref="F426" r:id="rId50" display="https://podminky.urs.cz/item/CS_URS_2023_01/952902041"/>
    <hyperlink ref="F429" r:id="rId51" display="https://podminky.urs.cz/item/CS_URS_2023_01/631311116"/>
    <hyperlink ref="F444" r:id="rId52" display="https://podminky.urs.cz/item/CS_URS_2023_01/634112113"/>
    <hyperlink ref="F452" r:id="rId53" display="https://podminky.urs.cz/item/CS_URS_2023_01/632902211"/>
    <hyperlink ref="F455" r:id="rId54" display="https://podminky.urs.cz/item/CS_URS_2023_01/642944121"/>
    <hyperlink ref="F469" r:id="rId55" display="https://podminky.urs.cz/item/CS_URS_2023_01/642945111"/>
    <hyperlink ref="F478" r:id="rId56" display="https://podminky.urs.cz/item/CS_URS_2023_01/642942591"/>
    <hyperlink ref="F485" r:id="rId57" display="https://podminky.urs.cz/item/CS_URS_2023_01/952901111"/>
    <hyperlink ref="F490" r:id="rId58" display="https://podminky.urs.cz/item/CS_URS_2023_01/619991011"/>
    <hyperlink ref="F495" r:id="rId59" display="https://podminky.urs.cz/item/CS_URS_2023_01/949101111"/>
    <hyperlink ref="F499" r:id="rId60" display="https://podminky.urs.cz/item/CS_URS_2023_01/949111112"/>
    <hyperlink ref="F503" r:id="rId61" display="https://podminky.urs.cz/item/CS_URS_2023_01/949111212"/>
    <hyperlink ref="F507" r:id="rId62" display="https://podminky.urs.cz/item/CS_URS_2023_01/949111812"/>
    <hyperlink ref="F510" r:id="rId63" display="https://podminky.urs.cz/item/CS_URS_2023_01/953943113"/>
    <hyperlink ref="F520" r:id="rId64" display="https://podminky.urs.cz/item/CS_URS_2023_01/968072455"/>
    <hyperlink ref="F531" r:id="rId65" display="https://podminky.urs.cz/item/CS_URS_2023_01/968072456"/>
    <hyperlink ref="F537" r:id="rId66" display="https://podminky.urs.cz/item/CS_URS_2023_01/968062456"/>
    <hyperlink ref="F542" r:id="rId67" display="https://podminky.urs.cz/item/CS_URS_2023_01/968062374"/>
    <hyperlink ref="F547" r:id="rId68" display="https://podminky.urs.cz/item/CS_URS_2023_01/968082017"/>
    <hyperlink ref="F551" r:id="rId69" display="https://podminky.urs.cz/item/CS_URS_2023_01/962081141"/>
    <hyperlink ref="F558" r:id="rId70" display="https://podminky.urs.cz/item/CS_URS_2023_01/962031132"/>
    <hyperlink ref="F573" r:id="rId71" display="https://podminky.urs.cz/item/CS_URS_2023_01/962032231"/>
    <hyperlink ref="F585" r:id="rId72" display="https://podminky.urs.cz/item/CS_URS_2023_01/967031732"/>
    <hyperlink ref="F592" r:id="rId73" display="https://podminky.urs.cz/item/CS_URS_2023_01/971033651"/>
    <hyperlink ref="F604" r:id="rId74" display="https://podminky.urs.cz/item/CS_URS_2023_01/967031132"/>
    <hyperlink ref="F613" r:id="rId75" display="https://podminky.urs.cz/item/CS_URS_2023_01/966081121"/>
    <hyperlink ref="F619" r:id="rId76" display="https://podminky.urs.cz/item/CS_URS_2023_01/966081123"/>
    <hyperlink ref="F621" r:id="rId77" display="https://podminky.urs.cz/item/CS_URS_2023_01/966081125"/>
    <hyperlink ref="F623" r:id="rId78" display="https://podminky.urs.cz/item/CS_URS_2023_01/974031664"/>
    <hyperlink ref="F630" r:id="rId79" display="https://podminky.urs.cz/item/CS_URS_2023_01/963042819"/>
    <hyperlink ref="F634" r:id="rId80" display="https://podminky.urs.cz/item/CS_URS_2023_01/978059541"/>
    <hyperlink ref="F642" r:id="rId81" display="https://podminky.urs.cz/item/CS_URS_2023_01/965081213"/>
    <hyperlink ref="F647" r:id="rId82" display="https://podminky.urs.cz/item/CS_URS_2023_01/978011191"/>
    <hyperlink ref="F656" r:id="rId83" display="https://podminky.urs.cz/item/CS_URS_2023_01/997013211"/>
    <hyperlink ref="F660" r:id="rId84" display="https://podminky.urs.cz/item/CS_URS_2023_01/997013511"/>
    <hyperlink ref="F663" r:id="rId85" display="https://podminky.urs.cz/item/CS_URS_2023_01/997013509"/>
    <hyperlink ref="F666" r:id="rId86" display="https://podminky.urs.cz/item/CS_URS_2023_01/997013609"/>
    <hyperlink ref="F671" r:id="rId87" display="https://podminky.urs.cz/item/CS_URS_2023_01/998018001"/>
    <hyperlink ref="F675" r:id="rId88" display="https://podminky.urs.cz/item/CS_URS_2023_01/711111001"/>
    <hyperlink ref="F691" r:id="rId89" display="https://podminky.urs.cz/item/CS_URS_2023_01/711141559"/>
    <hyperlink ref="F696" r:id="rId90" display="https://podminky.urs.cz/item/CS_URS_2023_01/998711101"/>
    <hyperlink ref="F698" r:id="rId91" display="https://podminky.urs.cz/item/CS_URS_2023_01/998711181"/>
    <hyperlink ref="F701" r:id="rId92" display="https://podminky.urs.cz/item/CS_URS_2023_01/763181411"/>
    <hyperlink ref="F711" r:id="rId93" display="https://podminky.urs.cz/item/CS_URS_2023_01/763111411"/>
    <hyperlink ref="F721" r:id="rId94" display="https://podminky.urs.cz/item/CS_URS_2023_01/763111763"/>
    <hyperlink ref="F726" r:id="rId95" display="https://podminky.urs.cz/item/CS_URS_2023_01/763112312"/>
    <hyperlink ref="F746" r:id="rId96" display="https://podminky.urs.cz/item/CS_URS_2023_01/763111751"/>
    <hyperlink ref="F759" r:id="rId97" display="https://podminky.urs.cz/item/CS_URS_2023_01/763111717"/>
    <hyperlink ref="F765" r:id="rId98" display="https://podminky.urs.cz/item/CS_URS_2023_01/763111718"/>
    <hyperlink ref="F774" r:id="rId99" display="https://podminky.urs.cz/item/CS_URS_2023_01/763111771"/>
    <hyperlink ref="F776" r:id="rId100" display="https://podminky.urs.cz/item/CS_URS_2023_01/763111921"/>
    <hyperlink ref="F781" r:id="rId101" display="https://podminky.urs.cz/item/CS_URS_2023_01/763111922"/>
    <hyperlink ref="F783" r:id="rId102" display="https://podminky.urs.cz/item/CS_URS_2023_01/763173111"/>
    <hyperlink ref="F788" r:id="rId103" display="https://podminky.urs.cz/item/CS_URS_2023_01/763173113"/>
    <hyperlink ref="F791" r:id="rId104" display="https://podminky.urs.cz/item/CS_URS_2023_01/763131411"/>
    <hyperlink ref="F797" r:id="rId105" display="https://podminky.urs.cz/item/CS_URS_2023_01/763131714"/>
    <hyperlink ref="F799" r:id="rId106" display="https://podminky.urs.cz/item/CS_URS_2023_01/763131715"/>
    <hyperlink ref="F805" r:id="rId107" display="https://podminky.urs.cz/item/CS_URS_2023_01/763131761"/>
    <hyperlink ref="F808" r:id="rId108" display="https://podminky.urs.cz/item/CS_URS_2023_01/763131765"/>
    <hyperlink ref="F810" r:id="rId109" display="https://podminky.urs.cz/item/CS_URS_2023_01/763131915"/>
    <hyperlink ref="F817" r:id="rId110" display="https://podminky.urs.cz/item/CS_URS_2023_01/998763100"/>
    <hyperlink ref="F819" r:id="rId111" display="https://podminky.urs.cz/item/CS_URS_2023_01/998763181"/>
    <hyperlink ref="F822" r:id="rId112" display="https://podminky.urs.cz/item/CS_URS_2023_01/764226443"/>
    <hyperlink ref="F826" r:id="rId113" display="https://podminky.urs.cz/item/CS_URS_2023_01/764226465"/>
    <hyperlink ref="F829" r:id="rId114" display="https://podminky.urs.cz/item/CS_URS_2023_01/998764101"/>
    <hyperlink ref="F831" r:id="rId115" display="https://podminky.urs.cz/item/CS_URS_2023_01/998764181"/>
    <hyperlink ref="F833" r:id="rId116" display="https://podminky.urs.cz/item/CS_URS_2023_01/764002851"/>
    <hyperlink ref="F838" r:id="rId117" display="https://podminky.urs.cz/item/CS_URS_2023_01/997013211"/>
    <hyperlink ref="F842" r:id="rId118" display="https://podminky.urs.cz/item/CS_URS_2023_01/997013511"/>
    <hyperlink ref="F846" r:id="rId119" display="https://podminky.urs.cz/item/CS_URS_2023_01/997013509"/>
    <hyperlink ref="F850" r:id="rId120" display="https://podminky.urs.cz/item/CS_URS_2023_01/766691911"/>
    <hyperlink ref="F855" r:id="rId121" display="https://podminky.urs.cz/item/CS_URS_2023_01/766691922"/>
    <hyperlink ref="F859" r:id="rId122" display="https://podminky.urs.cz/item/CS_URS_2023_01/766441811"/>
    <hyperlink ref="F863" r:id="rId123" display="https://podminky.urs.cz/item/CS_URS_2023_01/766441823"/>
    <hyperlink ref="F865" r:id="rId124" display="https://podminky.urs.cz/item/CS_URS_2023_01/766691914"/>
    <hyperlink ref="F871" r:id="rId125" display="https://podminky.urs.cz/item/CS_URS_2023_01/766691915"/>
    <hyperlink ref="F876" r:id="rId126" display="https://podminky.urs.cz/item/CS_URS_2023_01/997013211"/>
    <hyperlink ref="F880" r:id="rId127" display="https://podminky.urs.cz/item/CS_URS_2023_01/997013511"/>
    <hyperlink ref="F883" r:id="rId128" display="https://podminky.urs.cz/item/CS_URS_2023_01/997013509"/>
    <hyperlink ref="F886" r:id="rId129" display="https://podminky.urs.cz/item/CS_URS_2023_01/997013813"/>
    <hyperlink ref="F889" r:id="rId130" display="https://podminky.urs.cz/item/CS_URS_2023_01/997013804"/>
    <hyperlink ref="F894" r:id="rId131" display="https://podminky.urs.cz/item/CS_URS_2023_01/997013811"/>
    <hyperlink ref="F900" r:id="rId132" display="https://podminky.urs.cz/item/CS_URS_2023_01/766622132"/>
    <hyperlink ref="F914" r:id="rId133" display="https://podminky.urs.cz/item/CS_URS_2023_01/766694126"/>
    <hyperlink ref="F930" r:id="rId134" display="https://podminky.urs.cz/item/CS_URS_2023_01/766660411"/>
    <hyperlink ref="F941" r:id="rId135" display="https://podminky.urs.cz/item/CS_URS_2023_01/766660716"/>
    <hyperlink ref="F948" r:id="rId136" display="https://podminky.urs.cz/item/CS_URS_2023_01/766629513"/>
    <hyperlink ref="F956" r:id="rId137" display="https://podminky.urs.cz/item/CS_URS_2023_01/998766101"/>
    <hyperlink ref="F958" r:id="rId138" display="https://podminky.urs.cz/item/CS_URS_2023_01/998766181"/>
    <hyperlink ref="F961" r:id="rId139" display="https://podminky.urs.cz/item/CS_URS_2023_01/767721110"/>
    <hyperlink ref="F970" r:id="rId140" display="https://podminky.urs.cz/item/CS_URS_2023_01/767640311"/>
    <hyperlink ref="F980" r:id="rId141" display="https://podminky.urs.cz/item/CS_URS_2023_01/767640311"/>
    <hyperlink ref="F994" r:id="rId142" display="https://podminky.urs.cz/item/CS_URS_2023_01/767646510"/>
    <hyperlink ref="F1004" r:id="rId143" display="https://podminky.urs.cz/item/CS_URS_2023_01/998767101"/>
    <hyperlink ref="F1006" r:id="rId144" display="https://podminky.urs.cz/item/CS_URS_2023_01/998767181"/>
    <hyperlink ref="F1009" r:id="rId145" display="https://podminky.urs.cz/item/CS_URS_2023_01/776201812"/>
    <hyperlink ref="F1014" r:id="rId146" display="https://podminky.urs.cz/item/CS_URS_2023_01/776201814"/>
    <hyperlink ref="F1018" r:id="rId147" display="https://podminky.urs.cz/item/CS_URS_2023_01/776410811"/>
    <hyperlink ref="F1023" r:id="rId148" display="https://podminky.urs.cz/item/CS_URS_2023_01/997013211"/>
    <hyperlink ref="F1027" r:id="rId149" display="https://podminky.urs.cz/item/CS_URS_2023_01/997013511"/>
    <hyperlink ref="F1030" r:id="rId150" display="https://podminky.urs.cz/item/CS_URS_2023_01/997013509"/>
    <hyperlink ref="F1033" r:id="rId151" display="https://podminky.urs.cz/item/CS_URS_2023_01/997013635"/>
    <hyperlink ref="F1042" r:id="rId152" display="https://podminky.urs.cz/item/CS_URS_2023_01/998771101"/>
    <hyperlink ref="F1044" r:id="rId153" display="https://podminky.urs.cz/item/CS_URS_2023_01/998771181"/>
    <hyperlink ref="F1047" r:id="rId154" display="https://podminky.urs.cz/item/CS_URS_2023_01/781474117"/>
    <hyperlink ref="F1060" r:id="rId155" display="https://podminky.urs.cz/item/CS_URS_2023_01/781477114"/>
    <hyperlink ref="F1064" r:id="rId156" display="https://podminky.urs.cz/item/CS_URS_2023_01/781477115"/>
    <hyperlink ref="F1066" r:id="rId157" display="https://podminky.urs.cz/item/CS_URS_2023_01/781477111"/>
    <hyperlink ref="F1068" r:id="rId158" display="https://podminky.urs.cz/item/CS_URS_2023_01/781121011"/>
    <hyperlink ref="F1070" r:id="rId159" display="https://podminky.urs.cz/item/CS_URS_2023_01/781495184"/>
    <hyperlink ref="F1072" r:id="rId160" display="https://podminky.urs.cz/item/CS_URS_2023_01/781495115"/>
    <hyperlink ref="F1074" r:id="rId161" display="https://podminky.urs.cz/item/CS_URS_2023_01/998781101"/>
    <hyperlink ref="F1076" r:id="rId162" display="https://podminky.urs.cz/item/CS_URS_2023_01/998781181"/>
    <hyperlink ref="F1079" r:id="rId163" display="https://podminky.urs.cz/item/CS_URS_2023_01/783836401"/>
    <hyperlink ref="F1085" r:id="rId164" display="https://podminky.urs.cz/item/CS_URS_2023_01/783801403"/>
    <hyperlink ref="F1088" r:id="rId165" display="https://podminky.urs.cz/item/CS_URS_2023_01/784181101"/>
    <hyperlink ref="F1104" r:id="rId166" display="https://podminky.urs.cz/item/CS_URS_2023_01/784211011"/>
    <hyperlink ref="F1118" r:id="rId167" display="https://podminky.urs.cz/item/CS_URS_2023_01/787911111"/>
    <hyperlink ref="F1133" r:id="rId168" display="https://podminky.urs.cz/item/CS_URS_2023_01/998787101"/>
    <hyperlink ref="F1135" r:id="rId169" display="https://podminky.urs.cz/item/CS_URS_2023_01/998787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zoomScalePageLayoutView="0" workbookViewId="0" topLeftCell="A142">
      <selection activeCell="F154" sqref="F15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96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75" customHeight="1">
      <c r="B4" s="21"/>
      <c r="D4" s="22" t="s">
        <v>97</v>
      </c>
      <c r="L4" s="21"/>
      <c r="M4" s="94" t="s">
        <v>11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39" t="str">
        <f>'Rekapitulace stavby'!K6</f>
        <v>SŠD LYSÁ NAD LABEM - REKONSTRUKCE PROSTOR NA ODBORNÉ UČEBNY</v>
      </c>
      <c r="F7" s="340"/>
      <c r="G7" s="340"/>
      <c r="H7" s="340"/>
      <c r="L7" s="21"/>
    </row>
    <row r="8" spans="2:12" ht="12" customHeight="1">
      <c r="B8" s="21"/>
      <c r="D8" s="28" t="s">
        <v>98</v>
      </c>
      <c r="L8" s="21"/>
    </row>
    <row r="9" spans="1:31" s="1" customFormat="1" ht="16.5" customHeight="1">
      <c r="A9" s="33"/>
      <c r="B9" s="34"/>
      <c r="C9" s="33"/>
      <c r="D9" s="33"/>
      <c r="E9" s="339" t="s">
        <v>99</v>
      </c>
      <c r="F9" s="338"/>
      <c r="G9" s="338"/>
      <c r="H9" s="338"/>
      <c r="I9" s="33"/>
      <c r="J9" s="33"/>
      <c r="K9" s="33"/>
      <c r="L9" s="9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9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6.5" customHeight="1">
      <c r="A11" s="33"/>
      <c r="B11" s="34"/>
      <c r="C11" s="33"/>
      <c r="D11" s="33"/>
      <c r="E11" s="329" t="s">
        <v>1603</v>
      </c>
      <c r="F11" s="338"/>
      <c r="G11" s="338"/>
      <c r="H11" s="338"/>
      <c r="I11" s="33"/>
      <c r="J11" s="33"/>
      <c r="K11" s="33"/>
      <c r="L11" s="9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9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2" customHeight="1">
      <c r="A13" s="33"/>
      <c r="B13" s="34"/>
      <c r="C13" s="33"/>
      <c r="D13" s="28" t="s">
        <v>19</v>
      </c>
      <c r="E13" s="33"/>
      <c r="F13" s="26" t="s">
        <v>3</v>
      </c>
      <c r="G13" s="33"/>
      <c r="H13" s="33"/>
      <c r="I13" s="28" t="s">
        <v>21</v>
      </c>
      <c r="J13" s="26" t="s">
        <v>3</v>
      </c>
      <c r="K13" s="33"/>
      <c r="L13" s="9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28" t="s">
        <v>24</v>
      </c>
      <c r="J14" s="51" t="str">
        <f>'Rekapitulace stavby'!AN8</f>
        <v>19. 5. 2023</v>
      </c>
      <c r="K14" s="33"/>
      <c r="L14" s="9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0.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9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12" customHeight="1">
      <c r="A16" s="33"/>
      <c r="B16" s="34"/>
      <c r="C16" s="33"/>
      <c r="D16" s="28" t="s">
        <v>26</v>
      </c>
      <c r="E16" s="33"/>
      <c r="F16" s="33"/>
      <c r="G16" s="33"/>
      <c r="H16" s="33"/>
      <c r="I16" s="28" t="s">
        <v>27</v>
      </c>
      <c r="J16" s="26" t="s">
        <v>3</v>
      </c>
      <c r="K16" s="33"/>
      <c r="L16" s="9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8" customHeight="1">
      <c r="A17" s="33"/>
      <c r="B17" s="34"/>
      <c r="C17" s="33"/>
      <c r="D17" s="33"/>
      <c r="E17" s="26" t="s">
        <v>28</v>
      </c>
      <c r="F17" s="33"/>
      <c r="G17" s="33"/>
      <c r="H17" s="33"/>
      <c r="I17" s="28" t="s">
        <v>29</v>
      </c>
      <c r="J17" s="26" t="s">
        <v>3</v>
      </c>
      <c r="K17" s="33"/>
      <c r="L17" s="9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6.7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9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12" customHeight="1">
      <c r="A19" s="33"/>
      <c r="B19" s="34"/>
      <c r="C19" s="33"/>
      <c r="D19" s="28" t="s">
        <v>30</v>
      </c>
      <c r="E19" s="33"/>
      <c r="F19" s="33"/>
      <c r="G19" s="33"/>
      <c r="H19" s="33"/>
      <c r="I19" s="28" t="s">
        <v>27</v>
      </c>
      <c r="J19" s="29" t="str">
        <f>'Rekapitulace stavby'!AN13</f>
        <v>Vyplň údaj</v>
      </c>
      <c r="K19" s="33"/>
      <c r="L19" s="9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8" customHeight="1">
      <c r="A20" s="33"/>
      <c r="B20" s="34"/>
      <c r="C20" s="33"/>
      <c r="D20" s="33"/>
      <c r="E20" s="341" t="str">
        <f>'Rekapitulace stavby'!E14</f>
        <v>Vyplň údaj</v>
      </c>
      <c r="F20" s="308"/>
      <c r="G20" s="308"/>
      <c r="H20" s="308"/>
      <c r="I20" s="28" t="s">
        <v>29</v>
      </c>
      <c r="J20" s="29" t="str">
        <f>'Rekapitulace stavby'!AN14</f>
        <v>Vyplň údaj</v>
      </c>
      <c r="K20" s="33"/>
      <c r="L20" s="9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6.7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9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12" customHeight="1">
      <c r="A22" s="33"/>
      <c r="B22" s="34"/>
      <c r="C22" s="33"/>
      <c r="D22" s="28" t="s">
        <v>32</v>
      </c>
      <c r="E22" s="33"/>
      <c r="F22" s="33"/>
      <c r="G22" s="33"/>
      <c r="H22" s="33"/>
      <c r="I22" s="28" t="s">
        <v>27</v>
      </c>
      <c r="J22" s="26" t="s">
        <v>3</v>
      </c>
      <c r="K22" s="33"/>
      <c r="L22" s="9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8" customHeight="1">
      <c r="A23" s="33"/>
      <c r="B23" s="34"/>
      <c r="C23" s="33"/>
      <c r="D23" s="33"/>
      <c r="E23" s="26" t="s">
        <v>33</v>
      </c>
      <c r="F23" s="33"/>
      <c r="G23" s="33"/>
      <c r="H23" s="33"/>
      <c r="I23" s="28" t="s">
        <v>29</v>
      </c>
      <c r="J23" s="26" t="s">
        <v>3</v>
      </c>
      <c r="K23" s="33"/>
      <c r="L23" s="9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6.7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9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12" customHeight="1">
      <c r="A25" s="33"/>
      <c r="B25" s="34"/>
      <c r="C25" s="33"/>
      <c r="D25" s="28" t="s">
        <v>35</v>
      </c>
      <c r="E25" s="33"/>
      <c r="F25" s="33"/>
      <c r="G25" s="33"/>
      <c r="H25" s="33"/>
      <c r="I25" s="28" t="s">
        <v>27</v>
      </c>
      <c r="J25" s="26">
        <f>IF('Rekapitulace stavby'!AN19="","",'Rekapitulace stavby'!AN19)</f>
      </c>
      <c r="K25" s="33"/>
      <c r="L25" s="9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8" customHeight="1">
      <c r="A26" s="33"/>
      <c r="B26" s="34"/>
      <c r="C26" s="33"/>
      <c r="D26" s="33"/>
      <c r="E26" s="26" t="str">
        <f>IF('Rekapitulace stavby'!E20="","",'Rekapitulace stavby'!E20)</f>
        <v> </v>
      </c>
      <c r="F26" s="33"/>
      <c r="G26" s="33"/>
      <c r="H26" s="33"/>
      <c r="I26" s="28" t="s">
        <v>29</v>
      </c>
      <c r="J26" s="26">
        <f>IF('Rekapitulace stavby'!AN20="","",'Rekapitulace stavby'!AN20)</f>
      </c>
      <c r="K26" s="33"/>
      <c r="L26" s="9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1" customFormat="1" ht="6.7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9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1" customFormat="1" ht="12" customHeight="1">
      <c r="A28" s="33"/>
      <c r="B28" s="34"/>
      <c r="C28" s="33"/>
      <c r="D28" s="28" t="s">
        <v>37</v>
      </c>
      <c r="E28" s="33"/>
      <c r="F28" s="33"/>
      <c r="G28" s="33"/>
      <c r="H28" s="33"/>
      <c r="I28" s="33"/>
      <c r="J28" s="33"/>
      <c r="K28" s="33"/>
      <c r="L28" s="9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7" customFormat="1" ht="35.25" customHeight="1">
      <c r="A29" s="96"/>
      <c r="B29" s="97"/>
      <c r="C29" s="96"/>
      <c r="D29" s="96"/>
      <c r="E29" s="312" t="s">
        <v>103</v>
      </c>
      <c r="F29" s="312"/>
      <c r="G29" s="312"/>
      <c r="H29" s="31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1" customFormat="1" ht="6.7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9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24.75" customHeight="1">
      <c r="A32" s="33"/>
      <c r="B32" s="34"/>
      <c r="C32" s="33"/>
      <c r="D32" s="99" t="s">
        <v>39</v>
      </c>
      <c r="E32" s="33"/>
      <c r="F32" s="33"/>
      <c r="G32" s="33"/>
      <c r="H32" s="33"/>
      <c r="I32" s="33"/>
      <c r="J32" s="67">
        <f>ROUND(J89,2)</f>
        <v>0</v>
      </c>
      <c r="K32" s="33"/>
      <c r="L32" s="9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6.75" customHeight="1">
      <c r="A33" s="33"/>
      <c r="B33" s="34"/>
      <c r="C33" s="33"/>
      <c r="D33" s="62"/>
      <c r="E33" s="62"/>
      <c r="F33" s="62"/>
      <c r="G33" s="62"/>
      <c r="H33" s="62"/>
      <c r="I33" s="62"/>
      <c r="J33" s="62"/>
      <c r="K33" s="62"/>
      <c r="L33" s="9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4"/>
      <c r="C34" s="33"/>
      <c r="D34" s="33"/>
      <c r="E34" s="33"/>
      <c r="F34" s="37" t="s">
        <v>41</v>
      </c>
      <c r="G34" s="33"/>
      <c r="H34" s="33"/>
      <c r="I34" s="37" t="s">
        <v>40</v>
      </c>
      <c r="J34" s="37" t="s">
        <v>42</v>
      </c>
      <c r="K34" s="33"/>
      <c r="L34" s="9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>
      <c r="A35" s="33"/>
      <c r="B35" s="34"/>
      <c r="C35" s="33"/>
      <c r="D35" s="100" t="s">
        <v>43</v>
      </c>
      <c r="E35" s="28" t="s">
        <v>44</v>
      </c>
      <c r="F35" s="101">
        <f>ROUND((SUM(BE89:BE166)),2)</f>
        <v>0</v>
      </c>
      <c r="G35" s="33"/>
      <c r="H35" s="33"/>
      <c r="I35" s="102">
        <v>0.21</v>
      </c>
      <c r="J35" s="101">
        <f>ROUND(((SUM(BE89:BE166))*I35),2)</f>
        <v>0</v>
      </c>
      <c r="K35" s="33"/>
      <c r="L35" s="9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>
      <c r="A36" s="33"/>
      <c r="B36" s="34"/>
      <c r="C36" s="33"/>
      <c r="D36" s="33"/>
      <c r="E36" s="28" t="s">
        <v>45</v>
      </c>
      <c r="F36" s="101">
        <f>ROUND((SUM(BF89:BF166)),2)</f>
        <v>0</v>
      </c>
      <c r="G36" s="33"/>
      <c r="H36" s="33"/>
      <c r="I36" s="102">
        <v>0.15</v>
      </c>
      <c r="J36" s="101">
        <f>ROUND(((SUM(BF89:BF166))*I36),2)</f>
        <v>0</v>
      </c>
      <c r="K36" s="33"/>
      <c r="L36" s="9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4"/>
      <c r="C37" s="33"/>
      <c r="D37" s="33"/>
      <c r="E37" s="28" t="s">
        <v>46</v>
      </c>
      <c r="F37" s="101">
        <f>ROUND((SUM(BG89:BG166)),2)</f>
        <v>0</v>
      </c>
      <c r="G37" s="33"/>
      <c r="H37" s="33"/>
      <c r="I37" s="102">
        <v>0.21</v>
      </c>
      <c r="J37" s="101">
        <f>0</f>
        <v>0</v>
      </c>
      <c r="K37" s="33"/>
      <c r="L37" s="9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14.25" customHeight="1" hidden="1">
      <c r="A38" s="33"/>
      <c r="B38" s="34"/>
      <c r="C38" s="33"/>
      <c r="D38" s="33"/>
      <c r="E38" s="28" t="s">
        <v>47</v>
      </c>
      <c r="F38" s="101">
        <f>ROUND((SUM(BH89:BH166)),2)</f>
        <v>0</v>
      </c>
      <c r="G38" s="33"/>
      <c r="H38" s="33"/>
      <c r="I38" s="102">
        <v>0.15</v>
      </c>
      <c r="J38" s="101">
        <f>0</f>
        <v>0</v>
      </c>
      <c r="K38" s="33"/>
      <c r="L38" s="9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25" customHeight="1" hidden="1">
      <c r="A39" s="33"/>
      <c r="B39" s="34"/>
      <c r="C39" s="33"/>
      <c r="D39" s="33"/>
      <c r="E39" s="28" t="s">
        <v>48</v>
      </c>
      <c r="F39" s="101">
        <f>ROUND((SUM(BI89:BI166)),2)</f>
        <v>0</v>
      </c>
      <c r="G39" s="33"/>
      <c r="H39" s="33"/>
      <c r="I39" s="102">
        <v>0</v>
      </c>
      <c r="J39" s="101">
        <f>0</f>
        <v>0</v>
      </c>
      <c r="K39" s="33"/>
      <c r="L39" s="9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6.7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9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24.75" customHeight="1">
      <c r="A41" s="33"/>
      <c r="B41" s="34"/>
      <c r="C41" s="103"/>
      <c r="D41" s="104" t="s">
        <v>49</v>
      </c>
      <c r="E41" s="56"/>
      <c r="F41" s="56"/>
      <c r="G41" s="105" t="s">
        <v>50</v>
      </c>
      <c r="H41" s="106" t="s">
        <v>51</v>
      </c>
      <c r="I41" s="56"/>
      <c r="J41" s="107">
        <f>SUM(J32:J39)</f>
        <v>0</v>
      </c>
      <c r="K41" s="108"/>
      <c r="L41" s="9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1" customFormat="1" ht="14.25" customHeight="1">
      <c r="A42" s="3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9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1" customFormat="1" ht="6.75" customHeight="1">
      <c r="A46" s="33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9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24.75" customHeight="1">
      <c r="A47" s="33"/>
      <c r="B47" s="34"/>
      <c r="C47" s="22" t="s">
        <v>104</v>
      </c>
      <c r="D47" s="33"/>
      <c r="E47" s="33"/>
      <c r="F47" s="33"/>
      <c r="G47" s="33"/>
      <c r="H47" s="33"/>
      <c r="I47" s="33"/>
      <c r="J47" s="33"/>
      <c r="K47" s="33"/>
      <c r="L47" s="9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6.7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9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17</v>
      </c>
      <c r="D49" s="33"/>
      <c r="E49" s="33"/>
      <c r="F49" s="33"/>
      <c r="G49" s="33"/>
      <c r="H49" s="33"/>
      <c r="I49" s="33"/>
      <c r="J49" s="33"/>
      <c r="K49" s="33"/>
      <c r="L49" s="9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39" t="str">
        <f>E7</f>
        <v>SŠD LYSÁ NAD LABEM - REKONSTRUKCE PROSTOR NA ODBORNÉ UČEBNY</v>
      </c>
      <c r="F50" s="340"/>
      <c r="G50" s="340"/>
      <c r="H50" s="340"/>
      <c r="I50" s="33"/>
      <c r="J50" s="33"/>
      <c r="K50" s="33"/>
      <c r="L50" s="9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ht="12" customHeight="1">
      <c r="B51" s="21"/>
      <c r="C51" s="28" t="s">
        <v>98</v>
      </c>
      <c r="L51" s="21"/>
    </row>
    <row r="52" spans="1:31" s="1" customFormat="1" ht="16.5" customHeight="1">
      <c r="A52" s="33"/>
      <c r="B52" s="34"/>
      <c r="C52" s="33"/>
      <c r="D52" s="33"/>
      <c r="E52" s="339" t="s">
        <v>99</v>
      </c>
      <c r="F52" s="338"/>
      <c r="G52" s="338"/>
      <c r="H52" s="338"/>
      <c r="I52" s="33"/>
      <c r="J52" s="33"/>
      <c r="K52" s="33"/>
      <c r="L52" s="9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12" customHeight="1">
      <c r="A53" s="33"/>
      <c r="B53" s="34"/>
      <c r="C53" s="28" t="s">
        <v>100</v>
      </c>
      <c r="D53" s="33"/>
      <c r="E53" s="33"/>
      <c r="F53" s="33"/>
      <c r="G53" s="33"/>
      <c r="H53" s="33"/>
      <c r="I53" s="33"/>
      <c r="J53" s="33"/>
      <c r="K53" s="33"/>
      <c r="L53" s="9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16.5" customHeight="1">
      <c r="A54" s="33"/>
      <c r="B54" s="34"/>
      <c r="C54" s="33"/>
      <c r="D54" s="33"/>
      <c r="E54" s="329" t="str">
        <f>E11</f>
        <v>D.1.4.1 - VODOVODA A KANALIZACE</v>
      </c>
      <c r="F54" s="338"/>
      <c r="G54" s="338"/>
      <c r="H54" s="338"/>
      <c r="I54" s="33"/>
      <c r="J54" s="33"/>
      <c r="K54" s="33"/>
      <c r="L54" s="9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6.7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9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12" customHeight="1">
      <c r="A56" s="33"/>
      <c r="B56" s="34"/>
      <c r="C56" s="28" t="s">
        <v>22</v>
      </c>
      <c r="D56" s="33"/>
      <c r="E56" s="33"/>
      <c r="F56" s="26" t="str">
        <f>F14</f>
        <v>LYSÁ NAD LABEM</v>
      </c>
      <c r="G56" s="33"/>
      <c r="H56" s="33"/>
      <c r="I56" s="28" t="s">
        <v>24</v>
      </c>
      <c r="J56" s="51" t="str">
        <f>IF(J14="","",J14)</f>
        <v>19. 5. 2023</v>
      </c>
      <c r="K56" s="33"/>
      <c r="L56" s="9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6.7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9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39.75" customHeight="1">
      <c r="A58" s="33"/>
      <c r="B58" s="34"/>
      <c r="C58" s="28" t="s">
        <v>26</v>
      </c>
      <c r="D58" s="33"/>
      <c r="E58" s="33"/>
      <c r="F58" s="26" t="str">
        <f>E17</f>
        <v>SŠD LYSÁ NAD LABEM  - STRŽIŠTĚ 475</v>
      </c>
      <c r="G58" s="33"/>
      <c r="H58" s="33"/>
      <c r="I58" s="28" t="s">
        <v>32</v>
      </c>
      <c r="J58" s="31" t="str">
        <f>E23</f>
        <v>SKARCH-SKOTÁK ARCHITEKTI - PRAHA 8</v>
      </c>
      <c r="K58" s="33"/>
      <c r="L58" s="9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1" customFormat="1" ht="15" customHeight="1">
      <c r="A59" s="33"/>
      <c r="B59" s="34"/>
      <c r="C59" s="28" t="s">
        <v>30</v>
      </c>
      <c r="D59" s="33"/>
      <c r="E59" s="33"/>
      <c r="F59" s="26" t="str">
        <f>IF(E20="","",E20)</f>
        <v>Vyplň údaj</v>
      </c>
      <c r="G59" s="33"/>
      <c r="H59" s="33"/>
      <c r="I59" s="28" t="s">
        <v>35</v>
      </c>
      <c r="J59" s="31" t="str">
        <f>E26</f>
        <v> </v>
      </c>
      <c r="K59" s="33"/>
      <c r="L59" s="9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1" customFormat="1" ht="9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1" customFormat="1" ht="29.25" customHeight="1">
      <c r="A61" s="33"/>
      <c r="B61" s="34"/>
      <c r="C61" s="109" t="s">
        <v>105</v>
      </c>
      <c r="D61" s="103"/>
      <c r="E61" s="103"/>
      <c r="F61" s="103"/>
      <c r="G61" s="103"/>
      <c r="H61" s="103"/>
      <c r="I61" s="103"/>
      <c r="J61" s="110" t="s">
        <v>106</v>
      </c>
      <c r="K61" s="103"/>
      <c r="L61" s="9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1" customFormat="1" ht="9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1" customFormat="1" ht="22.5" customHeight="1">
      <c r="A63" s="33"/>
      <c r="B63" s="34"/>
      <c r="C63" s="111" t="s">
        <v>71</v>
      </c>
      <c r="D63" s="33"/>
      <c r="E63" s="33"/>
      <c r="F63" s="33"/>
      <c r="G63" s="33"/>
      <c r="H63" s="33"/>
      <c r="I63" s="33"/>
      <c r="J63" s="67">
        <f>J89</f>
        <v>0</v>
      </c>
      <c r="K63" s="33"/>
      <c r="L63" s="9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8" t="s">
        <v>107</v>
      </c>
    </row>
    <row r="64" spans="2:12" s="8" customFormat="1" ht="24.75" customHeight="1">
      <c r="B64" s="112"/>
      <c r="D64" s="113" t="s">
        <v>123</v>
      </c>
      <c r="E64" s="114"/>
      <c r="F64" s="114"/>
      <c r="G64" s="114"/>
      <c r="H64" s="114"/>
      <c r="I64" s="114"/>
      <c r="J64" s="115">
        <f>J90</f>
        <v>0</v>
      </c>
      <c r="L64" s="112"/>
    </row>
    <row r="65" spans="2:12" s="9" customFormat="1" ht="19.5" customHeight="1">
      <c r="B65" s="116"/>
      <c r="D65" s="117" t="s">
        <v>1604</v>
      </c>
      <c r="E65" s="118"/>
      <c r="F65" s="118"/>
      <c r="G65" s="118"/>
      <c r="H65" s="118"/>
      <c r="I65" s="118"/>
      <c r="J65" s="119">
        <f>J91</f>
        <v>0</v>
      </c>
      <c r="L65" s="116"/>
    </row>
    <row r="66" spans="2:12" s="9" customFormat="1" ht="19.5" customHeight="1">
      <c r="B66" s="116"/>
      <c r="D66" s="117" t="s">
        <v>1605</v>
      </c>
      <c r="E66" s="118"/>
      <c r="F66" s="118"/>
      <c r="G66" s="118"/>
      <c r="H66" s="118"/>
      <c r="I66" s="118"/>
      <c r="J66" s="119">
        <f>J115</f>
        <v>0</v>
      </c>
      <c r="L66" s="116"/>
    </row>
    <row r="67" spans="2:12" s="9" customFormat="1" ht="19.5" customHeight="1">
      <c r="B67" s="116"/>
      <c r="D67" s="117" t="s">
        <v>1606</v>
      </c>
      <c r="E67" s="118"/>
      <c r="F67" s="118"/>
      <c r="G67" s="118"/>
      <c r="H67" s="118"/>
      <c r="I67" s="118"/>
      <c r="J67" s="119">
        <f>J129</f>
        <v>0</v>
      </c>
      <c r="L67" s="116"/>
    </row>
    <row r="68" spans="1:31" s="1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1" customFormat="1" ht="6.7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1" customFormat="1" ht="6.7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" customFormat="1" ht="24.75" customHeight="1">
      <c r="A74" s="33"/>
      <c r="B74" s="34"/>
      <c r="C74" s="22" t="s">
        <v>137</v>
      </c>
      <c r="D74" s="33"/>
      <c r="E74" s="33"/>
      <c r="F74" s="33"/>
      <c r="G74" s="33"/>
      <c r="H74" s="33"/>
      <c r="I74" s="33"/>
      <c r="J74" s="33"/>
      <c r="K74" s="33"/>
      <c r="L74" s="9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1" customFormat="1" ht="6.7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1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6.5" customHeight="1">
      <c r="A77" s="33"/>
      <c r="B77" s="34"/>
      <c r="C77" s="33"/>
      <c r="D77" s="33"/>
      <c r="E77" s="339" t="str">
        <f>E7</f>
        <v>SŠD LYSÁ NAD LABEM - REKONSTRUKCE PROSTOR NA ODBORNÉ UČEBNY</v>
      </c>
      <c r="F77" s="340"/>
      <c r="G77" s="340"/>
      <c r="H77" s="340"/>
      <c r="I77" s="33"/>
      <c r="J77" s="33"/>
      <c r="K77" s="33"/>
      <c r="L77" s="9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2:12" ht="12" customHeight="1">
      <c r="B78" s="21"/>
      <c r="C78" s="28" t="s">
        <v>98</v>
      </c>
      <c r="L78" s="21"/>
    </row>
    <row r="79" spans="1:31" s="1" customFormat="1" ht="16.5" customHeight="1">
      <c r="A79" s="33"/>
      <c r="B79" s="34"/>
      <c r="C79" s="33"/>
      <c r="D79" s="33"/>
      <c r="E79" s="339" t="s">
        <v>99</v>
      </c>
      <c r="F79" s="338"/>
      <c r="G79" s="338"/>
      <c r="H79" s="338"/>
      <c r="I79" s="33"/>
      <c r="J79" s="33"/>
      <c r="K79" s="33"/>
      <c r="L79" s="9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" customFormat="1" ht="12" customHeight="1">
      <c r="A80" s="33"/>
      <c r="B80" s="34"/>
      <c r="C80" s="28" t="s">
        <v>100</v>
      </c>
      <c r="D80" s="33"/>
      <c r="E80" s="33"/>
      <c r="F80" s="33"/>
      <c r="G80" s="33"/>
      <c r="H80" s="33"/>
      <c r="I80" s="33"/>
      <c r="J80" s="33"/>
      <c r="K80" s="33"/>
      <c r="L80" s="9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" customFormat="1" ht="16.5" customHeight="1">
      <c r="A81" s="33"/>
      <c r="B81" s="34"/>
      <c r="C81" s="33"/>
      <c r="D81" s="33"/>
      <c r="E81" s="329" t="str">
        <f>E11</f>
        <v>D.1.4.1 - VODOVODA A KANALIZACE</v>
      </c>
      <c r="F81" s="338"/>
      <c r="G81" s="338"/>
      <c r="H81" s="338"/>
      <c r="I81" s="33"/>
      <c r="J81" s="33"/>
      <c r="K81" s="33"/>
      <c r="L81" s="9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6.7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12" customHeight="1">
      <c r="A83" s="33"/>
      <c r="B83" s="34"/>
      <c r="C83" s="28" t="s">
        <v>22</v>
      </c>
      <c r="D83" s="33"/>
      <c r="E83" s="33"/>
      <c r="F83" s="26" t="str">
        <f>F14</f>
        <v>LYSÁ NAD LABEM</v>
      </c>
      <c r="G83" s="33"/>
      <c r="H83" s="33"/>
      <c r="I83" s="28" t="s">
        <v>24</v>
      </c>
      <c r="J83" s="51" t="str">
        <f>IF(J14="","",J14)</f>
        <v>19. 5. 2023</v>
      </c>
      <c r="K83" s="33"/>
      <c r="L83" s="9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6.7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39.75" customHeight="1">
      <c r="A85" s="33"/>
      <c r="B85" s="34"/>
      <c r="C85" s="28" t="s">
        <v>26</v>
      </c>
      <c r="D85" s="33"/>
      <c r="E85" s="33"/>
      <c r="F85" s="26" t="str">
        <f>E17</f>
        <v>SŠD LYSÁ NAD LABEM  - STRŽIŠTĚ 475</v>
      </c>
      <c r="G85" s="33"/>
      <c r="H85" s="33"/>
      <c r="I85" s="28" t="s">
        <v>32</v>
      </c>
      <c r="J85" s="31" t="str">
        <f>E23</f>
        <v>SKARCH-SKOTÁK ARCHITEKTI - PRAHA 8</v>
      </c>
      <c r="K85" s="33"/>
      <c r="L85" s="9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5" customHeight="1">
      <c r="A86" s="33"/>
      <c r="B86" s="34"/>
      <c r="C86" s="28" t="s">
        <v>30</v>
      </c>
      <c r="D86" s="33"/>
      <c r="E86" s="33"/>
      <c r="F86" s="26" t="str">
        <f>IF(E20="","",E20)</f>
        <v>Vyplň údaj</v>
      </c>
      <c r="G86" s="33"/>
      <c r="H86" s="33"/>
      <c r="I86" s="28" t="s">
        <v>35</v>
      </c>
      <c r="J86" s="31" t="str">
        <f>E26</f>
        <v> </v>
      </c>
      <c r="K86" s="33"/>
      <c r="L86" s="9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" customFormat="1" ht="9.7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0" customFormat="1" ht="29.25" customHeight="1">
      <c r="A88" s="120"/>
      <c r="B88" s="121"/>
      <c r="C88" s="122" t="s">
        <v>138</v>
      </c>
      <c r="D88" s="123" t="s">
        <v>58</v>
      </c>
      <c r="E88" s="123" t="s">
        <v>54</v>
      </c>
      <c r="F88" s="123" t="s">
        <v>55</v>
      </c>
      <c r="G88" s="123" t="s">
        <v>139</v>
      </c>
      <c r="H88" s="123" t="s">
        <v>140</v>
      </c>
      <c r="I88" s="123" t="s">
        <v>141</v>
      </c>
      <c r="J88" s="123" t="s">
        <v>106</v>
      </c>
      <c r="K88" s="124" t="s">
        <v>142</v>
      </c>
      <c r="L88" s="125"/>
      <c r="M88" s="58" t="s">
        <v>3</v>
      </c>
      <c r="N88" s="59" t="s">
        <v>43</v>
      </c>
      <c r="O88" s="59" t="s">
        <v>143</v>
      </c>
      <c r="P88" s="59" t="s">
        <v>144</v>
      </c>
      <c r="Q88" s="59" t="s">
        <v>145</v>
      </c>
      <c r="R88" s="59" t="s">
        <v>146</v>
      </c>
      <c r="S88" s="59" t="s">
        <v>147</v>
      </c>
      <c r="T88" s="60" t="s">
        <v>148</v>
      </c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</row>
    <row r="89" spans="1:63" s="1" customFormat="1" ht="22.5" customHeight="1">
      <c r="A89" s="33"/>
      <c r="B89" s="34"/>
      <c r="C89" s="65" t="s">
        <v>149</v>
      </c>
      <c r="D89" s="33"/>
      <c r="E89" s="33"/>
      <c r="F89" s="33"/>
      <c r="G89" s="33"/>
      <c r="H89" s="33"/>
      <c r="I89" s="33"/>
      <c r="J89" s="126">
        <f>BK89</f>
        <v>0</v>
      </c>
      <c r="K89" s="33"/>
      <c r="L89" s="34"/>
      <c r="M89" s="61"/>
      <c r="N89" s="52"/>
      <c r="O89" s="62"/>
      <c r="P89" s="127">
        <f>P90</f>
        <v>0</v>
      </c>
      <c r="Q89" s="62"/>
      <c r="R89" s="127">
        <f>R90</f>
        <v>0.02688</v>
      </c>
      <c r="S89" s="62"/>
      <c r="T89" s="128">
        <f>T90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107</v>
      </c>
      <c r="BK89" s="129">
        <f>BK90</f>
        <v>0</v>
      </c>
    </row>
    <row r="90" spans="2:63" s="11" customFormat="1" ht="25.5" customHeight="1">
      <c r="B90" s="130"/>
      <c r="D90" s="131" t="s">
        <v>72</v>
      </c>
      <c r="E90" s="132" t="s">
        <v>939</v>
      </c>
      <c r="F90" s="132" t="s">
        <v>940</v>
      </c>
      <c r="I90" s="133"/>
      <c r="J90" s="134">
        <f>BK90</f>
        <v>0</v>
      </c>
      <c r="L90" s="130"/>
      <c r="M90" s="135"/>
      <c r="N90" s="136"/>
      <c r="O90" s="136"/>
      <c r="P90" s="137">
        <f>P91+P115+P129</f>
        <v>0</v>
      </c>
      <c r="Q90" s="136"/>
      <c r="R90" s="137">
        <f>R91+R115+R129</f>
        <v>0.02688</v>
      </c>
      <c r="S90" s="136"/>
      <c r="T90" s="138">
        <f>T91+T115+T129</f>
        <v>0</v>
      </c>
      <c r="AR90" s="131" t="s">
        <v>82</v>
      </c>
      <c r="AT90" s="139" t="s">
        <v>72</v>
      </c>
      <c r="AU90" s="139" t="s">
        <v>73</v>
      </c>
      <c r="AY90" s="131" t="s">
        <v>152</v>
      </c>
      <c r="BK90" s="140">
        <f>BK91+BK115+BK129</f>
        <v>0</v>
      </c>
    </row>
    <row r="91" spans="2:63" s="11" customFormat="1" ht="22.5" customHeight="1">
      <c r="B91" s="130"/>
      <c r="D91" s="131" t="s">
        <v>72</v>
      </c>
      <c r="E91" s="141" t="s">
        <v>1607</v>
      </c>
      <c r="F91" s="141" t="s">
        <v>1608</v>
      </c>
      <c r="I91" s="133"/>
      <c r="J91" s="142">
        <f>BK91</f>
        <v>0</v>
      </c>
      <c r="L91" s="130"/>
      <c r="M91" s="135"/>
      <c r="N91" s="136"/>
      <c r="O91" s="136"/>
      <c r="P91" s="137">
        <f>SUM(P92:P114)</f>
        <v>0</v>
      </c>
      <c r="Q91" s="136"/>
      <c r="R91" s="137">
        <f>SUM(R92:R114)</f>
        <v>0.02688</v>
      </c>
      <c r="S91" s="136"/>
      <c r="T91" s="138">
        <f>SUM(T92:T114)</f>
        <v>0</v>
      </c>
      <c r="AR91" s="131" t="s">
        <v>82</v>
      </c>
      <c r="AT91" s="139" t="s">
        <v>72</v>
      </c>
      <c r="AU91" s="139" t="s">
        <v>80</v>
      </c>
      <c r="AY91" s="131" t="s">
        <v>152</v>
      </c>
      <c r="BK91" s="140">
        <f>SUM(BK92:BK114)</f>
        <v>0</v>
      </c>
    </row>
    <row r="92" spans="1:65" s="1" customFormat="1" ht="16.5" customHeight="1">
      <c r="A92" s="33"/>
      <c r="B92" s="143"/>
      <c r="C92" s="144" t="s">
        <v>80</v>
      </c>
      <c r="D92" s="144" t="s">
        <v>154</v>
      </c>
      <c r="E92" s="145" t="s">
        <v>1609</v>
      </c>
      <c r="F92" s="146" t="s">
        <v>1610</v>
      </c>
      <c r="G92" s="147" t="s">
        <v>305</v>
      </c>
      <c r="H92" s="148">
        <v>2</v>
      </c>
      <c r="I92" s="149"/>
      <c r="J92" s="150">
        <f aca="true" t="shared" si="0" ref="J92:J114">ROUND(I92*H92,2)</f>
        <v>0</v>
      </c>
      <c r="K92" s="146" t="s">
        <v>3</v>
      </c>
      <c r="L92" s="34"/>
      <c r="M92" s="151" t="s">
        <v>3</v>
      </c>
      <c r="N92" s="152" t="s">
        <v>44</v>
      </c>
      <c r="O92" s="54"/>
      <c r="P92" s="153">
        <f aca="true" t="shared" si="1" ref="P92:P114">O92*H92</f>
        <v>0</v>
      </c>
      <c r="Q92" s="153">
        <v>0</v>
      </c>
      <c r="R92" s="153">
        <f aca="true" t="shared" si="2" ref="R92:R114">Q92*H92</f>
        <v>0</v>
      </c>
      <c r="S92" s="153">
        <v>0</v>
      </c>
      <c r="T92" s="154">
        <f aca="true" t="shared" si="3" ref="T92:T114"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5" t="s">
        <v>159</v>
      </c>
      <c r="AT92" s="155" t="s">
        <v>154</v>
      </c>
      <c r="AU92" s="155" t="s">
        <v>82</v>
      </c>
      <c r="AY92" s="18" t="s">
        <v>152</v>
      </c>
      <c r="BE92" s="156">
        <f aca="true" t="shared" si="4" ref="BE92:BE114">IF(N92="základní",J92,0)</f>
        <v>0</v>
      </c>
      <c r="BF92" s="156">
        <f aca="true" t="shared" si="5" ref="BF92:BF114">IF(N92="snížená",J92,0)</f>
        <v>0</v>
      </c>
      <c r="BG92" s="156">
        <f aca="true" t="shared" si="6" ref="BG92:BG114">IF(N92="zákl. přenesená",J92,0)</f>
        <v>0</v>
      </c>
      <c r="BH92" s="156">
        <f aca="true" t="shared" si="7" ref="BH92:BH114">IF(N92="sníž. přenesená",J92,0)</f>
        <v>0</v>
      </c>
      <c r="BI92" s="156">
        <f aca="true" t="shared" si="8" ref="BI92:BI114">IF(N92="nulová",J92,0)</f>
        <v>0</v>
      </c>
      <c r="BJ92" s="18" t="s">
        <v>80</v>
      </c>
      <c r="BK92" s="156">
        <f aca="true" t="shared" si="9" ref="BK92:BK114">ROUND(I92*H92,2)</f>
        <v>0</v>
      </c>
      <c r="BL92" s="18" t="s">
        <v>159</v>
      </c>
      <c r="BM92" s="155" t="s">
        <v>1611</v>
      </c>
    </row>
    <row r="93" spans="1:65" s="1" customFormat="1" ht="16.5" customHeight="1">
      <c r="A93" s="33"/>
      <c r="B93" s="143"/>
      <c r="C93" s="144" t="s">
        <v>82</v>
      </c>
      <c r="D93" s="144" t="s">
        <v>154</v>
      </c>
      <c r="E93" s="145" t="s">
        <v>1612</v>
      </c>
      <c r="F93" s="146" t="s">
        <v>1613</v>
      </c>
      <c r="G93" s="147" t="s">
        <v>305</v>
      </c>
      <c r="H93" s="148">
        <v>2</v>
      </c>
      <c r="I93" s="149"/>
      <c r="J93" s="150">
        <f t="shared" si="0"/>
        <v>0</v>
      </c>
      <c r="K93" s="146" t="s">
        <v>3</v>
      </c>
      <c r="L93" s="34"/>
      <c r="M93" s="151" t="s">
        <v>3</v>
      </c>
      <c r="N93" s="152" t="s">
        <v>44</v>
      </c>
      <c r="O93" s="54"/>
      <c r="P93" s="153">
        <f t="shared" si="1"/>
        <v>0</v>
      </c>
      <c r="Q93" s="153">
        <v>0</v>
      </c>
      <c r="R93" s="153">
        <f t="shared" si="2"/>
        <v>0</v>
      </c>
      <c r="S93" s="153">
        <v>0</v>
      </c>
      <c r="T93" s="154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5" t="s">
        <v>159</v>
      </c>
      <c r="AT93" s="155" t="s">
        <v>154</v>
      </c>
      <c r="AU93" s="155" t="s">
        <v>82</v>
      </c>
      <c r="AY93" s="18" t="s">
        <v>152</v>
      </c>
      <c r="BE93" s="156">
        <f t="shared" si="4"/>
        <v>0</v>
      </c>
      <c r="BF93" s="156">
        <f t="shared" si="5"/>
        <v>0</v>
      </c>
      <c r="BG93" s="156">
        <f t="shared" si="6"/>
        <v>0</v>
      </c>
      <c r="BH93" s="156">
        <f t="shared" si="7"/>
        <v>0</v>
      </c>
      <c r="BI93" s="156">
        <f t="shared" si="8"/>
        <v>0</v>
      </c>
      <c r="BJ93" s="18" t="s">
        <v>80</v>
      </c>
      <c r="BK93" s="156">
        <f t="shared" si="9"/>
        <v>0</v>
      </c>
      <c r="BL93" s="18" t="s">
        <v>159</v>
      </c>
      <c r="BM93" s="155" t="s">
        <v>1614</v>
      </c>
    </row>
    <row r="94" spans="1:65" s="1" customFormat="1" ht="16.5" customHeight="1">
      <c r="A94" s="33"/>
      <c r="B94" s="143"/>
      <c r="C94" s="144" t="s">
        <v>175</v>
      </c>
      <c r="D94" s="144" t="s">
        <v>154</v>
      </c>
      <c r="E94" s="145" t="s">
        <v>1615</v>
      </c>
      <c r="F94" s="146" t="s">
        <v>1616</v>
      </c>
      <c r="G94" s="147" t="s">
        <v>305</v>
      </c>
      <c r="H94" s="148">
        <v>13</v>
      </c>
      <c r="I94" s="149"/>
      <c r="J94" s="150">
        <f t="shared" si="0"/>
        <v>0</v>
      </c>
      <c r="K94" s="146" t="s">
        <v>3</v>
      </c>
      <c r="L94" s="34"/>
      <c r="M94" s="151" t="s">
        <v>3</v>
      </c>
      <c r="N94" s="152" t="s">
        <v>44</v>
      </c>
      <c r="O94" s="54"/>
      <c r="P94" s="153">
        <f t="shared" si="1"/>
        <v>0</v>
      </c>
      <c r="Q94" s="153">
        <v>0</v>
      </c>
      <c r="R94" s="153">
        <f t="shared" si="2"/>
        <v>0</v>
      </c>
      <c r="S94" s="153">
        <v>0</v>
      </c>
      <c r="T94" s="154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5" t="s">
        <v>159</v>
      </c>
      <c r="AT94" s="155" t="s">
        <v>154</v>
      </c>
      <c r="AU94" s="155" t="s">
        <v>82</v>
      </c>
      <c r="AY94" s="18" t="s">
        <v>152</v>
      </c>
      <c r="BE94" s="156">
        <f t="shared" si="4"/>
        <v>0</v>
      </c>
      <c r="BF94" s="156">
        <f t="shared" si="5"/>
        <v>0</v>
      </c>
      <c r="BG94" s="156">
        <f t="shared" si="6"/>
        <v>0</v>
      </c>
      <c r="BH94" s="156">
        <f t="shared" si="7"/>
        <v>0</v>
      </c>
      <c r="BI94" s="156">
        <f t="shared" si="8"/>
        <v>0</v>
      </c>
      <c r="BJ94" s="18" t="s">
        <v>80</v>
      </c>
      <c r="BK94" s="156">
        <f t="shared" si="9"/>
        <v>0</v>
      </c>
      <c r="BL94" s="18" t="s">
        <v>159</v>
      </c>
      <c r="BM94" s="155" t="s">
        <v>1617</v>
      </c>
    </row>
    <row r="95" spans="1:65" s="1" customFormat="1" ht="16.5" customHeight="1">
      <c r="A95" s="33"/>
      <c r="B95" s="143"/>
      <c r="C95" s="144" t="s">
        <v>159</v>
      </c>
      <c r="D95" s="144" t="s">
        <v>154</v>
      </c>
      <c r="E95" s="145" t="s">
        <v>1618</v>
      </c>
      <c r="F95" s="146" t="s">
        <v>1619</v>
      </c>
      <c r="G95" s="147" t="s">
        <v>305</v>
      </c>
      <c r="H95" s="148">
        <v>2</v>
      </c>
      <c r="I95" s="149"/>
      <c r="J95" s="150">
        <f t="shared" si="0"/>
        <v>0</v>
      </c>
      <c r="K95" s="146" t="s">
        <v>3</v>
      </c>
      <c r="L95" s="34"/>
      <c r="M95" s="151" t="s">
        <v>3</v>
      </c>
      <c r="N95" s="152" t="s">
        <v>44</v>
      </c>
      <c r="O95" s="54"/>
      <c r="P95" s="153">
        <f t="shared" si="1"/>
        <v>0</v>
      </c>
      <c r="Q95" s="153">
        <v>0</v>
      </c>
      <c r="R95" s="153">
        <f t="shared" si="2"/>
        <v>0</v>
      </c>
      <c r="S95" s="153">
        <v>0</v>
      </c>
      <c r="T95" s="154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5" t="s">
        <v>159</v>
      </c>
      <c r="AT95" s="155" t="s">
        <v>154</v>
      </c>
      <c r="AU95" s="155" t="s">
        <v>82</v>
      </c>
      <c r="AY95" s="18" t="s">
        <v>152</v>
      </c>
      <c r="BE95" s="156">
        <f t="shared" si="4"/>
        <v>0</v>
      </c>
      <c r="BF95" s="156">
        <f t="shared" si="5"/>
        <v>0</v>
      </c>
      <c r="BG95" s="156">
        <f t="shared" si="6"/>
        <v>0</v>
      </c>
      <c r="BH95" s="156">
        <f t="shared" si="7"/>
        <v>0</v>
      </c>
      <c r="BI95" s="156">
        <f t="shared" si="8"/>
        <v>0</v>
      </c>
      <c r="BJ95" s="18" t="s">
        <v>80</v>
      </c>
      <c r="BK95" s="156">
        <f t="shared" si="9"/>
        <v>0</v>
      </c>
      <c r="BL95" s="18" t="s">
        <v>159</v>
      </c>
      <c r="BM95" s="155" t="s">
        <v>1620</v>
      </c>
    </row>
    <row r="96" spans="1:65" s="1" customFormat="1" ht="16.5" customHeight="1">
      <c r="A96" s="33"/>
      <c r="B96" s="143"/>
      <c r="C96" s="144" t="s">
        <v>192</v>
      </c>
      <c r="D96" s="144" t="s">
        <v>154</v>
      </c>
      <c r="E96" s="145" t="s">
        <v>1621</v>
      </c>
      <c r="F96" s="146" t="s">
        <v>1622</v>
      </c>
      <c r="G96" s="147" t="s">
        <v>305</v>
      </c>
      <c r="H96" s="148">
        <v>2</v>
      </c>
      <c r="I96" s="149"/>
      <c r="J96" s="150">
        <f t="shared" si="0"/>
        <v>0</v>
      </c>
      <c r="K96" s="146" t="s">
        <v>3</v>
      </c>
      <c r="L96" s="34"/>
      <c r="M96" s="151" t="s">
        <v>3</v>
      </c>
      <c r="N96" s="152" t="s">
        <v>44</v>
      </c>
      <c r="O96" s="54"/>
      <c r="P96" s="153">
        <f t="shared" si="1"/>
        <v>0</v>
      </c>
      <c r="Q96" s="153">
        <v>0</v>
      </c>
      <c r="R96" s="153">
        <f t="shared" si="2"/>
        <v>0</v>
      </c>
      <c r="S96" s="153">
        <v>0</v>
      </c>
      <c r="T96" s="154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5" t="s">
        <v>159</v>
      </c>
      <c r="AT96" s="155" t="s">
        <v>154</v>
      </c>
      <c r="AU96" s="155" t="s">
        <v>82</v>
      </c>
      <c r="AY96" s="18" t="s">
        <v>152</v>
      </c>
      <c r="BE96" s="156">
        <f t="shared" si="4"/>
        <v>0</v>
      </c>
      <c r="BF96" s="156">
        <f t="shared" si="5"/>
        <v>0</v>
      </c>
      <c r="BG96" s="156">
        <f t="shared" si="6"/>
        <v>0</v>
      </c>
      <c r="BH96" s="156">
        <f t="shared" si="7"/>
        <v>0</v>
      </c>
      <c r="BI96" s="156">
        <f t="shared" si="8"/>
        <v>0</v>
      </c>
      <c r="BJ96" s="18" t="s">
        <v>80</v>
      </c>
      <c r="BK96" s="156">
        <f t="shared" si="9"/>
        <v>0</v>
      </c>
      <c r="BL96" s="18" t="s">
        <v>159</v>
      </c>
      <c r="BM96" s="155" t="s">
        <v>1623</v>
      </c>
    </row>
    <row r="97" spans="1:65" s="1" customFormat="1" ht="16.5" customHeight="1">
      <c r="A97" s="33"/>
      <c r="B97" s="143"/>
      <c r="C97" s="144" t="s">
        <v>199</v>
      </c>
      <c r="D97" s="144" t="s">
        <v>154</v>
      </c>
      <c r="E97" s="145" t="s">
        <v>1624</v>
      </c>
      <c r="F97" s="146" t="s">
        <v>1625</v>
      </c>
      <c r="G97" s="147" t="s">
        <v>305</v>
      </c>
      <c r="H97" s="148">
        <v>15</v>
      </c>
      <c r="I97" s="149"/>
      <c r="J97" s="150">
        <f t="shared" si="0"/>
        <v>0</v>
      </c>
      <c r="K97" s="146" t="s">
        <v>3</v>
      </c>
      <c r="L97" s="34"/>
      <c r="M97" s="151" t="s">
        <v>3</v>
      </c>
      <c r="N97" s="152" t="s">
        <v>44</v>
      </c>
      <c r="O97" s="54"/>
      <c r="P97" s="153">
        <f t="shared" si="1"/>
        <v>0</v>
      </c>
      <c r="Q97" s="153">
        <v>0</v>
      </c>
      <c r="R97" s="153">
        <f t="shared" si="2"/>
        <v>0</v>
      </c>
      <c r="S97" s="153">
        <v>0</v>
      </c>
      <c r="T97" s="154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5" t="s">
        <v>159</v>
      </c>
      <c r="AT97" s="155" t="s">
        <v>154</v>
      </c>
      <c r="AU97" s="155" t="s">
        <v>82</v>
      </c>
      <c r="AY97" s="18" t="s">
        <v>152</v>
      </c>
      <c r="BE97" s="156">
        <f t="shared" si="4"/>
        <v>0</v>
      </c>
      <c r="BF97" s="156">
        <f t="shared" si="5"/>
        <v>0</v>
      </c>
      <c r="BG97" s="156">
        <f t="shared" si="6"/>
        <v>0</v>
      </c>
      <c r="BH97" s="156">
        <f t="shared" si="7"/>
        <v>0</v>
      </c>
      <c r="BI97" s="156">
        <f t="shared" si="8"/>
        <v>0</v>
      </c>
      <c r="BJ97" s="18" t="s">
        <v>80</v>
      </c>
      <c r="BK97" s="156">
        <f t="shared" si="9"/>
        <v>0</v>
      </c>
      <c r="BL97" s="18" t="s">
        <v>159</v>
      </c>
      <c r="BM97" s="155" t="s">
        <v>1626</v>
      </c>
    </row>
    <row r="98" spans="1:65" s="1" customFormat="1" ht="16.5" customHeight="1">
      <c r="A98" s="33"/>
      <c r="B98" s="143"/>
      <c r="C98" s="144" t="s">
        <v>206</v>
      </c>
      <c r="D98" s="144" t="s">
        <v>154</v>
      </c>
      <c r="E98" s="145" t="s">
        <v>1627</v>
      </c>
      <c r="F98" s="146" t="s">
        <v>1628</v>
      </c>
      <c r="G98" s="147" t="s">
        <v>305</v>
      </c>
      <c r="H98" s="148">
        <v>15</v>
      </c>
      <c r="I98" s="149"/>
      <c r="J98" s="150">
        <f t="shared" si="0"/>
        <v>0</v>
      </c>
      <c r="K98" s="146" t="s">
        <v>3</v>
      </c>
      <c r="L98" s="34"/>
      <c r="M98" s="151" t="s">
        <v>3</v>
      </c>
      <c r="N98" s="152" t="s">
        <v>44</v>
      </c>
      <c r="O98" s="54"/>
      <c r="P98" s="153">
        <f t="shared" si="1"/>
        <v>0</v>
      </c>
      <c r="Q98" s="153">
        <v>0</v>
      </c>
      <c r="R98" s="153">
        <f t="shared" si="2"/>
        <v>0</v>
      </c>
      <c r="S98" s="153">
        <v>0</v>
      </c>
      <c r="T98" s="154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5" t="s">
        <v>159</v>
      </c>
      <c r="AT98" s="155" t="s">
        <v>154</v>
      </c>
      <c r="AU98" s="155" t="s">
        <v>82</v>
      </c>
      <c r="AY98" s="18" t="s">
        <v>152</v>
      </c>
      <c r="BE98" s="156">
        <f t="shared" si="4"/>
        <v>0</v>
      </c>
      <c r="BF98" s="156">
        <f t="shared" si="5"/>
        <v>0</v>
      </c>
      <c r="BG98" s="156">
        <f t="shared" si="6"/>
        <v>0</v>
      </c>
      <c r="BH98" s="156">
        <f t="shared" si="7"/>
        <v>0</v>
      </c>
      <c r="BI98" s="156">
        <f t="shared" si="8"/>
        <v>0</v>
      </c>
      <c r="BJ98" s="18" t="s">
        <v>80</v>
      </c>
      <c r="BK98" s="156">
        <f t="shared" si="9"/>
        <v>0</v>
      </c>
      <c r="BL98" s="18" t="s">
        <v>159</v>
      </c>
      <c r="BM98" s="155" t="s">
        <v>1629</v>
      </c>
    </row>
    <row r="99" spans="1:65" s="1" customFormat="1" ht="16.5" customHeight="1">
      <c r="A99" s="33"/>
      <c r="B99" s="143"/>
      <c r="C99" s="144" t="s">
        <v>180</v>
      </c>
      <c r="D99" s="144" t="s">
        <v>154</v>
      </c>
      <c r="E99" s="145" t="s">
        <v>1630</v>
      </c>
      <c r="F99" s="146" t="s">
        <v>1631</v>
      </c>
      <c r="G99" s="147" t="s">
        <v>305</v>
      </c>
      <c r="H99" s="148">
        <v>9</v>
      </c>
      <c r="I99" s="149"/>
      <c r="J99" s="150">
        <f t="shared" si="0"/>
        <v>0</v>
      </c>
      <c r="K99" s="146" t="s">
        <v>3</v>
      </c>
      <c r="L99" s="34"/>
      <c r="M99" s="151" t="s">
        <v>3</v>
      </c>
      <c r="N99" s="152" t="s">
        <v>44</v>
      </c>
      <c r="O99" s="54"/>
      <c r="P99" s="153">
        <f t="shared" si="1"/>
        <v>0</v>
      </c>
      <c r="Q99" s="153">
        <v>0</v>
      </c>
      <c r="R99" s="153">
        <f t="shared" si="2"/>
        <v>0</v>
      </c>
      <c r="S99" s="153">
        <v>0</v>
      </c>
      <c r="T99" s="154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5" t="s">
        <v>159</v>
      </c>
      <c r="AT99" s="155" t="s">
        <v>154</v>
      </c>
      <c r="AU99" s="155" t="s">
        <v>82</v>
      </c>
      <c r="AY99" s="18" t="s">
        <v>152</v>
      </c>
      <c r="BE99" s="156">
        <f t="shared" si="4"/>
        <v>0</v>
      </c>
      <c r="BF99" s="156">
        <f t="shared" si="5"/>
        <v>0</v>
      </c>
      <c r="BG99" s="156">
        <f t="shared" si="6"/>
        <v>0</v>
      </c>
      <c r="BH99" s="156">
        <f t="shared" si="7"/>
        <v>0</v>
      </c>
      <c r="BI99" s="156">
        <f t="shared" si="8"/>
        <v>0</v>
      </c>
      <c r="BJ99" s="18" t="s">
        <v>80</v>
      </c>
      <c r="BK99" s="156">
        <f t="shared" si="9"/>
        <v>0</v>
      </c>
      <c r="BL99" s="18" t="s">
        <v>159</v>
      </c>
      <c r="BM99" s="155" t="s">
        <v>1632</v>
      </c>
    </row>
    <row r="100" spans="1:65" s="1" customFormat="1" ht="16.5" customHeight="1">
      <c r="A100" s="33"/>
      <c r="B100" s="143"/>
      <c r="C100" s="144" t="s">
        <v>218</v>
      </c>
      <c r="D100" s="144" t="s">
        <v>154</v>
      </c>
      <c r="E100" s="145" t="s">
        <v>1633</v>
      </c>
      <c r="F100" s="146" t="s">
        <v>1634</v>
      </c>
      <c r="G100" s="147" t="s">
        <v>305</v>
      </c>
      <c r="H100" s="148">
        <v>2</v>
      </c>
      <c r="I100" s="149"/>
      <c r="J100" s="150">
        <f t="shared" si="0"/>
        <v>0</v>
      </c>
      <c r="K100" s="146" t="s">
        <v>3</v>
      </c>
      <c r="L100" s="34"/>
      <c r="M100" s="151" t="s">
        <v>3</v>
      </c>
      <c r="N100" s="152" t="s">
        <v>44</v>
      </c>
      <c r="O100" s="54"/>
      <c r="P100" s="153">
        <f t="shared" si="1"/>
        <v>0</v>
      </c>
      <c r="Q100" s="153">
        <v>0</v>
      </c>
      <c r="R100" s="153">
        <f t="shared" si="2"/>
        <v>0</v>
      </c>
      <c r="S100" s="153">
        <v>0</v>
      </c>
      <c r="T100" s="154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5" t="s">
        <v>159</v>
      </c>
      <c r="AT100" s="155" t="s">
        <v>154</v>
      </c>
      <c r="AU100" s="155" t="s">
        <v>82</v>
      </c>
      <c r="AY100" s="18" t="s">
        <v>152</v>
      </c>
      <c r="BE100" s="156">
        <f t="shared" si="4"/>
        <v>0</v>
      </c>
      <c r="BF100" s="156">
        <f t="shared" si="5"/>
        <v>0</v>
      </c>
      <c r="BG100" s="156">
        <f t="shared" si="6"/>
        <v>0</v>
      </c>
      <c r="BH100" s="156">
        <f t="shared" si="7"/>
        <v>0</v>
      </c>
      <c r="BI100" s="156">
        <f t="shared" si="8"/>
        <v>0</v>
      </c>
      <c r="BJ100" s="18" t="s">
        <v>80</v>
      </c>
      <c r="BK100" s="156">
        <f t="shared" si="9"/>
        <v>0</v>
      </c>
      <c r="BL100" s="18" t="s">
        <v>159</v>
      </c>
      <c r="BM100" s="155" t="s">
        <v>1635</v>
      </c>
    </row>
    <row r="101" spans="1:65" s="1" customFormat="1" ht="16.5" customHeight="1">
      <c r="A101" s="33"/>
      <c r="B101" s="143"/>
      <c r="C101" s="144" t="s">
        <v>225</v>
      </c>
      <c r="D101" s="144" t="s">
        <v>154</v>
      </c>
      <c r="E101" s="145" t="s">
        <v>1636</v>
      </c>
      <c r="F101" s="146" t="s">
        <v>1637</v>
      </c>
      <c r="G101" s="147" t="s">
        <v>305</v>
      </c>
      <c r="H101" s="148">
        <v>2</v>
      </c>
      <c r="I101" s="149"/>
      <c r="J101" s="150">
        <f t="shared" si="0"/>
        <v>0</v>
      </c>
      <c r="K101" s="146" t="s">
        <v>3</v>
      </c>
      <c r="L101" s="34"/>
      <c r="M101" s="151" t="s">
        <v>3</v>
      </c>
      <c r="N101" s="152" t="s">
        <v>44</v>
      </c>
      <c r="O101" s="54"/>
      <c r="P101" s="153">
        <f t="shared" si="1"/>
        <v>0</v>
      </c>
      <c r="Q101" s="153">
        <v>0</v>
      </c>
      <c r="R101" s="153">
        <f t="shared" si="2"/>
        <v>0</v>
      </c>
      <c r="S101" s="153">
        <v>0</v>
      </c>
      <c r="T101" s="154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5" t="s">
        <v>159</v>
      </c>
      <c r="AT101" s="155" t="s">
        <v>154</v>
      </c>
      <c r="AU101" s="155" t="s">
        <v>82</v>
      </c>
      <c r="AY101" s="18" t="s">
        <v>152</v>
      </c>
      <c r="BE101" s="156">
        <f t="shared" si="4"/>
        <v>0</v>
      </c>
      <c r="BF101" s="156">
        <f t="shared" si="5"/>
        <v>0</v>
      </c>
      <c r="BG101" s="156">
        <f t="shared" si="6"/>
        <v>0</v>
      </c>
      <c r="BH101" s="156">
        <f t="shared" si="7"/>
        <v>0</v>
      </c>
      <c r="BI101" s="156">
        <f t="shared" si="8"/>
        <v>0</v>
      </c>
      <c r="BJ101" s="18" t="s">
        <v>80</v>
      </c>
      <c r="BK101" s="156">
        <f t="shared" si="9"/>
        <v>0</v>
      </c>
      <c r="BL101" s="18" t="s">
        <v>159</v>
      </c>
      <c r="BM101" s="155" t="s">
        <v>1638</v>
      </c>
    </row>
    <row r="102" spans="1:65" s="1" customFormat="1" ht="16.5" customHeight="1">
      <c r="A102" s="33"/>
      <c r="B102" s="143"/>
      <c r="C102" s="144" t="s">
        <v>234</v>
      </c>
      <c r="D102" s="144" t="s">
        <v>154</v>
      </c>
      <c r="E102" s="145" t="s">
        <v>1639</v>
      </c>
      <c r="F102" s="146" t="s">
        <v>1640</v>
      </c>
      <c r="G102" s="147" t="s">
        <v>305</v>
      </c>
      <c r="H102" s="148">
        <v>13</v>
      </c>
      <c r="I102" s="149"/>
      <c r="J102" s="150">
        <f t="shared" si="0"/>
        <v>0</v>
      </c>
      <c r="K102" s="146" t="s">
        <v>3</v>
      </c>
      <c r="L102" s="34"/>
      <c r="M102" s="151" t="s">
        <v>3</v>
      </c>
      <c r="N102" s="152" t="s">
        <v>44</v>
      </c>
      <c r="O102" s="54"/>
      <c r="P102" s="153">
        <f t="shared" si="1"/>
        <v>0</v>
      </c>
      <c r="Q102" s="153">
        <v>0</v>
      </c>
      <c r="R102" s="153">
        <f t="shared" si="2"/>
        <v>0</v>
      </c>
      <c r="S102" s="153">
        <v>0</v>
      </c>
      <c r="T102" s="154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5" t="s">
        <v>159</v>
      </c>
      <c r="AT102" s="155" t="s">
        <v>154</v>
      </c>
      <c r="AU102" s="155" t="s">
        <v>82</v>
      </c>
      <c r="AY102" s="18" t="s">
        <v>152</v>
      </c>
      <c r="BE102" s="156">
        <f t="shared" si="4"/>
        <v>0</v>
      </c>
      <c r="BF102" s="156">
        <f t="shared" si="5"/>
        <v>0</v>
      </c>
      <c r="BG102" s="156">
        <f t="shared" si="6"/>
        <v>0</v>
      </c>
      <c r="BH102" s="156">
        <f t="shared" si="7"/>
        <v>0</v>
      </c>
      <c r="BI102" s="156">
        <f t="shared" si="8"/>
        <v>0</v>
      </c>
      <c r="BJ102" s="18" t="s">
        <v>80</v>
      </c>
      <c r="BK102" s="156">
        <f t="shared" si="9"/>
        <v>0</v>
      </c>
      <c r="BL102" s="18" t="s">
        <v>159</v>
      </c>
      <c r="BM102" s="155" t="s">
        <v>1641</v>
      </c>
    </row>
    <row r="103" spans="1:65" s="1" customFormat="1" ht="16.5" customHeight="1">
      <c r="A103" s="33"/>
      <c r="B103" s="143"/>
      <c r="C103" s="144" t="s">
        <v>241</v>
      </c>
      <c r="D103" s="144" t="s">
        <v>154</v>
      </c>
      <c r="E103" s="145" t="s">
        <v>1642</v>
      </c>
      <c r="F103" s="146" t="s">
        <v>1643</v>
      </c>
      <c r="G103" s="147" t="s">
        <v>305</v>
      </c>
      <c r="H103" s="148">
        <v>2</v>
      </c>
      <c r="I103" s="149"/>
      <c r="J103" s="150">
        <f t="shared" si="0"/>
        <v>0</v>
      </c>
      <c r="K103" s="146" t="s">
        <v>3</v>
      </c>
      <c r="L103" s="34"/>
      <c r="M103" s="151" t="s">
        <v>3</v>
      </c>
      <c r="N103" s="152" t="s">
        <v>44</v>
      </c>
      <c r="O103" s="54"/>
      <c r="P103" s="153">
        <f t="shared" si="1"/>
        <v>0</v>
      </c>
      <c r="Q103" s="153">
        <v>0</v>
      </c>
      <c r="R103" s="153">
        <f t="shared" si="2"/>
        <v>0</v>
      </c>
      <c r="S103" s="153">
        <v>0</v>
      </c>
      <c r="T103" s="154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5" t="s">
        <v>159</v>
      </c>
      <c r="AT103" s="155" t="s">
        <v>154</v>
      </c>
      <c r="AU103" s="155" t="s">
        <v>82</v>
      </c>
      <c r="AY103" s="18" t="s">
        <v>152</v>
      </c>
      <c r="BE103" s="156">
        <f t="shared" si="4"/>
        <v>0</v>
      </c>
      <c r="BF103" s="156">
        <f t="shared" si="5"/>
        <v>0</v>
      </c>
      <c r="BG103" s="156">
        <f t="shared" si="6"/>
        <v>0</v>
      </c>
      <c r="BH103" s="156">
        <f t="shared" si="7"/>
        <v>0</v>
      </c>
      <c r="BI103" s="156">
        <f t="shared" si="8"/>
        <v>0</v>
      </c>
      <c r="BJ103" s="18" t="s">
        <v>80</v>
      </c>
      <c r="BK103" s="156">
        <f t="shared" si="9"/>
        <v>0</v>
      </c>
      <c r="BL103" s="18" t="s">
        <v>159</v>
      </c>
      <c r="BM103" s="155" t="s">
        <v>1644</v>
      </c>
    </row>
    <row r="104" spans="1:65" s="1" customFormat="1" ht="16.5" customHeight="1">
      <c r="A104" s="33"/>
      <c r="B104" s="143"/>
      <c r="C104" s="144" t="s">
        <v>247</v>
      </c>
      <c r="D104" s="144" t="s">
        <v>154</v>
      </c>
      <c r="E104" s="145" t="s">
        <v>1645</v>
      </c>
      <c r="F104" s="146" t="s">
        <v>1646</v>
      </c>
      <c r="G104" s="147" t="s">
        <v>305</v>
      </c>
      <c r="H104" s="148">
        <v>2</v>
      </c>
      <c r="I104" s="149"/>
      <c r="J104" s="150">
        <f t="shared" si="0"/>
        <v>0</v>
      </c>
      <c r="K104" s="146" t="s">
        <v>3</v>
      </c>
      <c r="L104" s="34"/>
      <c r="M104" s="151" t="s">
        <v>3</v>
      </c>
      <c r="N104" s="152" t="s">
        <v>44</v>
      </c>
      <c r="O104" s="54"/>
      <c r="P104" s="153">
        <f t="shared" si="1"/>
        <v>0</v>
      </c>
      <c r="Q104" s="153">
        <v>0</v>
      </c>
      <c r="R104" s="153">
        <f t="shared" si="2"/>
        <v>0</v>
      </c>
      <c r="S104" s="153">
        <v>0</v>
      </c>
      <c r="T104" s="154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5" t="s">
        <v>159</v>
      </c>
      <c r="AT104" s="155" t="s">
        <v>154</v>
      </c>
      <c r="AU104" s="155" t="s">
        <v>82</v>
      </c>
      <c r="AY104" s="18" t="s">
        <v>152</v>
      </c>
      <c r="BE104" s="156">
        <f t="shared" si="4"/>
        <v>0</v>
      </c>
      <c r="BF104" s="156">
        <f t="shared" si="5"/>
        <v>0</v>
      </c>
      <c r="BG104" s="156">
        <f t="shared" si="6"/>
        <v>0</v>
      </c>
      <c r="BH104" s="156">
        <f t="shared" si="7"/>
        <v>0</v>
      </c>
      <c r="BI104" s="156">
        <f t="shared" si="8"/>
        <v>0</v>
      </c>
      <c r="BJ104" s="18" t="s">
        <v>80</v>
      </c>
      <c r="BK104" s="156">
        <f t="shared" si="9"/>
        <v>0</v>
      </c>
      <c r="BL104" s="18" t="s">
        <v>159</v>
      </c>
      <c r="BM104" s="155" t="s">
        <v>1647</v>
      </c>
    </row>
    <row r="105" spans="1:65" s="1" customFormat="1" ht="16.5" customHeight="1">
      <c r="A105" s="33"/>
      <c r="B105" s="143"/>
      <c r="C105" s="144" t="s">
        <v>253</v>
      </c>
      <c r="D105" s="144" t="s">
        <v>154</v>
      </c>
      <c r="E105" s="145" t="s">
        <v>1648</v>
      </c>
      <c r="F105" s="146" t="s">
        <v>1649</v>
      </c>
      <c r="G105" s="147" t="s">
        <v>305</v>
      </c>
      <c r="H105" s="148">
        <v>15</v>
      </c>
      <c r="I105" s="149"/>
      <c r="J105" s="150">
        <f t="shared" si="0"/>
        <v>0</v>
      </c>
      <c r="K105" s="146" t="s">
        <v>3</v>
      </c>
      <c r="L105" s="34"/>
      <c r="M105" s="151" t="s">
        <v>3</v>
      </c>
      <c r="N105" s="152" t="s">
        <v>44</v>
      </c>
      <c r="O105" s="54"/>
      <c r="P105" s="153">
        <f t="shared" si="1"/>
        <v>0</v>
      </c>
      <c r="Q105" s="153">
        <v>0</v>
      </c>
      <c r="R105" s="153">
        <f t="shared" si="2"/>
        <v>0</v>
      </c>
      <c r="S105" s="153">
        <v>0</v>
      </c>
      <c r="T105" s="154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5" t="s">
        <v>159</v>
      </c>
      <c r="AT105" s="155" t="s">
        <v>154</v>
      </c>
      <c r="AU105" s="155" t="s">
        <v>82</v>
      </c>
      <c r="AY105" s="18" t="s">
        <v>152</v>
      </c>
      <c r="BE105" s="156">
        <f t="shared" si="4"/>
        <v>0</v>
      </c>
      <c r="BF105" s="156">
        <f t="shared" si="5"/>
        <v>0</v>
      </c>
      <c r="BG105" s="156">
        <f t="shared" si="6"/>
        <v>0</v>
      </c>
      <c r="BH105" s="156">
        <f t="shared" si="7"/>
        <v>0</v>
      </c>
      <c r="BI105" s="156">
        <f t="shared" si="8"/>
        <v>0</v>
      </c>
      <c r="BJ105" s="18" t="s">
        <v>80</v>
      </c>
      <c r="BK105" s="156">
        <f t="shared" si="9"/>
        <v>0</v>
      </c>
      <c r="BL105" s="18" t="s">
        <v>159</v>
      </c>
      <c r="BM105" s="155" t="s">
        <v>1650</v>
      </c>
    </row>
    <row r="106" spans="1:65" s="1" customFormat="1" ht="33" customHeight="1">
      <c r="A106" s="33"/>
      <c r="B106" s="143"/>
      <c r="C106" s="144" t="s">
        <v>9</v>
      </c>
      <c r="D106" s="144" t="s">
        <v>154</v>
      </c>
      <c r="E106" s="145" t="s">
        <v>1651</v>
      </c>
      <c r="F106" s="146" t="s">
        <v>1652</v>
      </c>
      <c r="G106" s="147" t="s">
        <v>1653</v>
      </c>
      <c r="H106" s="148">
        <v>2</v>
      </c>
      <c r="I106" s="149"/>
      <c r="J106" s="150">
        <f t="shared" si="0"/>
        <v>0</v>
      </c>
      <c r="K106" s="146" t="s">
        <v>3</v>
      </c>
      <c r="L106" s="34"/>
      <c r="M106" s="151" t="s">
        <v>3</v>
      </c>
      <c r="N106" s="152" t="s">
        <v>44</v>
      </c>
      <c r="O106" s="54"/>
      <c r="P106" s="153">
        <f t="shared" si="1"/>
        <v>0</v>
      </c>
      <c r="Q106" s="153">
        <v>0</v>
      </c>
      <c r="R106" s="153">
        <f t="shared" si="2"/>
        <v>0</v>
      </c>
      <c r="S106" s="153">
        <v>0</v>
      </c>
      <c r="T106" s="154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5" t="s">
        <v>159</v>
      </c>
      <c r="AT106" s="155" t="s">
        <v>154</v>
      </c>
      <c r="AU106" s="155" t="s">
        <v>82</v>
      </c>
      <c r="AY106" s="18" t="s">
        <v>152</v>
      </c>
      <c r="BE106" s="156">
        <f t="shared" si="4"/>
        <v>0</v>
      </c>
      <c r="BF106" s="156">
        <f t="shared" si="5"/>
        <v>0</v>
      </c>
      <c r="BG106" s="156">
        <f t="shared" si="6"/>
        <v>0</v>
      </c>
      <c r="BH106" s="156">
        <f t="shared" si="7"/>
        <v>0</v>
      </c>
      <c r="BI106" s="156">
        <f t="shared" si="8"/>
        <v>0</v>
      </c>
      <c r="BJ106" s="18" t="s">
        <v>80</v>
      </c>
      <c r="BK106" s="156">
        <f t="shared" si="9"/>
        <v>0</v>
      </c>
      <c r="BL106" s="18" t="s">
        <v>159</v>
      </c>
      <c r="BM106" s="155" t="s">
        <v>1654</v>
      </c>
    </row>
    <row r="107" spans="1:65" s="1" customFormat="1" ht="16.5" customHeight="1">
      <c r="A107" s="33"/>
      <c r="B107" s="143"/>
      <c r="C107" s="144" t="s">
        <v>266</v>
      </c>
      <c r="D107" s="144" t="s">
        <v>154</v>
      </c>
      <c r="E107" s="145" t="s">
        <v>1655</v>
      </c>
      <c r="F107" s="146" t="s">
        <v>1656</v>
      </c>
      <c r="G107" s="147" t="s">
        <v>1653</v>
      </c>
      <c r="H107" s="148">
        <v>1</v>
      </c>
      <c r="I107" s="149"/>
      <c r="J107" s="150">
        <f t="shared" si="0"/>
        <v>0</v>
      </c>
      <c r="K107" s="146" t="s">
        <v>3</v>
      </c>
      <c r="L107" s="34"/>
      <c r="M107" s="151" t="s">
        <v>3</v>
      </c>
      <c r="N107" s="152" t="s">
        <v>44</v>
      </c>
      <c r="O107" s="54"/>
      <c r="P107" s="153">
        <f t="shared" si="1"/>
        <v>0</v>
      </c>
      <c r="Q107" s="153">
        <v>0</v>
      </c>
      <c r="R107" s="153">
        <f t="shared" si="2"/>
        <v>0</v>
      </c>
      <c r="S107" s="153">
        <v>0</v>
      </c>
      <c r="T107" s="154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5" t="s">
        <v>159</v>
      </c>
      <c r="AT107" s="155" t="s">
        <v>154</v>
      </c>
      <c r="AU107" s="155" t="s">
        <v>82</v>
      </c>
      <c r="AY107" s="18" t="s">
        <v>152</v>
      </c>
      <c r="BE107" s="156">
        <f t="shared" si="4"/>
        <v>0</v>
      </c>
      <c r="BF107" s="156">
        <f t="shared" si="5"/>
        <v>0</v>
      </c>
      <c r="BG107" s="156">
        <f t="shared" si="6"/>
        <v>0</v>
      </c>
      <c r="BH107" s="156">
        <f t="shared" si="7"/>
        <v>0</v>
      </c>
      <c r="BI107" s="156">
        <f t="shared" si="8"/>
        <v>0</v>
      </c>
      <c r="BJ107" s="18" t="s">
        <v>80</v>
      </c>
      <c r="BK107" s="156">
        <f t="shared" si="9"/>
        <v>0</v>
      </c>
      <c r="BL107" s="18" t="s">
        <v>159</v>
      </c>
      <c r="BM107" s="155" t="s">
        <v>1657</v>
      </c>
    </row>
    <row r="108" spans="1:65" s="1" customFormat="1" ht="16.5" customHeight="1">
      <c r="A108" s="33"/>
      <c r="B108" s="143"/>
      <c r="C108" s="144" t="s">
        <v>273</v>
      </c>
      <c r="D108" s="144" t="s">
        <v>154</v>
      </c>
      <c r="E108" s="145" t="s">
        <v>1658</v>
      </c>
      <c r="F108" s="146" t="s">
        <v>1659</v>
      </c>
      <c r="G108" s="147" t="s">
        <v>1653</v>
      </c>
      <c r="H108" s="148">
        <v>1</v>
      </c>
      <c r="I108" s="149"/>
      <c r="J108" s="150">
        <f t="shared" si="0"/>
        <v>0</v>
      </c>
      <c r="K108" s="146" t="s">
        <v>3</v>
      </c>
      <c r="L108" s="34"/>
      <c r="M108" s="151" t="s">
        <v>3</v>
      </c>
      <c r="N108" s="152" t="s">
        <v>44</v>
      </c>
      <c r="O108" s="54"/>
      <c r="P108" s="153">
        <f t="shared" si="1"/>
        <v>0</v>
      </c>
      <c r="Q108" s="153">
        <v>0</v>
      </c>
      <c r="R108" s="153">
        <f t="shared" si="2"/>
        <v>0</v>
      </c>
      <c r="S108" s="153">
        <v>0</v>
      </c>
      <c r="T108" s="154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5" t="s">
        <v>159</v>
      </c>
      <c r="AT108" s="155" t="s">
        <v>154</v>
      </c>
      <c r="AU108" s="155" t="s">
        <v>82</v>
      </c>
      <c r="AY108" s="18" t="s">
        <v>152</v>
      </c>
      <c r="BE108" s="156">
        <f t="shared" si="4"/>
        <v>0</v>
      </c>
      <c r="BF108" s="156">
        <f t="shared" si="5"/>
        <v>0</v>
      </c>
      <c r="BG108" s="156">
        <f t="shared" si="6"/>
        <v>0</v>
      </c>
      <c r="BH108" s="156">
        <f t="shared" si="7"/>
        <v>0</v>
      </c>
      <c r="BI108" s="156">
        <f t="shared" si="8"/>
        <v>0</v>
      </c>
      <c r="BJ108" s="18" t="s">
        <v>80</v>
      </c>
      <c r="BK108" s="156">
        <f t="shared" si="9"/>
        <v>0</v>
      </c>
      <c r="BL108" s="18" t="s">
        <v>159</v>
      </c>
      <c r="BM108" s="155" t="s">
        <v>1660</v>
      </c>
    </row>
    <row r="109" spans="1:65" s="1" customFormat="1" ht="16.5" customHeight="1">
      <c r="A109" s="33"/>
      <c r="B109" s="143"/>
      <c r="C109" s="144" t="s">
        <v>280</v>
      </c>
      <c r="D109" s="144" t="s">
        <v>154</v>
      </c>
      <c r="E109" s="145" t="s">
        <v>1661</v>
      </c>
      <c r="F109" s="146" t="s">
        <v>1662</v>
      </c>
      <c r="G109" s="147" t="s">
        <v>1653</v>
      </c>
      <c r="H109" s="148">
        <v>1</v>
      </c>
      <c r="I109" s="149"/>
      <c r="J109" s="150">
        <f t="shared" si="0"/>
        <v>0</v>
      </c>
      <c r="K109" s="146" t="s">
        <v>3</v>
      </c>
      <c r="L109" s="34"/>
      <c r="M109" s="151" t="s">
        <v>3</v>
      </c>
      <c r="N109" s="152" t="s">
        <v>44</v>
      </c>
      <c r="O109" s="54"/>
      <c r="P109" s="153">
        <f t="shared" si="1"/>
        <v>0</v>
      </c>
      <c r="Q109" s="153">
        <v>0</v>
      </c>
      <c r="R109" s="153">
        <f t="shared" si="2"/>
        <v>0</v>
      </c>
      <c r="S109" s="153">
        <v>0</v>
      </c>
      <c r="T109" s="154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5" t="s">
        <v>159</v>
      </c>
      <c r="AT109" s="155" t="s">
        <v>154</v>
      </c>
      <c r="AU109" s="155" t="s">
        <v>82</v>
      </c>
      <c r="AY109" s="18" t="s">
        <v>152</v>
      </c>
      <c r="BE109" s="156">
        <f t="shared" si="4"/>
        <v>0</v>
      </c>
      <c r="BF109" s="156">
        <f t="shared" si="5"/>
        <v>0</v>
      </c>
      <c r="BG109" s="156">
        <f t="shared" si="6"/>
        <v>0</v>
      </c>
      <c r="BH109" s="156">
        <f t="shared" si="7"/>
        <v>0</v>
      </c>
      <c r="BI109" s="156">
        <f t="shared" si="8"/>
        <v>0</v>
      </c>
      <c r="BJ109" s="18" t="s">
        <v>80</v>
      </c>
      <c r="BK109" s="156">
        <f t="shared" si="9"/>
        <v>0</v>
      </c>
      <c r="BL109" s="18" t="s">
        <v>159</v>
      </c>
      <c r="BM109" s="155" t="s">
        <v>1663</v>
      </c>
    </row>
    <row r="110" spans="1:65" s="1" customFormat="1" ht="24" customHeight="1">
      <c r="A110" s="33"/>
      <c r="B110" s="143"/>
      <c r="C110" s="144" t="s">
        <v>288</v>
      </c>
      <c r="D110" s="144" t="s">
        <v>154</v>
      </c>
      <c r="E110" s="145" t="s">
        <v>1664</v>
      </c>
      <c r="F110" s="146" t="s">
        <v>1665</v>
      </c>
      <c r="G110" s="147" t="s">
        <v>732</v>
      </c>
      <c r="H110" s="148">
        <v>1</v>
      </c>
      <c r="I110" s="149"/>
      <c r="J110" s="150">
        <f t="shared" si="0"/>
        <v>0</v>
      </c>
      <c r="K110" s="146" t="s">
        <v>3</v>
      </c>
      <c r="L110" s="34"/>
      <c r="M110" s="151" t="s">
        <v>3</v>
      </c>
      <c r="N110" s="152" t="s">
        <v>44</v>
      </c>
      <c r="O110" s="54"/>
      <c r="P110" s="153">
        <f t="shared" si="1"/>
        <v>0</v>
      </c>
      <c r="Q110" s="153">
        <v>0</v>
      </c>
      <c r="R110" s="153">
        <f t="shared" si="2"/>
        <v>0</v>
      </c>
      <c r="S110" s="153">
        <v>0</v>
      </c>
      <c r="T110" s="154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5" t="s">
        <v>159</v>
      </c>
      <c r="AT110" s="155" t="s">
        <v>154</v>
      </c>
      <c r="AU110" s="155" t="s">
        <v>82</v>
      </c>
      <c r="AY110" s="18" t="s">
        <v>152</v>
      </c>
      <c r="BE110" s="156">
        <f t="shared" si="4"/>
        <v>0</v>
      </c>
      <c r="BF110" s="156">
        <f t="shared" si="5"/>
        <v>0</v>
      </c>
      <c r="BG110" s="156">
        <f t="shared" si="6"/>
        <v>0</v>
      </c>
      <c r="BH110" s="156">
        <f t="shared" si="7"/>
        <v>0</v>
      </c>
      <c r="BI110" s="156">
        <f t="shared" si="8"/>
        <v>0</v>
      </c>
      <c r="BJ110" s="18" t="s">
        <v>80</v>
      </c>
      <c r="BK110" s="156">
        <f t="shared" si="9"/>
        <v>0</v>
      </c>
      <c r="BL110" s="18" t="s">
        <v>159</v>
      </c>
      <c r="BM110" s="155" t="s">
        <v>1666</v>
      </c>
    </row>
    <row r="111" spans="1:65" s="1" customFormat="1" ht="16.5" customHeight="1">
      <c r="A111" s="33"/>
      <c r="B111" s="143"/>
      <c r="C111" s="144" t="s">
        <v>302</v>
      </c>
      <c r="D111" s="144" t="s">
        <v>154</v>
      </c>
      <c r="E111" s="145" t="s">
        <v>1667</v>
      </c>
      <c r="F111" s="146" t="s">
        <v>1668</v>
      </c>
      <c r="G111" s="147" t="s">
        <v>1653</v>
      </c>
      <c r="H111" s="148">
        <v>1</v>
      </c>
      <c r="I111" s="149"/>
      <c r="J111" s="150">
        <f t="shared" si="0"/>
        <v>0</v>
      </c>
      <c r="K111" s="146" t="s">
        <v>3</v>
      </c>
      <c r="L111" s="34"/>
      <c r="M111" s="151" t="s">
        <v>3</v>
      </c>
      <c r="N111" s="152" t="s">
        <v>44</v>
      </c>
      <c r="O111" s="54"/>
      <c r="P111" s="153">
        <f t="shared" si="1"/>
        <v>0</v>
      </c>
      <c r="Q111" s="153">
        <v>0</v>
      </c>
      <c r="R111" s="153">
        <f t="shared" si="2"/>
        <v>0</v>
      </c>
      <c r="S111" s="153">
        <v>0</v>
      </c>
      <c r="T111" s="154">
        <f t="shared" si="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5" t="s">
        <v>159</v>
      </c>
      <c r="AT111" s="155" t="s">
        <v>154</v>
      </c>
      <c r="AU111" s="155" t="s">
        <v>82</v>
      </c>
      <c r="AY111" s="18" t="s">
        <v>152</v>
      </c>
      <c r="BE111" s="156">
        <f t="shared" si="4"/>
        <v>0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18" t="s">
        <v>80</v>
      </c>
      <c r="BK111" s="156">
        <f t="shared" si="9"/>
        <v>0</v>
      </c>
      <c r="BL111" s="18" t="s">
        <v>159</v>
      </c>
      <c r="BM111" s="155" t="s">
        <v>1669</v>
      </c>
    </row>
    <row r="112" spans="1:65" s="1" customFormat="1" ht="16.5" customHeight="1">
      <c r="A112" s="33"/>
      <c r="B112" s="143"/>
      <c r="C112" s="144" t="s">
        <v>8</v>
      </c>
      <c r="D112" s="144" t="s">
        <v>154</v>
      </c>
      <c r="E112" s="145" t="s">
        <v>1670</v>
      </c>
      <c r="F112" s="146" t="s">
        <v>1671</v>
      </c>
      <c r="G112" s="147" t="s">
        <v>305</v>
      </c>
      <c r="H112" s="148">
        <v>4</v>
      </c>
      <c r="I112" s="149"/>
      <c r="J112" s="150">
        <f t="shared" si="0"/>
        <v>0</v>
      </c>
      <c r="K112" s="146" t="s">
        <v>3</v>
      </c>
      <c r="L112" s="34"/>
      <c r="M112" s="151" t="s">
        <v>3</v>
      </c>
      <c r="N112" s="152" t="s">
        <v>44</v>
      </c>
      <c r="O112" s="54"/>
      <c r="P112" s="153">
        <f t="shared" si="1"/>
        <v>0</v>
      </c>
      <c r="Q112" s="153">
        <v>0.00672</v>
      </c>
      <c r="R112" s="153">
        <f t="shared" si="2"/>
        <v>0.02688</v>
      </c>
      <c r="S112" s="153">
        <v>0</v>
      </c>
      <c r="T112" s="154">
        <f t="shared" si="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5" t="s">
        <v>159</v>
      </c>
      <c r="AT112" s="155" t="s">
        <v>154</v>
      </c>
      <c r="AU112" s="155" t="s">
        <v>82</v>
      </c>
      <c r="AY112" s="18" t="s">
        <v>152</v>
      </c>
      <c r="BE112" s="156">
        <f t="shared" si="4"/>
        <v>0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18" t="s">
        <v>80</v>
      </c>
      <c r="BK112" s="156">
        <f t="shared" si="9"/>
        <v>0</v>
      </c>
      <c r="BL112" s="18" t="s">
        <v>159</v>
      </c>
      <c r="BM112" s="155" t="s">
        <v>1672</v>
      </c>
    </row>
    <row r="113" spans="1:65" s="1" customFormat="1" ht="33" customHeight="1">
      <c r="A113" s="33"/>
      <c r="B113" s="143"/>
      <c r="C113" s="144" t="s">
        <v>320</v>
      </c>
      <c r="D113" s="144" t="s">
        <v>154</v>
      </c>
      <c r="E113" s="145" t="s">
        <v>1673</v>
      </c>
      <c r="F113" s="146" t="s">
        <v>1674</v>
      </c>
      <c r="G113" s="147" t="s">
        <v>1653</v>
      </c>
      <c r="H113" s="148">
        <v>2</v>
      </c>
      <c r="I113" s="149"/>
      <c r="J113" s="150">
        <f t="shared" si="0"/>
        <v>0</v>
      </c>
      <c r="K113" s="146" t="s">
        <v>3</v>
      </c>
      <c r="L113" s="34"/>
      <c r="M113" s="151" t="s">
        <v>3</v>
      </c>
      <c r="N113" s="152" t="s">
        <v>44</v>
      </c>
      <c r="O113" s="54"/>
      <c r="P113" s="153">
        <f t="shared" si="1"/>
        <v>0</v>
      </c>
      <c r="Q113" s="153">
        <v>0</v>
      </c>
      <c r="R113" s="153">
        <f t="shared" si="2"/>
        <v>0</v>
      </c>
      <c r="S113" s="153">
        <v>0</v>
      </c>
      <c r="T113" s="154">
        <f t="shared" si="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5" t="s">
        <v>159</v>
      </c>
      <c r="AT113" s="155" t="s">
        <v>154</v>
      </c>
      <c r="AU113" s="155" t="s">
        <v>82</v>
      </c>
      <c r="AY113" s="18" t="s">
        <v>152</v>
      </c>
      <c r="BE113" s="156">
        <f t="shared" si="4"/>
        <v>0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18" t="s">
        <v>80</v>
      </c>
      <c r="BK113" s="156">
        <f t="shared" si="9"/>
        <v>0</v>
      </c>
      <c r="BL113" s="18" t="s">
        <v>159</v>
      </c>
      <c r="BM113" s="155" t="s">
        <v>1675</v>
      </c>
    </row>
    <row r="114" spans="1:65" s="1" customFormat="1" ht="16.5" customHeight="1">
      <c r="A114" s="33"/>
      <c r="B114" s="143"/>
      <c r="C114" s="144" t="s">
        <v>325</v>
      </c>
      <c r="D114" s="144" t="s">
        <v>154</v>
      </c>
      <c r="E114" s="145" t="s">
        <v>1676</v>
      </c>
      <c r="F114" s="146" t="s">
        <v>1677</v>
      </c>
      <c r="G114" s="147" t="s">
        <v>732</v>
      </c>
      <c r="H114" s="148">
        <v>1</v>
      </c>
      <c r="I114" s="149"/>
      <c r="J114" s="150">
        <f t="shared" si="0"/>
        <v>0</v>
      </c>
      <c r="K114" s="146" t="s">
        <v>3</v>
      </c>
      <c r="L114" s="34"/>
      <c r="M114" s="151" t="s">
        <v>3</v>
      </c>
      <c r="N114" s="152" t="s">
        <v>44</v>
      </c>
      <c r="O114" s="54"/>
      <c r="P114" s="153">
        <f t="shared" si="1"/>
        <v>0</v>
      </c>
      <c r="Q114" s="153">
        <v>0</v>
      </c>
      <c r="R114" s="153">
        <f t="shared" si="2"/>
        <v>0</v>
      </c>
      <c r="S114" s="153">
        <v>0</v>
      </c>
      <c r="T114" s="154">
        <f t="shared" si="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5" t="s">
        <v>159</v>
      </c>
      <c r="AT114" s="155" t="s">
        <v>154</v>
      </c>
      <c r="AU114" s="155" t="s">
        <v>82</v>
      </c>
      <c r="AY114" s="18" t="s">
        <v>152</v>
      </c>
      <c r="BE114" s="156">
        <f t="shared" si="4"/>
        <v>0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18" t="s">
        <v>80</v>
      </c>
      <c r="BK114" s="156">
        <f t="shared" si="9"/>
        <v>0</v>
      </c>
      <c r="BL114" s="18" t="s">
        <v>159</v>
      </c>
      <c r="BM114" s="155" t="s">
        <v>1678</v>
      </c>
    </row>
    <row r="115" spans="2:63" s="11" customFormat="1" ht="22.5" customHeight="1">
      <c r="B115" s="130"/>
      <c r="D115" s="131" t="s">
        <v>72</v>
      </c>
      <c r="E115" s="141" t="s">
        <v>1679</v>
      </c>
      <c r="F115" s="141" t="s">
        <v>1680</v>
      </c>
      <c r="I115" s="133"/>
      <c r="J115" s="142">
        <f>BK115</f>
        <v>0</v>
      </c>
      <c r="L115" s="130"/>
      <c r="M115" s="135"/>
      <c r="N115" s="136"/>
      <c r="O115" s="136"/>
      <c r="P115" s="137">
        <f>SUM(P116:P128)</f>
        <v>0</v>
      </c>
      <c r="Q115" s="136"/>
      <c r="R115" s="137">
        <f>SUM(R116:R128)</f>
        <v>0</v>
      </c>
      <c r="S115" s="136"/>
      <c r="T115" s="138">
        <f>SUM(T116:T128)</f>
        <v>0</v>
      </c>
      <c r="AR115" s="131" t="s">
        <v>82</v>
      </c>
      <c r="AT115" s="139" t="s">
        <v>72</v>
      </c>
      <c r="AU115" s="139" t="s">
        <v>80</v>
      </c>
      <c r="AY115" s="131" t="s">
        <v>152</v>
      </c>
      <c r="BK115" s="140">
        <f>SUM(BK116:BK128)</f>
        <v>0</v>
      </c>
    </row>
    <row r="116" spans="1:65" s="1" customFormat="1" ht="16.5" customHeight="1">
      <c r="A116" s="33"/>
      <c r="B116" s="143"/>
      <c r="C116" s="144" t="s">
        <v>332</v>
      </c>
      <c r="D116" s="144" t="s">
        <v>154</v>
      </c>
      <c r="E116" s="145" t="s">
        <v>1681</v>
      </c>
      <c r="F116" s="146" t="s">
        <v>1682</v>
      </c>
      <c r="G116" s="147" t="s">
        <v>1653</v>
      </c>
      <c r="H116" s="148">
        <v>8</v>
      </c>
      <c r="I116" s="149"/>
      <c r="J116" s="150">
        <f aca="true" t="shared" si="10" ref="J116:J128">ROUND(I116*H116,2)</f>
        <v>0</v>
      </c>
      <c r="K116" s="146" t="s">
        <v>3</v>
      </c>
      <c r="L116" s="34"/>
      <c r="M116" s="151" t="s">
        <v>3</v>
      </c>
      <c r="N116" s="152" t="s">
        <v>44</v>
      </c>
      <c r="O116" s="54"/>
      <c r="P116" s="153">
        <f aca="true" t="shared" si="11" ref="P116:P128">O116*H116</f>
        <v>0</v>
      </c>
      <c r="Q116" s="153">
        <v>0</v>
      </c>
      <c r="R116" s="153">
        <f aca="true" t="shared" si="12" ref="R116:R128">Q116*H116</f>
        <v>0</v>
      </c>
      <c r="S116" s="153">
        <v>0</v>
      </c>
      <c r="T116" s="154">
        <f aca="true" t="shared" si="13" ref="T116:T128"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5" t="s">
        <v>159</v>
      </c>
      <c r="AT116" s="155" t="s">
        <v>154</v>
      </c>
      <c r="AU116" s="155" t="s">
        <v>82</v>
      </c>
      <c r="AY116" s="18" t="s">
        <v>152</v>
      </c>
      <c r="BE116" s="156">
        <f aca="true" t="shared" si="14" ref="BE116:BE128">IF(N116="základní",J116,0)</f>
        <v>0</v>
      </c>
      <c r="BF116" s="156">
        <f aca="true" t="shared" si="15" ref="BF116:BF128">IF(N116="snížená",J116,0)</f>
        <v>0</v>
      </c>
      <c r="BG116" s="156">
        <f aca="true" t="shared" si="16" ref="BG116:BG128">IF(N116="zákl. přenesená",J116,0)</f>
        <v>0</v>
      </c>
      <c r="BH116" s="156">
        <f aca="true" t="shared" si="17" ref="BH116:BH128">IF(N116="sníž. přenesená",J116,0)</f>
        <v>0</v>
      </c>
      <c r="BI116" s="156">
        <f aca="true" t="shared" si="18" ref="BI116:BI128">IF(N116="nulová",J116,0)</f>
        <v>0</v>
      </c>
      <c r="BJ116" s="18" t="s">
        <v>80</v>
      </c>
      <c r="BK116" s="156">
        <f aca="true" t="shared" si="19" ref="BK116:BK128">ROUND(I116*H116,2)</f>
        <v>0</v>
      </c>
      <c r="BL116" s="18" t="s">
        <v>159</v>
      </c>
      <c r="BM116" s="155" t="s">
        <v>1683</v>
      </c>
    </row>
    <row r="117" spans="1:65" s="1" customFormat="1" ht="16.5" customHeight="1">
      <c r="A117" s="33"/>
      <c r="B117" s="143"/>
      <c r="C117" s="144" t="s">
        <v>339</v>
      </c>
      <c r="D117" s="144" t="s">
        <v>154</v>
      </c>
      <c r="E117" s="145" t="s">
        <v>1684</v>
      </c>
      <c r="F117" s="146" t="s">
        <v>1685</v>
      </c>
      <c r="G117" s="147" t="s">
        <v>1653</v>
      </c>
      <c r="H117" s="148">
        <v>2</v>
      </c>
      <c r="I117" s="149"/>
      <c r="J117" s="150">
        <f t="shared" si="10"/>
        <v>0</v>
      </c>
      <c r="K117" s="146" t="s">
        <v>3</v>
      </c>
      <c r="L117" s="34"/>
      <c r="M117" s="151" t="s">
        <v>3</v>
      </c>
      <c r="N117" s="152" t="s">
        <v>44</v>
      </c>
      <c r="O117" s="54"/>
      <c r="P117" s="153">
        <f t="shared" si="11"/>
        <v>0</v>
      </c>
      <c r="Q117" s="153">
        <v>0</v>
      </c>
      <c r="R117" s="153">
        <f t="shared" si="12"/>
        <v>0</v>
      </c>
      <c r="S117" s="153">
        <v>0</v>
      </c>
      <c r="T117" s="154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5" t="s">
        <v>159</v>
      </c>
      <c r="AT117" s="155" t="s">
        <v>154</v>
      </c>
      <c r="AU117" s="155" t="s">
        <v>82</v>
      </c>
      <c r="AY117" s="18" t="s">
        <v>152</v>
      </c>
      <c r="BE117" s="156">
        <f t="shared" si="14"/>
        <v>0</v>
      </c>
      <c r="BF117" s="156">
        <f t="shared" si="15"/>
        <v>0</v>
      </c>
      <c r="BG117" s="156">
        <f t="shared" si="16"/>
        <v>0</v>
      </c>
      <c r="BH117" s="156">
        <f t="shared" si="17"/>
        <v>0</v>
      </c>
      <c r="BI117" s="156">
        <f t="shared" si="18"/>
        <v>0</v>
      </c>
      <c r="BJ117" s="18" t="s">
        <v>80</v>
      </c>
      <c r="BK117" s="156">
        <f t="shared" si="19"/>
        <v>0</v>
      </c>
      <c r="BL117" s="18" t="s">
        <v>159</v>
      </c>
      <c r="BM117" s="155" t="s">
        <v>1686</v>
      </c>
    </row>
    <row r="118" spans="1:65" s="1" customFormat="1" ht="21.75" customHeight="1">
      <c r="A118" s="33"/>
      <c r="B118" s="143"/>
      <c r="C118" s="144" t="s">
        <v>348</v>
      </c>
      <c r="D118" s="144" t="s">
        <v>154</v>
      </c>
      <c r="E118" s="145" t="s">
        <v>1687</v>
      </c>
      <c r="F118" s="146" t="s">
        <v>1688</v>
      </c>
      <c r="G118" s="147" t="s">
        <v>1689</v>
      </c>
      <c r="H118" s="148">
        <v>32</v>
      </c>
      <c r="I118" s="149"/>
      <c r="J118" s="150">
        <f t="shared" si="10"/>
        <v>0</v>
      </c>
      <c r="K118" s="146" t="s">
        <v>3</v>
      </c>
      <c r="L118" s="34"/>
      <c r="M118" s="151" t="s">
        <v>3</v>
      </c>
      <c r="N118" s="152" t="s">
        <v>44</v>
      </c>
      <c r="O118" s="54"/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5" t="s">
        <v>159</v>
      </c>
      <c r="AT118" s="155" t="s">
        <v>154</v>
      </c>
      <c r="AU118" s="155" t="s">
        <v>82</v>
      </c>
      <c r="AY118" s="18" t="s">
        <v>152</v>
      </c>
      <c r="BE118" s="156">
        <f t="shared" si="14"/>
        <v>0</v>
      </c>
      <c r="BF118" s="156">
        <f t="shared" si="15"/>
        <v>0</v>
      </c>
      <c r="BG118" s="156">
        <f t="shared" si="16"/>
        <v>0</v>
      </c>
      <c r="BH118" s="156">
        <f t="shared" si="17"/>
        <v>0</v>
      </c>
      <c r="BI118" s="156">
        <f t="shared" si="18"/>
        <v>0</v>
      </c>
      <c r="BJ118" s="18" t="s">
        <v>80</v>
      </c>
      <c r="BK118" s="156">
        <f t="shared" si="19"/>
        <v>0</v>
      </c>
      <c r="BL118" s="18" t="s">
        <v>159</v>
      </c>
      <c r="BM118" s="155" t="s">
        <v>1690</v>
      </c>
    </row>
    <row r="119" spans="1:65" s="1" customFormat="1" ht="16.5" customHeight="1">
      <c r="A119" s="33"/>
      <c r="B119" s="143"/>
      <c r="C119" s="144" t="s">
        <v>356</v>
      </c>
      <c r="D119" s="144" t="s">
        <v>154</v>
      </c>
      <c r="E119" s="145" t="s">
        <v>1691</v>
      </c>
      <c r="F119" s="146" t="s">
        <v>1692</v>
      </c>
      <c r="G119" s="147" t="s">
        <v>1689</v>
      </c>
      <c r="H119" s="148">
        <v>32</v>
      </c>
      <c r="I119" s="149"/>
      <c r="J119" s="150">
        <f t="shared" si="10"/>
        <v>0</v>
      </c>
      <c r="K119" s="146" t="s">
        <v>3</v>
      </c>
      <c r="L119" s="34"/>
      <c r="M119" s="151" t="s">
        <v>3</v>
      </c>
      <c r="N119" s="152" t="s">
        <v>44</v>
      </c>
      <c r="O119" s="54"/>
      <c r="P119" s="153">
        <f t="shared" si="11"/>
        <v>0</v>
      </c>
      <c r="Q119" s="153">
        <v>0</v>
      </c>
      <c r="R119" s="153">
        <f t="shared" si="12"/>
        <v>0</v>
      </c>
      <c r="S119" s="153">
        <v>0</v>
      </c>
      <c r="T119" s="154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5" t="s">
        <v>159</v>
      </c>
      <c r="AT119" s="155" t="s">
        <v>154</v>
      </c>
      <c r="AU119" s="155" t="s">
        <v>82</v>
      </c>
      <c r="AY119" s="18" t="s">
        <v>152</v>
      </c>
      <c r="BE119" s="156">
        <f t="shared" si="14"/>
        <v>0</v>
      </c>
      <c r="BF119" s="156">
        <f t="shared" si="15"/>
        <v>0</v>
      </c>
      <c r="BG119" s="156">
        <f t="shared" si="16"/>
        <v>0</v>
      </c>
      <c r="BH119" s="156">
        <f t="shared" si="17"/>
        <v>0</v>
      </c>
      <c r="BI119" s="156">
        <f t="shared" si="18"/>
        <v>0</v>
      </c>
      <c r="BJ119" s="18" t="s">
        <v>80</v>
      </c>
      <c r="BK119" s="156">
        <f t="shared" si="19"/>
        <v>0</v>
      </c>
      <c r="BL119" s="18" t="s">
        <v>159</v>
      </c>
      <c r="BM119" s="155" t="s">
        <v>1693</v>
      </c>
    </row>
    <row r="120" spans="1:65" s="1" customFormat="1" ht="21.75" customHeight="1">
      <c r="A120" s="33"/>
      <c r="B120" s="143"/>
      <c r="C120" s="144" t="s">
        <v>365</v>
      </c>
      <c r="D120" s="144" t="s">
        <v>154</v>
      </c>
      <c r="E120" s="145" t="s">
        <v>1687</v>
      </c>
      <c r="F120" s="146" t="s">
        <v>1688</v>
      </c>
      <c r="G120" s="147" t="s">
        <v>1689</v>
      </c>
      <c r="H120" s="148">
        <v>28</v>
      </c>
      <c r="I120" s="149"/>
      <c r="J120" s="150">
        <f t="shared" si="10"/>
        <v>0</v>
      </c>
      <c r="K120" s="146" t="s">
        <v>3</v>
      </c>
      <c r="L120" s="34"/>
      <c r="M120" s="151" t="s">
        <v>3</v>
      </c>
      <c r="N120" s="152" t="s">
        <v>44</v>
      </c>
      <c r="O120" s="54"/>
      <c r="P120" s="153">
        <f t="shared" si="11"/>
        <v>0</v>
      </c>
      <c r="Q120" s="153">
        <v>0</v>
      </c>
      <c r="R120" s="153">
        <f t="shared" si="12"/>
        <v>0</v>
      </c>
      <c r="S120" s="153">
        <v>0</v>
      </c>
      <c r="T120" s="154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5" t="s">
        <v>159</v>
      </c>
      <c r="AT120" s="155" t="s">
        <v>154</v>
      </c>
      <c r="AU120" s="155" t="s">
        <v>82</v>
      </c>
      <c r="AY120" s="18" t="s">
        <v>152</v>
      </c>
      <c r="BE120" s="156">
        <f t="shared" si="14"/>
        <v>0</v>
      </c>
      <c r="BF120" s="156">
        <f t="shared" si="15"/>
        <v>0</v>
      </c>
      <c r="BG120" s="156">
        <f t="shared" si="16"/>
        <v>0</v>
      </c>
      <c r="BH120" s="156">
        <f t="shared" si="17"/>
        <v>0</v>
      </c>
      <c r="BI120" s="156">
        <f t="shared" si="18"/>
        <v>0</v>
      </c>
      <c r="BJ120" s="18" t="s">
        <v>80</v>
      </c>
      <c r="BK120" s="156">
        <f t="shared" si="19"/>
        <v>0</v>
      </c>
      <c r="BL120" s="18" t="s">
        <v>159</v>
      </c>
      <c r="BM120" s="155" t="s">
        <v>1694</v>
      </c>
    </row>
    <row r="121" spans="1:65" s="1" customFormat="1" ht="16.5" customHeight="1">
      <c r="A121" s="33"/>
      <c r="B121" s="143"/>
      <c r="C121" s="144" t="s">
        <v>373</v>
      </c>
      <c r="D121" s="144" t="s">
        <v>154</v>
      </c>
      <c r="E121" s="145" t="s">
        <v>1695</v>
      </c>
      <c r="F121" s="146" t="s">
        <v>1692</v>
      </c>
      <c r="G121" s="147" t="s">
        <v>1689</v>
      </c>
      <c r="H121" s="148">
        <v>28</v>
      </c>
      <c r="I121" s="149"/>
      <c r="J121" s="150">
        <f t="shared" si="10"/>
        <v>0</v>
      </c>
      <c r="K121" s="146" t="s">
        <v>3</v>
      </c>
      <c r="L121" s="34"/>
      <c r="M121" s="151" t="s">
        <v>3</v>
      </c>
      <c r="N121" s="152" t="s">
        <v>44</v>
      </c>
      <c r="O121" s="54"/>
      <c r="P121" s="153">
        <f t="shared" si="11"/>
        <v>0</v>
      </c>
      <c r="Q121" s="153">
        <v>0</v>
      </c>
      <c r="R121" s="153">
        <f t="shared" si="12"/>
        <v>0</v>
      </c>
      <c r="S121" s="153">
        <v>0</v>
      </c>
      <c r="T121" s="154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5" t="s">
        <v>159</v>
      </c>
      <c r="AT121" s="155" t="s">
        <v>154</v>
      </c>
      <c r="AU121" s="155" t="s">
        <v>82</v>
      </c>
      <c r="AY121" s="18" t="s">
        <v>152</v>
      </c>
      <c r="BE121" s="156">
        <f t="shared" si="14"/>
        <v>0</v>
      </c>
      <c r="BF121" s="156">
        <f t="shared" si="15"/>
        <v>0</v>
      </c>
      <c r="BG121" s="156">
        <f t="shared" si="16"/>
        <v>0</v>
      </c>
      <c r="BH121" s="156">
        <f t="shared" si="17"/>
        <v>0</v>
      </c>
      <c r="BI121" s="156">
        <f t="shared" si="18"/>
        <v>0</v>
      </c>
      <c r="BJ121" s="18" t="s">
        <v>80</v>
      </c>
      <c r="BK121" s="156">
        <f t="shared" si="19"/>
        <v>0</v>
      </c>
      <c r="BL121" s="18" t="s">
        <v>159</v>
      </c>
      <c r="BM121" s="155" t="s">
        <v>1696</v>
      </c>
    </row>
    <row r="122" spans="1:65" s="1" customFormat="1" ht="16.5" customHeight="1">
      <c r="A122" s="33"/>
      <c r="B122" s="143"/>
      <c r="C122" s="144" t="s">
        <v>385</v>
      </c>
      <c r="D122" s="144" t="s">
        <v>154</v>
      </c>
      <c r="E122" s="145" t="s">
        <v>1697</v>
      </c>
      <c r="F122" s="146" t="s">
        <v>1698</v>
      </c>
      <c r="G122" s="147" t="s">
        <v>1653</v>
      </c>
      <c r="H122" s="148">
        <v>1</v>
      </c>
      <c r="I122" s="149"/>
      <c r="J122" s="150">
        <f t="shared" si="10"/>
        <v>0</v>
      </c>
      <c r="K122" s="146" t="s">
        <v>3</v>
      </c>
      <c r="L122" s="34"/>
      <c r="M122" s="151" t="s">
        <v>3</v>
      </c>
      <c r="N122" s="152" t="s">
        <v>44</v>
      </c>
      <c r="O122" s="54"/>
      <c r="P122" s="153">
        <f t="shared" si="11"/>
        <v>0</v>
      </c>
      <c r="Q122" s="153">
        <v>0</v>
      </c>
      <c r="R122" s="153">
        <f t="shared" si="12"/>
        <v>0</v>
      </c>
      <c r="S122" s="153">
        <v>0</v>
      </c>
      <c r="T122" s="154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5" t="s">
        <v>159</v>
      </c>
      <c r="AT122" s="155" t="s">
        <v>154</v>
      </c>
      <c r="AU122" s="155" t="s">
        <v>82</v>
      </c>
      <c r="AY122" s="18" t="s">
        <v>152</v>
      </c>
      <c r="BE122" s="156">
        <f t="shared" si="14"/>
        <v>0</v>
      </c>
      <c r="BF122" s="156">
        <f t="shared" si="15"/>
        <v>0</v>
      </c>
      <c r="BG122" s="156">
        <f t="shared" si="16"/>
        <v>0</v>
      </c>
      <c r="BH122" s="156">
        <f t="shared" si="17"/>
        <v>0</v>
      </c>
      <c r="BI122" s="156">
        <f t="shared" si="18"/>
        <v>0</v>
      </c>
      <c r="BJ122" s="18" t="s">
        <v>80</v>
      </c>
      <c r="BK122" s="156">
        <f t="shared" si="19"/>
        <v>0</v>
      </c>
      <c r="BL122" s="18" t="s">
        <v>159</v>
      </c>
      <c r="BM122" s="155" t="s">
        <v>1699</v>
      </c>
    </row>
    <row r="123" spans="1:65" s="1" customFormat="1" ht="16.5" customHeight="1">
      <c r="A123" s="33"/>
      <c r="B123" s="143"/>
      <c r="C123" s="144" t="s">
        <v>390</v>
      </c>
      <c r="D123" s="144" t="s">
        <v>154</v>
      </c>
      <c r="E123" s="145" t="s">
        <v>1700</v>
      </c>
      <c r="F123" s="146" t="s">
        <v>1701</v>
      </c>
      <c r="G123" s="147" t="s">
        <v>732</v>
      </c>
      <c r="H123" s="148">
        <v>1</v>
      </c>
      <c r="I123" s="149"/>
      <c r="J123" s="150">
        <f t="shared" si="10"/>
        <v>0</v>
      </c>
      <c r="K123" s="146" t="s">
        <v>3</v>
      </c>
      <c r="L123" s="34"/>
      <c r="M123" s="151" t="s">
        <v>3</v>
      </c>
      <c r="N123" s="152" t="s">
        <v>44</v>
      </c>
      <c r="O123" s="54"/>
      <c r="P123" s="153">
        <f t="shared" si="11"/>
        <v>0</v>
      </c>
      <c r="Q123" s="153">
        <v>0</v>
      </c>
      <c r="R123" s="153">
        <f t="shared" si="12"/>
        <v>0</v>
      </c>
      <c r="S123" s="153">
        <v>0</v>
      </c>
      <c r="T123" s="154">
        <f t="shared" si="1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5" t="s">
        <v>159</v>
      </c>
      <c r="AT123" s="155" t="s">
        <v>154</v>
      </c>
      <c r="AU123" s="155" t="s">
        <v>82</v>
      </c>
      <c r="AY123" s="18" t="s">
        <v>152</v>
      </c>
      <c r="BE123" s="156">
        <f t="shared" si="14"/>
        <v>0</v>
      </c>
      <c r="BF123" s="156">
        <f t="shared" si="15"/>
        <v>0</v>
      </c>
      <c r="BG123" s="156">
        <f t="shared" si="16"/>
        <v>0</v>
      </c>
      <c r="BH123" s="156">
        <f t="shared" si="17"/>
        <v>0</v>
      </c>
      <c r="BI123" s="156">
        <f t="shared" si="18"/>
        <v>0</v>
      </c>
      <c r="BJ123" s="18" t="s">
        <v>80</v>
      </c>
      <c r="BK123" s="156">
        <f t="shared" si="19"/>
        <v>0</v>
      </c>
      <c r="BL123" s="18" t="s">
        <v>159</v>
      </c>
      <c r="BM123" s="155" t="s">
        <v>1702</v>
      </c>
    </row>
    <row r="124" spans="1:65" s="1" customFormat="1" ht="33" customHeight="1">
      <c r="A124" s="33"/>
      <c r="B124" s="143"/>
      <c r="C124" s="144" t="s">
        <v>395</v>
      </c>
      <c r="D124" s="144" t="s">
        <v>154</v>
      </c>
      <c r="E124" s="145" t="s">
        <v>1703</v>
      </c>
      <c r="F124" s="146" t="s">
        <v>1704</v>
      </c>
      <c r="G124" s="147" t="s">
        <v>732</v>
      </c>
      <c r="H124" s="148">
        <v>1</v>
      </c>
      <c r="I124" s="149"/>
      <c r="J124" s="150">
        <f t="shared" si="10"/>
        <v>0</v>
      </c>
      <c r="K124" s="146" t="s">
        <v>3</v>
      </c>
      <c r="L124" s="34"/>
      <c r="M124" s="151" t="s">
        <v>3</v>
      </c>
      <c r="N124" s="152" t="s">
        <v>44</v>
      </c>
      <c r="O124" s="54"/>
      <c r="P124" s="153">
        <f t="shared" si="11"/>
        <v>0</v>
      </c>
      <c r="Q124" s="153">
        <v>0</v>
      </c>
      <c r="R124" s="153">
        <f t="shared" si="12"/>
        <v>0</v>
      </c>
      <c r="S124" s="153">
        <v>0</v>
      </c>
      <c r="T124" s="154">
        <f t="shared" si="1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5" t="s">
        <v>159</v>
      </c>
      <c r="AT124" s="155" t="s">
        <v>154</v>
      </c>
      <c r="AU124" s="155" t="s">
        <v>82</v>
      </c>
      <c r="AY124" s="18" t="s">
        <v>152</v>
      </c>
      <c r="BE124" s="156">
        <f t="shared" si="14"/>
        <v>0</v>
      </c>
      <c r="BF124" s="156">
        <f t="shared" si="15"/>
        <v>0</v>
      </c>
      <c r="BG124" s="156">
        <f t="shared" si="16"/>
        <v>0</v>
      </c>
      <c r="BH124" s="156">
        <f t="shared" si="17"/>
        <v>0</v>
      </c>
      <c r="BI124" s="156">
        <f t="shared" si="18"/>
        <v>0</v>
      </c>
      <c r="BJ124" s="18" t="s">
        <v>80</v>
      </c>
      <c r="BK124" s="156">
        <f t="shared" si="19"/>
        <v>0</v>
      </c>
      <c r="BL124" s="18" t="s">
        <v>159</v>
      </c>
      <c r="BM124" s="155" t="s">
        <v>1705</v>
      </c>
    </row>
    <row r="125" spans="1:65" s="1" customFormat="1" ht="16.5" customHeight="1">
      <c r="A125" s="33"/>
      <c r="B125" s="143"/>
      <c r="C125" s="144" t="s">
        <v>403</v>
      </c>
      <c r="D125" s="144" t="s">
        <v>154</v>
      </c>
      <c r="E125" s="145" t="s">
        <v>1706</v>
      </c>
      <c r="F125" s="146" t="s">
        <v>1707</v>
      </c>
      <c r="G125" s="147" t="s">
        <v>732</v>
      </c>
      <c r="H125" s="148">
        <v>1</v>
      </c>
      <c r="I125" s="149"/>
      <c r="J125" s="150">
        <f t="shared" si="10"/>
        <v>0</v>
      </c>
      <c r="K125" s="146" t="s">
        <v>3</v>
      </c>
      <c r="L125" s="34"/>
      <c r="M125" s="151" t="s">
        <v>3</v>
      </c>
      <c r="N125" s="152" t="s">
        <v>44</v>
      </c>
      <c r="O125" s="54"/>
      <c r="P125" s="153">
        <f t="shared" si="11"/>
        <v>0</v>
      </c>
      <c r="Q125" s="153">
        <v>0</v>
      </c>
      <c r="R125" s="153">
        <f t="shared" si="12"/>
        <v>0</v>
      </c>
      <c r="S125" s="153">
        <v>0</v>
      </c>
      <c r="T125" s="154">
        <f t="shared" si="1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5" t="s">
        <v>159</v>
      </c>
      <c r="AT125" s="155" t="s">
        <v>154</v>
      </c>
      <c r="AU125" s="155" t="s">
        <v>82</v>
      </c>
      <c r="AY125" s="18" t="s">
        <v>152</v>
      </c>
      <c r="BE125" s="156">
        <f t="shared" si="14"/>
        <v>0</v>
      </c>
      <c r="BF125" s="156">
        <f t="shared" si="15"/>
        <v>0</v>
      </c>
      <c r="BG125" s="156">
        <f t="shared" si="16"/>
        <v>0</v>
      </c>
      <c r="BH125" s="156">
        <f t="shared" si="17"/>
        <v>0</v>
      </c>
      <c r="BI125" s="156">
        <f t="shared" si="18"/>
        <v>0</v>
      </c>
      <c r="BJ125" s="18" t="s">
        <v>80</v>
      </c>
      <c r="BK125" s="156">
        <f t="shared" si="19"/>
        <v>0</v>
      </c>
      <c r="BL125" s="18" t="s">
        <v>159</v>
      </c>
      <c r="BM125" s="155" t="s">
        <v>1708</v>
      </c>
    </row>
    <row r="126" spans="1:65" s="1" customFormat="1" ht="16.5" customHeight="1">
      <c r="A126" s="33"/>
      <c r="B126" s="143"/>
      <c r="C126" s="144" t="s">
        <v>408</v>
      </c>
      <c r="D126" s="144" t="s">
        <v>154</v>
      </c>
      <c r="E126" s="145" t="s">
        <v>1709</v>
      </c>
      <c r="F126" s="146" t="s">
        <v>1710</v>
      </c>
      <c r="G126" s="147" t="s">
        <v>80</v>
      </c>
      <c r="H126" s="148">
        <v>1</v>
      </c>
      <c r="I126" s="149"/>
      <c r="J126" s="150">
        <f t="shared" si="10"/>
        <v>0</v>
      </c>
      <c r="K126" s="146" t="s">
        <v>3</v>
      </c>
      <c r="L126" s="34"/>
      <c r="M126" s="151" t="s">
        <v>3</v>
      </c>
      <c r="N126" s="152" t="s">
        <v>44</v>
      </c>
      <c r="O126" s="54"/>
      <c r="P126" s="153">
        <f t="shared" si="11"/>
        <v>0</v>
      </c>
      <c r="Q126" s="153">
        <v>0</v>
      </c>
      <c r="R126" s="153">
        <f t="shared" si="12"/>
        <v>0</v>
      </c>
      <c r="S126" s="153">
        <v>0</v>
      </c>
      <c r="T126" s="154">
        <f t="shared" si="1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5" t="s">
        <v>159</v>
      </c>
      <c r="AT126" s="155" t="s">
        <v>154</v>
      </c>
      <c r="AU126" s="155" t="s">
        <v>82</v>
      </c>
      <c r="AY126" s="18" t="s">
        <v>152</v>
      </c>
      <c r="BE126" s="156">
        <f t="shared" si="14"/>
        <v>0</v>
      </c>
      <c r="BF126" s="156">
        <f t="shared" si="15"/>
        <v>0</v>
      </c>
      <c r="BG126" s="156">
        <f t="shared" si="16"/>
        <v>0</v>
      </c>
      <c r="BH126" s="156">
        <f t="shared" si="17"/>
        <v>0</v>
      </c>
      <c r="BI126" s="156">
        <f t="shared" si="18"/>
        <v>0</v>
      </c>
      <c r="BJ126" s="18" t="s">
        <v>80</v>
      </c>
      <c r="BK126" s="156">
        <f t="shared" si="19"/>
        <v>0</v>
      </c>
      <c r="BL126" s="18" t="s">
        <v>159</v>
      </c>
      <c r="BM126" s="155" t="s">
        <v>1711</v>
      </c>
    </row>
    <row r="127" spans="1:65" s="1" customFormat="1" ht="16.5" customHeight="1">
      <c r="A127" s="33"/>
      <c r="B127" s="143"/>
      <c r="C127" s="144" t="s">
        <v>433</v>
      </c>
      <c r="D127" s="144" t="s">
        <v>154</v>
      </c>
      <c r="E127" s="145" t="s">
        <v>1712</v>
      </c>
      <c r="F127" s="146" t="s">
        <v>1713</v>
      </c>
      <c r="G127" s="147" t="s">
        <v>732</v>
      </c>
      <c r="H127" s="148">
        <v>1</v>
      </c>
      <c r="I127" s="149"/>
      <c r="J127" s="150">
        <f t="shared" si="10"/>
        <v>0</v>
      </c>
      <c r="K127" s="146" t="s">
        <v>3</v>
      </c>
      <c r="L127" s="34"/>
      <c r="M127" s="151" t="s">
        <v>3</v>
      </c>
      <c r="N127" s="152" t="s">
        <v>44</v>
      </c>
      <c r="O127" s="54"/>
      <c r="P127" s="153">
        <f t="shared" si="11"/>
        <v>0</v>
      </c>
      <c r="Q127" s="153">
        <v>0</v>
      </c>
      <c r="R127" s="153">
        <f t="shared" si="12"/>
        <v>0</v>
      </c>
      <c r="S127" s="153">
        <v>0</v>
      </c>
      <c r="T127" s="154">
        <f t="shared" si="1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5" t="s">
        <v>159</v>
      </c>
      <c r="AT127" s="155" t="s">
        <v>154</v>
      </c>
      <c r="AU127" s="155" t="s">
        <v>82</v>
      </c>
      <c r="AY127" s="18" t="s">
        <v>152</v>
      </c>
      <c r="BE127" s="156">
        <f t="shared" si="14"/>
        <v>0</v>
      </c>
      <c r="BF127" s="156">
        <f t="shared" si="15"/>
        <v>0</v>
      </c>
      <c r="BG127" s="156">
        <f t="shared" si="16"/>
        <v>0</v>
      </c>
      <c r="BH127" s="156">
        <f t="shared" si="17"/>
        <v>0</v>
      </c>
      <c r="BI127" s="156">
        <f t="shared" si="18"/>
        <v>0</v>
      </c>
      <c r="BJ127" s="18" t="s">
        <v>80</v>
      </c>
      <c r="BK127" s="156">
        <f t="shared" si="19"/>
        <v>0</v>
      </c>
      <c r="BL127" s="18" t="s">
        <v>159</v>
      </c>
      <c r="BM127" s="155" t="s">
        <v>1714</v>
      </c>
    </row>
    <row r="128" spans="1:65" s="1" customFormat="1" ht="16.5" customHeight="1">
      <c r="A128" s="33"/>
      <c r="B128" s="143"/>
      <c r="C128" s="144" t="s">
        <v>438</v>
      </c>
      <c r="D128" s="144" t="s">
        <v>154</v>
      </c>
      <c r="E128" s="145" t="s">
        <v>1589</v>
      </c>
      <c r="F128" s="146" t="s">
        <v>1715</v>
      </c>
      <c r="G128" s="147" t="s">
        <v>1591</v>
      </c>
      <c r="H128" s="148">
        <v>12</v>
      </c>
      <c r="I128" s="149"/>
      <c r="J128" s="150">
        <f t="shared" si="10"/>
        <v>0</v>
      </c>
      <c r="K128" s="146" t="s">
        <v>3</v>
      </c>
      <c r="L128" s="34"/>
      <c r="M128" s="151" t="s">
        <v>3</v>
      </c>
      <c r="N128" s="152" t="s">
        <v>44</v>
      </c>
      <c r="O128" s="54"/>
      <c r="P128" s="153">
        <f t="shared" si="11"/>
        <v>0</v>
      </c>
      <c r="Q128" s="153">
        <v>0</v>
      </c>
      <c r="R128" s="153">
        <f t="shared" si="12"/>
        <v>0</v>
      </c>
      <c r="S128" s="153">
        <v>0</v>
      </c>
      <c r="T128" s="154">
        <f t="shared" si="1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5" t="s">
        <v>159</v>
      </c>
      <c r="AT128" s="155" t="s">
        <v>154</v>
      </c>
      <c r="AU128" s="155" t="s">
        <v>82</v>
      </c>
      <c r="AY128" s="18" t="s">
        <v>152</v>
      </c>
      <c r="BE128" s="156">
        <f t="shared" si="14"/>
        <v>0</v>
      </c>
      <c r="BF128" s="156">
        <f t="shared" si="15"/>
        <v>0</v>
      </c>
      <c r="BG128" s="156">
        <f t="shared" si="16"/>
        <v>0</v>
      </c>
      <c r="BH128" s="156">
        <f t="shared" si="17"/>
        <v>0</v>
      </c>
      <c r="BI128" s="156">
        <f t="shared" si="18"/>
        <v>0</v>
      </c>
      <c r="BJ128" s="18" t="s">
        <v>80</v>
      </c>
      <c r="BK128" s="156">
        <f t="shared" si="19"/>
        <v>0</v>
      </c>
      <c r="BL128" s="18" t="s">
        <v>159</v>
      </c>
      <c r="BM128" s="155" t="s">
        <v>1716</v>
      </c>
    </row>
    <row r="129" spans="2:63" s="11" customFormat="1" ht="22.5" customHeight="1">
      <c r="B129" s="130"/>
      <c r="D129" s="131" t="s">
        <v>72</v>
      </c>
      <c r="E129" s="141" t="s">
        <v>1717</v>
      </c>
      <c r="F129" s="141" t="s">
        <v>1718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SUM(P130:P166)</f>
        <v>0</v>
      </c>
      <c r="Q129" s="136"/>
      <c r="R129" s="137">
        <f>SUM(R130:R166)</f>
        <v>0</v>
      </c>
      <c r="S129" s="136"/>
      <c r="T129" s="138">
        <f>SUM(T130:T166)</f>
        <v>0</v>
      </c>
      <c r="AR129" s="131" t="s">
        <v>82</v>
      </c>
      <c r="AT129" s="139" t="s">
        <v>72</v>
      </c>
      <c r="AU129" s="139" t="s">
        <v>80</v>
      </c>
      <c r="AY129" s="131" t="s">
        <v>152</v>
      </c>
      <c r="BK129" s="140">
        <f>SUM(BK130:BK166)</f>
        <v>0</v>
      </c>
    </row>
    <row r="130" spans="1:65" s="1" customFormat="1" ht="21.75" customHeight="1">
      <c r="A130" s="33"/>
      <c r="B130" s="143"/>
      <c r="C130" s="144" t="s">
        <v>444</v>
      </c>
      <c r="D130" s="144" t="s">
        <v>154</v>
      </c>
      <c r="E130" s="145" t="s">
        <v>1719</v>
      </c>
      <c r="F130" s="146" t="s">
        <v>1720</v>
      </c>
      <c r="G130" s="147" t="s">
        <v>1653</v>
      </c>
      <c r="H130" s="148">
        <v>2</v>
      </c>
      <c r="I130" s="149"/>
      <c r="J130" s="150">
        <f aca="true" t="shared" si="20" ref="J130:J166">ROUND(I130*H130,2)</f>
        <v>0</v>
      </c>
      <c r="K130" s="146" t="s">
        <v>3</v>
      </c>
      <c r="L130" s="34"/>
      <c r="M130" s="151" t="s">
        <v>3</v>
      </c>
      <c r="N130" s="152" t="s">
        <v>44</v>
      </c>
      <c r="O130" s="54"/>
      <c r="P130" s="153">
        <f aca="true" t="shared" si="21" ref="P130:P166">O130*H130</f>
        <v>0</v>
      </c>
      <c r="Q130" s="153">
        <v>0</v>
      </c>
      <c r="R130" s="153">
        <f aca="true" t="shared" si="22" ref="R130:R166">Q130*H130</f>
        <v>0</v>
      </c>
      <c r="S130" s="153">
        <v>0</v>
      </c>
      <c r="T130" s="154">
        <f aca="true" t="shared" si="23" ref="T130:T166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5" t="s">
        <v>159</v>
      </c>
      <c r="AT130" s="155" t="s">
        <v>154</v>
      </c>
      <c r="AU130" s="155" t="s">
        <v>82</v>
      </c>
      <c r="AY130" s="18" t="s">
        <v>152</v>
      </c>
      <c r="BE130" s="156">
        <f aca="true" t="shared" si="24" ref="BE130:BE166">IF(N130="základní",J130,0)</f>
        <v>0</v>
      </c>
      <c r="BF130" s="156">
        <f aca="true" t="shared" si="25" ref="BF130:BF166">IF(N130="snížená",J130,0)</f>
        <v>0</v>
      </c>
      <c r="BG130" s="156">
        <f aca="true" t="shared" si="26" ref="BG130:BG166">IF(N130="zákl. přenesená",J130,0)</f>
        <v>0</v>
      </c>
      <c r="BH130" s="156">
        <f aca="true" t="shared" si="27" ref="BH130:BH166">IF(N130="sníž. přenesená",J130,0)</f>
        <v>0</v>
      </c>
      <c r="BI130" s="156">
        <f aca="true" t="shared" si="28" ref="BI130:BI166">IF(N130="nulová",J130,0)</f>
        <v>0</v>
      </c>
      <c r="BJ130" s="18" t="s">
        <v>80</v>
      </c>
      <c r="BK130" s="156">
        <f aca="true" t="shared" si="29" ref="BK130:BK166">ROUND(I130*H130,2)</f>
        <v>0</v>
      </c>
      <c r="BL130" s="18" t="s">
        <v>159</v>
      </c>
      <c r="BM130" s="155" t="s">
        <v>82</v>
      </c>
    </row>
    <row r="131" spans="1:65" s="1" customFormat="1" ht="16.5" customHeight="1">
      <c r="A131" s="33"/>
      <c r="B131" s="143"/>
      <c r="C131" s="144" t="s">
        <v>450</v>
      </c>
      <c r="D131" s="144" t="s">
        <v>154</v>
      </c>
      <c r="E131" s="145" t="s">
        <v>1721</v>
      </c>
      <c r="F131" s="146" t="s">
        <v>1722</v>
      </c>
      <c r="G131" s="147" t="s">
        <v>732</v>
      </c>
      <c r="H131" s="148">
        <v>2</v>
      </c>
      <c r="I131" s="149"/>
      <c r="J131" s="150">
        <f t="shared" si="20"/>
        <v>0</v>
      </c>
      <c r="K131" s="146" t="s">
        <v>3</v>
      </c>
      <c r="L131" s="34"/>
      <c r="M131" s="151" t="s">
        <v>3</v>
      </c>
      <c r="N131" s="152" t="s">
        <v>44</v>
      </c>
      <c r="O131" s="54"/>
      <c r="P131" s="153">
        <f t="shared" si="21"/>
        <v>0</v>
      </c>
      <c r="Q131" s="153">
        <v>0</v>
      </c>
      <c r="R131" s="153">
        <f t="shared" si="22"/>
        <v>0</v>
      </c>
      <c r="S131" s="153">
        <v>0</v>
      </c>
      <c r="T131" s="154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5" t="s">
        <v>159</v>
      </c>
      <c r="AT131" s="155" t="s">
        <v>154</v>
      </c>
      <c r="AU131" s="155" t="s">
        <v>82</v>
      </c>
      <c r="AY131" s="18" t="s">
        <v>152</v>
      </c>
      <c r="BE131" s="156">
        <f t="shared" si="24"/>
        <v>0</v>
      </c>
      <c r="BF131" s="156">
        <f t="shared" si="25"/>
        <v>0</v>
      </c>
      <c r="BG131" s="156">
        <f t="shared" si="26"/>
        <v>0</v>
      </c>
      <c r="BH131" s="156">
        <f t="shared" si="27"/>
        <v>0</v>
      </c>
      <c r="BI131" s="156">
        <f t="shared" si="28"/>
        <v>0</v>
      </c>
      <c r="BJ131" s="18" t="s">
        <v>80</v>
      </c>
      <c r="BK131" s="156">
        <f t="shared" si="29"/>
        <v>0</v>
      </c>
      <c r="BL131" s="18" t="s">
        <v>159</v>
      </c>
      <c r="BM131" s="155" t="s">
        <v>159</v>
      </c>
    </row>
    <row r="132" spans="1:65" s="1" customFormat="1" ht="24" customHeight="1">
      <c r="A132" s="33"/>
      <c r="B132" s="143"/>
      <c r="C132" s="144" t="s">
        <v>457</v>
      </c>
      <c r="D132" s="144" t="s">
        <v>154</v>
      </c>
      <c r="E132" s="145" t="s">
        <v>1723</v>
      </c>
      <c r="F132" s="146" t="s">
        <v>1724</v>
      </c>
      <c r="G132" s="147" t="s">
        <v>1653</v>
      </c>
      <c r="H132" s="148">
        <v>1</v>
      </c>
      <c r="I132" s="149"/>
      <c r="J132" s="150">
        <f t="shared" si="20"/>
        <v>0</v>
      </c>
      <c r="K132" s="146" t="s">
        <v>3</v>
      </c>
      <c r="L132" s="34"/>
      <c r="M132" s="151" t="s">
        <v>3</v>
      </c>
      <c r="N132" s="152" t="s">
        <v>44</v>
      </c>
      <c r="O132" s="54"/>
      <c r="P132" s="153">
        <f t="shared" si="21"/>
        <v>0</v>
      </c>
      <c r="Q132" s="153">
        <v>0</v>
      </c>
      <c r="R132" s="153">
        <f t="shared" si="22"/>
        <v>0</v>
      </c>
      <c r="S132" s="153">
        <v>0</v>
      </c>
      <c r="T132" s="154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5" t="s">
        <v>159</v>
      </c>
      <c r="AT132" s="155" t="s">
        <v>154</v>
      </c>
      <c r="AU132" s="155" t="s">
        <v>82</v>
      </c>
      <c r="AY132" s="18" t="s">
        <v>152</v>
      </c>
      <c r="BE132" s="156">
        <f t="shared" si="24"/>
        <v>0</v>
      </c>
      <c r="BF132" s="156">
        <f t="shared" si="25"/>
        <v>0</v>
      </c>
      <c r="BG132" s="156">
        <f t="shared" si="26"/>
        <v>0</v>
      </c>
      <c r="BH132" s="156">
        <f t="shared" si="27"/>
        <v>0</v>
      </c>
      <c r="BI132" s="156">
        <f t="shared" si="28"/>
        <v>0</v>
      </c>
      <c r="BJ132" s="18" t="s">
        <v>80</v>
      </c>
      <c r="BK132" s="156">
        <f t="shared" si="29"/>
        <v>0</v>
      </c>
      <c r="BL132" s="18" t="s">
        <v>159</v>
      </c>
      <c r="BM132" s="155" t="s">
        <v>199</v>
      </c>
    </row>
    <row r="133" spans="1:65" s="1" customFormat="1" ht="16.5" customHeight="1">
      <c r="A133" s="33"/>
      <c r="B133" s="143"/>
      <c r="C133" s="144" t="s">
        <v>463</v>
      </c>
      <c r="D133" s="144" t="s">
        <v>154</v>
      </c>
      <c r="E133" s="145" t="s">
        <v>1725</v>
      </c>
      <c r="F133" s="146" t="s">
        <v>1722</v>
      </c>
      <c r="G133" s="147" t="s">
        <v>732</v>
      </c>
      <c r="H133" s="148">
        <v>1</v>
      </c>
      <c r="I133" s="149"/>
      <c r="J133" s="150">
        <f t="shared" si="20"/>
        <v>0</v>
      </c>
      <c r="K133" s="146" t="s">
        <v>3</v>
      </c>
      <c r="L133" s="34"/>
      <c r="M133" s="151" t="s">
        <v>3</v>
      </c>
      <c r="N133" s="152" t="s">
        <v>44</v>
      </c>
      <c r="O133" s="54"/>
      <c r="P133" s="153">
        <f t="shared" si="21"/>
        <v>0</v>
      </c>
      <c r="Q133" s="153">
        <v>0</v>
      </c>
      <c r="R133" s="153">
        <f t="shared" si="22"/>
        <v>0</v>
      </c>
      <c r="S133" s="153">
        <v>0</v>
      </c>
      <c r="T133" s="154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5" t="s">
        <v>159</v>
      </c>
      <c r="AT133" s="155" t="s">
        <v>154</v>
      </c>
      <c r="AU133" s="155" t="s">
        <v>82</v>
      </c>
      <c r="AY133" s="18" t="s">
        <v>152</v>
      </c>
      <c r="BE133" s="156">
        <f t="shared" si="24"/>
        <v>0</v>
      </c>
      <c r="BF133" s="156">
        <f t="shared" si="25"/>
        <v>0</v>
      </c>
      <c r="BG133" s="156">
        <f t="shared" si="26"/>
        <v>0</v>
      </c>
      <c r="BH133" s="156">
        <f t="shared" si="27"/>
        <v>0</v>
      </c>
      <c r="BI133" s="156">
        <f t="shared" si="28"/>
        <v>0</v>
      </c>
      <c r="BJ133" s="18" t="s">
        <v>80</v>
      </c>
      <c r="BK133" s="156">
        <f t="shared" si="29"/>
        <v>0</v>
      </c>
      <c r="BL133" s="18" t="s">
        <v>159</v>
      </c>
      <c r="BM133" s="155" t="s">
        <v>180</v>
      </c>
    </row>
    <row r="134" spans="1:65" s="1" customFormat="1" ht="16.5" customHeight="1">
      <c r="A134" s="33"/>
      <c r="B134" s="143"/>
      <c r="C134" s="144" t="s">
        <v>489</v>
      </c>
      <c r="D134" s="144" t="s">
        <v>154</v>
      </c>
      <c r="E134" s="145" t="s">
        <v>1726</v>
      </c>
      <c r="F134" s="146" t="s">
        <v>1727</v>
      </c>
      <c r="G134" s="147" t="s">
        <v>1653</v>
      </c>
      <c r="H134" s="148">
        <v>1</v>
      </c>
      <c r="I134" s="149"/>
      <c r="J134" s="150">
        <f t="shared" si="20"/>
        <v>0</v>
      </c>
      <c r="K134" s="146" t="s">
        <v>3</v>
      </c>
      <c r="L134" s="34"/>
      <c r="M134" s="151" t="s">
        <v>3</v>
      </c>
      <c r="N134" s="152" t="s">
        <v>44</v>
      </c>
      <c r="O134" s="54"/>
      <c r="P134" s="153">
        <f t="shared" si="21"/>
        <v>0</v>
      </c>
      <c r="Q134" s="153">
        <v>0</v>
      </c>
      <c r="R134" s="153">
        <f t="shared" si="22"/>
        <v>0</v>
      </c>
      <c r="S134" s="153">
        <v>0</v>
      </c>
      <c r="T134" s="154">
        <f t="shared" si="2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5" t="s">
        <v>159</v>
      </c>
      <c r="AT134" s="155" t="s">
        <v>154</v>
      </c>
      <c r="AU134" s="155" t="s">
        <v>82</v>
      </c>
      <c r="AY134" s="18" t="s">
        <v>152</v>
      </c>
      <c r="BE134" s="156">
        <f t="shared" si="24"/>
        <v>0</v>
      </c>
      <c r="BF134" s="156">
        <f t="shared" si="25"/>
        <v>0</v>
      </c>
      <c r="BG134" s="156">
        <f t="shared" si="26"/>
        <v>0</v>
      </c>
      <c r="BH134" s="156">
        <f t="shared" si="27"/>
        <v>0</v>
      </c>
      <c r="BI134" s="156">
        <f t="shared" si="28"/>
        <v>0</v>
      </c>
      <c r="BJ134" s="18" t="s">
        <v>80</v>
      </c>
      <c r="BK134" s="156">
        <f t="shared" si="29"/>
        <v>0</v>
      </c>
      <c r="BL134" s="18" t="s">
        <v>159</v>
      </c>
      <c r="BM134" s="155" t="s">
        <v>225</v>
      </c>
    </row>
    <row r="135" spans="1:65" s="1" customFormat="1" ht="16.5" customHeight="1">
      <c r="A135" s="33"/>
      <c r="B135" s="143"/>
      <c r="C135" s="144" t="s">
        <v>493</v>
      </c>
      <c r="D135" s="144" t="s">
        <v>154</v>
      </c>
      <c r="E135" s="145" t="s">
        <v>1728</v>
      </c>
      <c r="F135" s="146" t="s">
        <v>1722</v>
      </c>
      <c r="G135" s="147" t="s">
        <v>732</v>
      </c>
      <c r="H135" s="148">
        <v>1</v>
      </c>
      <c r="I135" s="149"/>
      <c r="J135" s="150">
        <f t="shared" si="20"/>
        <v>0</v>
      </c>
      <c r="K135" s="146" t="s">
        <v>3</v>
      </c>
      <c r="L135" s="34"/>
      <c r="M135" s="151" t="s">
        <v>3</v>
      </c>
      <c r="N135" s="152" t="s">
        <v>44</v>
      </c>
      <c r="O135" s="54"/>
      <c r="P135" s="153">
        <f t="shared" si="21"/>
        <v>0</v>
      </c>
      <c r="Q135" s="153">
        <v>0</v>
      </c>
      <c r="R135" s="153">
        <f t="shared" si="22"/>
        <v>0</v>
      </c>
      <c r="S135" s="153">
        <v>0</v>
      </c>
      <c r="T135" s="154">
        <f t="shared" si="2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5" t="s">
        <v>159</v>
      </c>
      <c r="AT135" s="155" t="s">
        <v>154</v>
      </c>
      <c r="AU135" s="155" t="s">
        <v>82</v>
      </c>
      <c r="AY135" s="18" t="s">
        <v>152</v>
      </c>
      <c r="BE135" s="156">
        <f t="shared" si="24"/>
        <v>0</v>
      </c>
      <c r="BF135" s="156">
        <f t="shared" si="25"/>
        <v>0</v>
      </c>
      <c r="BG135" s="156">
        <f t="shared" si="26"/>
        <v>0</v>
      </c>
      <c r="BH135" s="156">
        <f t="shared" si="27"/>
        <v>0</v>
      </c>
      <c r="BI135" s="156">
        <f t="shared" si="28"/>
        <v>0</v>
      </c>
      <c r="BJ135" s="18" t="s">
        <v>80</v>
      </c>
      <c r="BK135" s="156">
        <f t="shared" si="29"/>
        <v>0</v>
      </c>
      <c r="BL135" s="18" t="s">
        <v>159</v>
      </c>
      <c r="BM135" s="155" t="s">
        <v>241</v>
      </c>
    </row>
    <row r="136" spans="1:65" s="1" customFormat="1" ht="24" customHeight="1">
      <c r="A136" s="33"/>
      <c r="B136" s="143"/>
      <c r="C136" s="144" t="s">
        <v>500</v>
      </c>
      <c r="D136" s="144" t="s">
        <v>154</v>
      </c>
      <c r="E136" s="145" t="s">
        <v>1729</v>
      </c>
      <c r="F136" s="146" t="s">
        <v>1730</v>
      </c>
      <c r="G136" s="147" t="s">
        <v>1653</v>
      </c>
      <c r="H136" s="148">
        <v>2</v>
      </c>
      <c r="I136" s="149"/>
      <c r="J136" s="150">
        <f t="shared" si="20"/>
        <v>0</v>
      </c>
      <c r="K136" s="146" t="s">
        <v>3</v>
      </c>
      <c r="L136" s="34"/>
      <c r="M136" s="151" t="s">
        <v>3</v>
      </c>
      <c r="N136" s="152" t="s">
        <v>44</v>
      </c>
      <c r="O136" s="54"/>
      <c r="P136" s="153">
        <f t="shared" si="21"/>
        <v>0</v>
      </c>
      <c r="Q136" s="153">
        <v>0</v>
      </c>
      <c r="R136" s="153">
        <f t="shared" si="22"/>
        <v>0</v>
      </c>
      <c r="S136" s="153">
        <v>0</v>
      </c>
      <c r="T136" s="154">
        <f t="shared" si="2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5" t="s">
        <v>159</v>
      </c>
      <c r="AT136" s="155" t="s">
        <v>154</v>
      </c>
      <c r="AU136" s="155" t="s">
        <v>82</v>
      </c>
      <c r="AY136" s="18" t="s">
        <v>152</v>
      </c>
      <c r="BE136" s="156">
        <f t="shared" si="24"/>
        <v>0</v>
      </c>
      <c r="BF136" s="156">
        <f t="shared" si="25"/>
        <v>0</v>
      </c>
      <c r="BG136" s="156">
        <f t="shared" si="26"/>
        <v>0</v>
      </c>
      <c r="BH136" s="156">
        <f t="shared" si="27"/>
        <v>0</v>
      </c>
      <c r="BI136" s="156">
        <f t="shared" si="28"/>
        <v>0</v>
      </c>
      <c r="BJ136" s="18" t="s">
        <v>80</v>
      </c>
      <c r="BK136" s="156">
        <f t="shared" si="29"/>
        <v>0</v>
      </c>
      <c r="BL136" s="18" t="s">
        <v>159</v>
      </c>
      <c r="BM136" s="155" t="s">
        <v>253</v>
      </c>
    </row>
    <row r="137" spans="1:65" s="1" customFormat="1" ht="16.5" customHeight="1">
      <c r="A137" s="33"/>
      <c r="B137" s="143"/>
      <c r="C137" s="144" t="s">
        <v>509</v>
      </c>
      <c r="D137" s="144" t="s">
        <v>154</v>
      </c>
      <c r="E137" s="145" t="s">
        <v>1731</v>
      </c>
      <c r="F137" s="146" t="s">
        <v>1722</v>
      </c>
      <c r="G137" s="147" t="s">
        <v>732</v>
      </c>
      <c r="H137" s="148">
        <v>2</v>
      </c>
      <c r="I137" s="149"/>
      <c r="J137" s="150">
        <f t="shared" si="20"/>
        <v>0</v>
      </c>
      <c r="K137" s="146" t="s">
        <v>3</v>
      </c>
      <c r="L137" s="34"/>
      <c r="M137" s="151" t="s">
        <v>3</v>
      </c>
      <c r="N137" s="152" t="s">
        <v>44</v>
      </c>
      <c r="O137" s="54"/>
      <c r="P137" s="153">
        <f t="shared" si="21"/>
        <v>0</v>
      </c>
      <c r="Q137" s="153">
        <v>0</v>
      </c>
      <c r="R137" s="153">
        <f t="shared" si="22"/>
        <v>0</v>
      </c>
      <c r="S137" s="153">
        <v>0</v>
      </c>
      <c r="T137" s="154">
        <f t="shared" si="2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5" t="s">
        <v>159</v>
      </c>
      <c r="AT137" s="155" t="s">
        <v>154</v>
      </c>
      <c r="AU137" s="155" t="s">
        <v>82</v>
      </c>
      <c r="AY137" s="18" t="s">
        <v>152</v>
      </c>
      <c r="BE137" s="156">
        <f t="shared" si="24"/>
        <v>0</v>
      </c>
      <c r="BF137" s="156">
        <f t="shared" si="25"/>
        <v>0</v>
      </c>
      <c r="BG137" s="156">
        <f t="shared" si="26"/>
        <v>0</v>
      </c>
      <c r="BH137" s="156">
        <f t="shared" si="27"/>
        <v>0</v>
      </c>
      <c r="BI137" s="156">
        <f t="shared" si="28"/>
        <v>0</v>
      </c>
      <c r="BJ137" s="18" t="s">
        <v>80</v>
      </c>
      <c r="BK137" s="156">
        <f t="shared" si="29"/>
        <v>0</v>
      </c>
      <c r="BL137" s="18" t="s">
        <v>159</v>
      </c>
      <c r="BM137" s="155" t="s">
        <v>266</v>
      </c>
    </row>
    <row r="138" spans="1:65" s="1" customFormat="1" ht="16.5" customHeight="1">
      <c r="A138" s="33"/>
      <c r="B138" s="143"/>
      <c r="C138" s="144" t="s">
        <v>515</v>
      </c>
      <c r="D138" s="144" t="s">
        <v>154</v>
      </c>
      <c r="E138" s="145" t="s">
        <v>1732</v>
      </c>
      <c r="F138" s="146" t="s">
        <v>1733</v>
      </c>
      <c r="G138" s="147" t="s">
        <v>1653</v>
      </c>
      <c r="H138" s="148">
        <v>1</v>
      </c>
      <c r="I138" s="149"/>
      <c r="J138" s="150">
        <f t="shared" si="20"/>
        <v>0</v>
      </c>
      <c r="K138" s="146" t="s">
        <v>3</v>
      </c>
      <c r="L138" s="34"/>
      <c r="M138" s="151" t="s">
        <v>3</v>
      </c>
      <c r="N138" s="152" t="s">
        <v>44</v>
      </c>
      <c r="O138" s="54"/>
      <c r="P138" s="153">
        <f t="shared" si="21"/>
        <v>0</v>
      </c>
      <c r="Q138" s="153">
        <v>0</v>
      </c>
      <c r="R138" s="153">
        <f t="shared" si="22"/>
        <v>0</v>
      </c>
      <c r="S138" s="153">
        <v>0</v>
      </c>
      <c r="T138" s="154">
        <f t="shared" si="2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5" t="s">
        <v>159</v>
      </c>
      <c r="AT138" s="155" t="s">
        <v>154</v>
      </c>
      <c r="AU138" s="155" t="s">
        <v>82</v>
      </c>
      <c r="AY138" s="18" t="s">
        <v>152</v>
      </c>
      <c r="BE138" s="156">
        <f t="shared" si="24"/>
        <v>0</v>
      </c>
      <c r="BF138" s="156">
        <f t="shared" si="25"/>
        <v>0</v>
      </c>
      <c r="BG138" s="156">
        <f t="shared" si="26"/>
        <v>0</v>
      </c>
      <c r="BH138" s="156">
        <f t="shared" si="27"/>
        <v>0</v>
      </c>
      <c r="BI138" s="156">
        <f t="shared" si="28"/>
        <v>0</v>
      </c>
      <c r="BJ138" s="18" t="s">
        <v>80</v>
      </c>
      <c r="BK138" s="156">
        <f t="shared" si="29"/>
        <v>0</v>
      </c>
      <c r="BL138" s="18" t="s">
        <v>159</v>
      </c>
      <c r="BM138" s="155" t="s">
        <v>280</v>
      </c>
    </row>
    <row r="139" spans="1:65" s="1" customFormat="1" ht="16.5" customHeight="1">
      <c r="A139" s="33"/>
      <c r="B139" s="143"/>
      <c r="C139" s="144" t="s">
        <v>525</v>
      </c>
      <c r="D139" s="144" t="s">
        <v>154</v>
      </c>
      <c r="E139" s="145" t="s">
        <v>1734</v>
      </c>
      <c r="F139" s="146" t="s">
        <v>1722</v>
      </c>
      <c r="G139" s="147" t="s">
        <v>732</v>
      </c>
      <c r="H139" s="148">
        <v>1</v>
      </c>
      <c r="I139" s="149"/>
      <c r="J139" s="150">
        <f t="shared" si="20"/>
        <v>0</v>
      </c>
      <c r="K139" s="146" t="s">
        <v>3</v>
      </c>
      <c r="L139" s="34"/>
      <c r="M139" s="151" t="s">
        <v>3</v>
      </c>
      <c r="N139" s="152" t="s">
        <v>44</v>
      </c>
      <c r="O139" s="54"/>
      <c r="P139" s="153">
        <f t="shared" si="21"/>
        <v>0</v>
      </c>
      <c r="Q139" s="153">
        <v>0</v>
      </c>
      <c r="R139" s="153">
        <f t="shared" si="22"/>
        <v>0</v>
      </c>
      <c r="S139" s="153">
        <v>0</v>
      </c>
      <c r="T139" s="154">
        <f t="shared" si="2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5" t="s">
        <v>159</v>
      </c>
      <c r="AT139" s="155" t="s">
        <v>154</v>
      </c>
      <c r="AU139" s="155" t="s">
        <v>82</v>
      </c>
      <c r="AY139" s="18" t="s">
        <v>152</v>
      </c>
      <c r="BE139" s="156">
        <f t="shared" si="24"/>
        <v>0</v>
      </c>
      <c r="BF139" s="156">
        <f t="shared" si="25"/>
        <v>0</v>
      </c>
      <c r="BG139" s="156">
        <f t="shared" si="26"/>
        <v>0</v>
      </c>
      <c r="BH139" s="156">
        <f t="shared" si="27"/>
        <v>0</v>
      </c>
      <c r="BI139" s="156">
        <f t="shared" si="28"/>
        <v>0</v>
      </c>
      <c r="BJ139" s="18" t="s">
        <v>80</v>
      </c>
      <c r="BK139" s="156">
        <f t="shared" si="29"/>
        <v>0</v>
      </c>
      <c r="BL139" s="18" t="s">
        <v>159</v>
      </c>
      <c r="BM139" s="155" t="s">
        <v>302</v>
      </c>
    </row>
    <row r="140" spans="1:65" s="1" customFormat="1" ht="21.75" customHeight="1">
      <c r="A140" s="33"/>
      <c r="B140" s="143"/>
      <c r="C140" s="144" t="s">
        <v>531</v>
      </c>
      <c r="D140" s="144" t="s">
        <v>154</v>
      </c>
      <c r="E140" s="145" t="s">
        <v>1735</v>
      </c>
      <c r="F140" s="146" t="s">
        <v>1736</v>
      </c>
      <c r="G140" s="147" t="s">
        <v>1653</v>
      </c>
      <c r="H140" s="148">
        <v>1</v>
      </c>
      <c r="I140" s="149"/>
      <c r="J140" s="150">
        <f t="shared" si="20"/>
        <v>0</v>
      </c>
      <c r="K140" s="146" t="s">
        <v>3</v>
      </c>
      <c r="L140" s="34"/>
      <c r="M140" s="151" t="s">
        <v>3</v>
      </c>
      <c r="N140" s="152" t="s">
        <v>44</v>
      </c>
      <c r="O140" s="54"/>
      <c r="P140" s="153">
        <f t="shared" si="21"/>
        <v>0</v>
      </c>
      <c r="Q140" s="153">
        <v>0</v>
      </c>
      <c r="R140" s="153">
        <f t="shared" si="22"/>
        <v>0</v>
      </c>
      <c r="S140" s="153">
        <v>0</v>
      </c>
      <c r="T140" s="154">
        <f t="shared" si="2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5" t="s">
        <v>159</v>
      </c>
      <c r="AT140" s="155" t="s">
        <v>154</v>
      </c>
      <c r="AU140" s="155" t="s">
        <v>82</v>
      </c>
      <c r="AY140" s="18" t="s">
        <v>152</v>
      </c>
      <c r="BE140" s="156">
        <f t="shared" si="24"/>
        <v>0</v>
      </c>
      <c r="BF140" s="156">
        <f t="shared" si="25"/>
        <v>0</v>
      </c>
      <c r="BG140" s="156">
        <f t="shared" si="26"/>
        <v>0</v>
      </c>
      <c r="BH140" s="156">
        <f t="shared" si="27"/>
        <v>0</v>
      </c>
      <c r="BI140" s="156">
        <f t="shared" si="28"/>
        <v>0</v>
      </c>
      <c r="BJ140" s="18" t="s">
        <v>80</v>
      </c>
      <c r="BK140" s="156">
        <f t="shared" si="29"/>
        <v>0</v>
      </c>
      <c r="BL140" s="18" t="s">
        <v>159</v>
      </c>
      <c r="BM140" s="155" t="s">
        <v>320</v>
      </c>
    </row>
    <row r="141" spans="1:65" s="1" customFormat="1" ht="16.5" customHeight="1">
      <c r="A141" s="33"/>
      <c r="B141" s="143"/>
      <c r="C141" s="144" t="s">
        <v>542</v>
      </c>
      <c r="D141" s="144" t="s">
        <v>154</v>
      </c>
      <c r="E141" s="145" t="s">
        <v>1737</v>
      </c>
      <c r="F141" s="146" t="s">
        <v>1722</v>
      </c>
      <c r="G141" s="147" t="s">
        <v>732</v>
      </c>
      <c r="H141" s="148">
        <v>1</v>
      </c>
      <c r="I141" s="149"/>
      <c r="J141" s="150">
        <f t="shared" si="20"/>
        <v>0</v>
      </c>
      <c r="K141" s="146" t="s">
        <v>3</v>
      </c>
      <c r="L141" s="34"/>
      <c r="M141" s="151" t="s">
        <v>3</v>
      </c>
      <c r="N141" s="152" t="s">
        <v>44</v>
      </c>
      <c r="O141" s="54"/>
      <c r="P141" s="153">
        <f t="shared" si="21"/>
        <v>0</v>
      </c>
      <c r="Q141" s="153">
        <v>0</v>
      </c>
      <c r="R141" s="153">
        <f t="shared" si="22"/>
        <v>0</v>
      </c>
      <c r="S141" s="153">
        <v>0</v>
      </c>
      <c r="T141" s="154">
        <f t="shared" si="2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5" t="s">
        <v>159</v>
      </c>
      <c r="AT141" s="155" t="s">
        <v>154</v>
      </c>
      <c r="AU141" s="155" t="s">
        <v>82</v>
      </c>
      <c r="AY141" s="18" t="s">
        <v>152</v>
      </c>
      <c r="BE141" s="156">
        <f t="shared" si="24"/>
        <v>0</v>
      </c>
      <c r="BF141" s="156">
        <f t="shared" si="25"/>
        <v>0</v>
      </c>
      <c r="BG141" s="156">
        <f t="shared" si="26"/>
        <v>0</v>
      </c>
      <c r="BH141" s="156">
        <f t="shared" si="27"/>
        <v>0</v>
      </c>
      <c r="BI141" s="156">
        <f t="shared" si="28"/>
        <v>0</v>
      </c>
      <c r="BJ141" s="18" t="s">
        <v>80</v>
      </c>
      <c r="BK141" s="156">
        <f t="shared" si="29"/>
        <v>0</v>
      </c>
      <c r="BL141" s="18" t="s">
        <v>159</v>
      </c>
      <c r="BM141" s="155" t="s">
        <v>332</v>
      </c>
    </row>
    <row r="142" spans="1:65" s="1" customFormat="1" ht="24" customHeight="1">
      <c r="A142" s="33"/>
      <c r="B142" s="143"/>
      <c r="C142" s="144" t="s">
        <v>547</v>
      </c>
      <c r="D142" s="144" t="s">
        <v>154</v>
      </c>
      <c r="E142" s="145" t="s">
        <v>1738</v>
      </c>
      <c r="F142" s="146" t="s">
        <v>1739</v>
      </c>
      <c r="G142" s="147" t="s">
        <v>1653</v>
      </c>
      <c r="H142" s="148">
        <v>1</v>
      </c>
      <c r="I142" s="149"/>
      <c r="J142" s="150">
        <f t="shared" si="20"/>
        <v>0</v>
      </c>
      <c r="K142" s="146" t="s">
        <v>3</v>
      </c>
      <c r="L142" s="34"/>
      <c r="M142" s="151" t="s">
        <v>3</v>
      </c>
      <c r="N142" s="152" t="s">
        <v>44</v>
      </c>
      <c r="O142" s="54"/>
      <c r="P142" s="153">
        <f t="shared" si="21"/>
        <v>0</v>
      </c>
      <c r="Q142" s="153">
        <v>0</v>
      </c>
      <c r="R142" s="153">
        <f t="shared" si="22"/>
        <v>0</v>
      </c>
      <c r="S142" s="153">
        <v>0</v>
      </c>
      <c r="T142" s="154">
        <f t="shared" si="2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5" t="s">
        <v>159</v>
      </c>
      <c r="AT142" s="155" t="s">
        <v>154</v>
      </c>
      <c r="AU142" s="155" t="s">
        <v>82</v>
      </c>
      <c r="AY142" s="18" t="s">
        <v>152</v>
      </c>
      <c r="BE142" s="156">
        <f t="shared" si="24"/>
        <v>0</v>
      </c>
      <c r="BF142" s="156">
        <f t="shared" si="25"/>
        <v>0</v>
      </c>
      <c r="BG142" s="156">
        <f t="shared" si="26"/>
        <v>0</v>
      </c>
      <c r="BH142" s="156">
        <f t="shared" si="27"/>
        <v>0</v>
      </c>
      <c r="BI142" s="156">
        <f t="shared" si="28"/>
        <v>0</v>
      </c>
      <c r="BJ142" s="18" t="s">
        <v>80</v>
      </c>
      <c r="BK142" s="156">
        <f t="shared" si="29"/>
        <v>0</v>
      </c>
      <c r="BL142" s="18" t="s">
        <v>159</v>
      </c>
      <c r="BM142" s="155" t="s">
        <v>348</v>
      </c>
    </row>
    <row r="143" spans="1:65" s="1" customFormat="1" ht="16.5" customHeight="1">
      <c r="A143" s="33"/>
      <c r="B143" s="143"/>
      <c r="C143" s="144" t="s">
        <v>553</v>
      </c>
      <c r="D143" s="144" t="s">
        <v>154</v>
      </c>
      <c r="E143" s="145" t="s">
        <v>1740</v>
      </c>
      <c r="F143" s="146" t="s">
        <v>1722</v>
      </c>
      <c r="G143" s="147" t="s">
        <v>732</v>
      </c>
      <c r="H143" s="148">
        <v>1</v>
      </c>
      <c r="I143" s="149"/>
      <c r="J143" s="150">
        <f t="shared" si="20"/>
        <v>0</v>
      </c>
      <c r="K143" s="146" t="s">
        <v>3</v>
      </c>
      <c r="L143" s="34"/>
      <c r="M143" s="151" t="s">
        <v>3</v>
      </c>
      <c r="N143" s="152" t="s">
        <v>44</v>
      </c>
      <c r="O143" s="54"/>
      <c r="P143" s="153">
        <f t="shared" si="21"/>
        <v>0</v>
      </c>
      <c r="Q143" s="153">
        <v>0</v>
      </c>
      <c r="R143" s="153">
        <f t="shared" si="22"/>
        <v>0</v>
      </c>
      <c r="S143" s="153">
        <v>0</v>
      </c>
      <c r="T143" s="154">
        <f t="shared" si="2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5" t="s">
        <v>159</v>
      </c>
      <c r="AT143" s="155" t="s">
        <v>154</v>
      </c>
      <c r="AU143" s="155" t="s">
        <v>82</v>
      </c>
      <c r="AY143" s="18" t="s">
        <v>152</v>
      </c>
      <c r="BE143" s="156">
        <f t="shared" si="24"/>
        <v>0</v>
      </c>
      <c r="BF143" s="156">
        <f t="shared" si="25"/>
        <v>0</v>
      </c>
      <c r="BG143" s="156">
        <f t="shared" si="26"/>
        <v>0</v>
      </c>
      <c r="BH143" s="156">
        <f t="shared" si="27"/>
        <v>0</v>
      </c>
      <c r="BI143" s="156">
        <f t="shared" si="28"/>
        <v>0</v>
      </c>
      <c r="BJ143" s="18" t="s">
        <v>80</v>
      </c>
      <c r="BK143" s="156">
        <f t="shared" si="29"/>
        <v>0</v>
      </c>
      <c r="BL143" s="18" t="s">
        <v>159</v>
      </c>
      <c r="BM143" s="155" t="s">
        <v>365</v>
      </c>
    </row>
    <row r="144" spans="1:65" s="1" customFormat="1" ht="21.75" customHeight="1">
      <c r="A144" s="33"/>
      <c r="B144" s="143"/>
      <c r="C144" s="144" t="s">
        <v>558</v>
      </c>
      <c r="D144" s="144" t="s">
        <v>154</v>
      </c>
      <c r="E144" s="145" t="s">
        <v>1741</v>
      </c>
      <c r="F144" s="146" t="s">
        <v>1742</v>
      </c>
      <c r="G144" s="147" t="s">
        <v>1653</v>
      </c>
      <c r="H144" s="148">
        <v>1</v>
      </c>
      <c r="I144" s="149"/>
      <c r="J144" s="150">
        <f t="shared" si="20"/>
        <v>0</v>
      </c>
      <c r="K144" s="146" t="s">
        <v>3</v>
      </c>
      <c r="L144" s="34"/>
      <c r="M144" s="151" t="s">
        <v>3</v>
      </c>
      <c r="N144" s="152" t="s">
        <v>44</v>
      </c>
      <c r="O144" s="54"/>
      <c r="P144" s="153">
        <f t="shared" si="21"/>
        <v>0</v>
      </c>
      <c r="Q144" s="153">
        <v>0</v>
      </c>
      <c r="R144" s="153">
        <f t="shared" si="22"/>
        <v>0</v>
      </c>
      <c r="S144" s="153">
        <v>0</v>
      </c>
      <c r="T144" s="154">
        <f t="shared" si="2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5" t="s">
        <v>159</v>
      </c>
      <c r="AT144" s="155" t="s">
        <v>154</v>
      </c>
      <c r="AU144" s="155" t="s">
        <v>82</v>
      </c>
      <c r="AY144" s="18" t="s">
        <v>152</v>
      </c>
      <c r="BE144" s="156">
        <f t="shared" si="24"/>
        <v>0</v>
      </c>
      <c r="BF144" s="156">
        <f t="shared" si="25"/>
        <v>0</v>
      </c>
      <c r="BG144" s="156">
        <f t="shared" si="26"/>
        <v>0</v>
      </c>
      <c r="BH144" s="156">
        <f t="shared" si="27"/>
        <v>0</v>
      </c>
      <c r="BI144" s="156">
        <f t="shared" si="28"/>
        <v>0</v>
      </c>
      <c r="BJ144" s="18" t="s">
        <v>80</v>
      </c>
      <c r="BK144" s="156">
        <f t="shared" si="29"/>
        <v>0</v>
      </c>
      <c r="BL144" s="18" t="s">
        <v>159</v>
      </c>
      <c r="BM144" s="155" t="s">
        <v>385</v>
      </c>
    </row>
    <row r="145" spans="1:65" s="1" customFormat="1" ht="16.5" customHeight="1">
      <c r="A145" s="33"/>
      <c r="B145" s="143"/>
      <c r="C145" s="144" t="s">
        <v>563</v>
      </c>
      <c r="D145" s="144" t="s">
        <v>154</v>
      </c>
      <c r="E145" s="145" t="s">
        <v>1743</v>
      </c>
      <c r="F145" s="146" t="s">
        <v>1722</v>
      </c>
      <c r="G145" s="147" t="s">
        <v>732</v>
      </c>
      <c r="H145" s="148">
        <v>1</v>
      </c>
      <c r="I145" s="149"/>
      <c r="J145" s="150">
        <f t="shared" si="20"/>
        <v>0</v>
      </c>
      <c r="K145" s="146" t="s">
        <v>3</v>
      </c>
      <c r="L145" s="34"/>
      <c r="M145" s="151" t="s">
        <v>3</v>
      </c>
      <c r="N145" s="152" t="s">
        <v>44</v>
      </c>
      <c r="O145" s="54"/>
      <c r="P145" s="153">
        <f t="shared" si="21"/>
        <v>0</v>
      </c>
      <c r="Q145" s="153">
        <v>0</v>
      </c>
      <c r="R145" s="153">
        <f t="shared" si="22"/>
        <v>0</v>
      </c>
      <c r="S145" s="153">
        <v>0</v>
      </c>
      <c r="T145" s="154">
        <f t="shared" si="2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5" t="s">
        <v>159</v>
      </c>
      <c r="AT145" s="155" t="s">
        <v>154</v>
      </c>
      <c r="AU145" s="155" t="s">
        <v>82</v>
      </c>
      <c r="AY145" s="18" t="s">
        <v>152</v>
      </c>
      <c r="BE145" s="156">
        <f t="shared" si="24"/>
        <v>0</v>
      </c>
      <c r="BF145" s="156">
        <f t="shared" si="25"/>
        <v>0</v>
      </c>
      <c r="BG145" s="156">
        <f t="shared" si="26"/>
        <v>0</v>
      </c>
      <c r="BH145" s="156">
        <f t="shared" si="27"/>
        <v>0</v>
      </c>
      <c r="BI145" s="156">
        <f t="shared" si="28"/>
        <v>0</v>
      </c>
      <c r="BJ145" s="18" t="s">
        <v>80</v>
      </c>
      <c r="BK145" s="156">
        <f t="shared" si="29"/>
        <v>0</v>
      </c>
      <c r="BL145" s="18" t="s">
        <v>159</v>
      </c>
      <c r="BM145" s="155" t="s">
        <v>395</v>
      </c>
    </row>
    <row r="146" spans="1:65" s="1" customFormat="1" ht="16.5" customHeight="1">
      <c r="A146" s="33"/>
      <c r="B146" s="143"/>
      <c r="C146" s="144" t="s">
        <v>572</v>
      </c>
      <c r="D146" s="144" t="s">
        <v>154</v>
      </c>
      <c r="E146" s="145" t="s">
        <v>1744</v>
      </c>
      <c r="F146" s="146" t="s">
        <v>1745</v>
      </c>
      <c r="G146" s="147" t="s">
        <v>1653</v>
      </c>
      <c r="H146" s="148">
        <v>1</v>
      </c>
      <c r="I146" s="149"/>
      <c r="J146" s="150">
        <f t="shared" si="20"/>
        <v>0</v>
      </c>
      <c r="K146" s="146" t="s">
        <v>3</v>
      </c>
      <c r="L146" s="34"/>
      <c r="M146" s="151" t="s">
        <v>3</v>
      </c>
      <c r="N146" s="152" t="s">
        <v>44</v>
      </c>
      <c r="O146" s="54"/>
      <c r="P146" s="153">
        <f t="shared" si="21"/>
        <v>0</v>
      </c>
      <c r="Q146" s="153">
        <v>0</v>
      </c>
      <c r="R146" s="153">
        <f t="shared" si="22"/>
        <v>0</v>
      </c>
      <c r="S146" s="153">
        <v>0</v>
      </c>
      <c r="T146" s="154">
        <f t="shared" si="2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5" t="s">
        <v>159</v>
      </c>
      <c r="AT146" s="155" t="s">
        <v>154</v>
      </c>
      <c r="AU146" s="155" t="s">
        <v>82</v>
      </c>
      <c r="AY146" s="18" t="s">
        <v>152</v>
      </c>
      <c r="BE146" s="156">
        <f t="shared" si="24"/>
        <v>0</v>
      </c>
      <c r="BF146" s="156">
        <f t="shared" si="25"/>
        <v>0</v>
      </c>
      <c r="BG146" s="156">
        <f t="shared" si="26"/>
        <v>0</v>
      </c>
      <c r="BH146" s="156">
        <f t="shared" si="27"/>
        <v>0</v>
      </c>
      <c r="BI146" s="156">
        <f t="shared" si="28"/>
        <v>0</v>
      </c>
      <c r="BJ146" s="18" t="s">
        <v>80</v>
      </c>
      <c r="BK146" s="156">
        <f t="shared" si="29"/>
        <v>0</v>
      </c>
      <c r="BL146" s="18" t="s">
        <v>159</v>
      </c>
      <c r="BM146" s="155" t="s">
        <v>408</v>
      </c>
    </row>
    <row r="147" spans="1:65" s="1" customFormat="1" ht="16.5" customHeight="1">
      <c r="A147" s="33"/>
      <c r="B147" s="143"/>
      <c r="C147" s="144" t="s">
        <v>586</v>
      </c>
      <c r="D147" s="144" t="s">
        <v>154</v>
      </c>
      <c r="E147" s="145" t="s">
        <v>1746</v>
      </c>
      <c r="F147" s="146" t="s">
        <v>1722</v>
      </c>
      <c r="G147" s="147" t="s">
        <v>732</v>
      </c>
      <c r="H147" s="148">
        <v>1</v>
      </c>
      <c r="I147" s="149"/>
      <c r="J147" s="150">
        <f t="shared" si="20"/>
        <v>0</v>
      </c>
      <c r="K147" s="146" t="s">
        <v>3</v>
      </c>
      <c r="L147" s="34"/>
      <c r="M147" s="151" t="s">
        <v>3</v>
      </c>
      <c r="N147" s="152" t="s">
        <v>44</v>
      </c>
      <c r="O147" s="54"/>
      <c r="P147" s="153">
        <f t="shared" si="21"/>
        <v>0</v>
      </c>
      <c r="Q147" s="153">
        <v>0</v>
      </c>
      <c r="R147" s="153">
        <f t="shared" si="22"/>
        <v>0</v>
      </c>
      <c r="S147" s="153">
        <v>0</v>
      </c>
      <c r="T147" s="154">
        <f t="shared" si="2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5" t="s">
        <v>159</v>
      </c>
      <c r="AT147" s="155" t="s">
        <v>154</v>
      </c>
      <c r="AU147" s="155" t="s">
        <v>82</v>
      </c>
      <c r="AY147" s="18" t="s">
        <v>152</v>
      </c>
      <c r="BE147" s="156">
        <f t="shared" si="24"/>
        <v>0</v>
      </c>
      <c r="BF147" s="156">
        <f t="shared" si="25"/>
        <v>0</v>
      </c>
      <c r="BG147" s="156">
        <f t="shared" si="26"/>
        <v>0</v>
      </c>
      <c r="BH147" s="156">
        <f t="shared" si="27"/>
        <v>0</v>
      </c>
      <c r="BI147" s="156">
        <f t="shared" si="28"/>
        <v>0</v>
      </c>
      <c r="BJ147" s="18" t="s">
        <v>80</v>
      </c>
      <c r="BK147" s="156">
        <f t="shared" si="29"/>
        <v>0</v>
      </c>
      <c r="BL147" s="18" t="s">
        <v>159</v>
      </c>
      <c r="BM147" s="155" t="s">
        <v>438</v>
      </c>
    </row>
    <row r="148" spans="1:65" s="1" customFormat="1" ht="16.5" customHeight="1">
      <c r="A148" s="33"/>
      <c r="B148" s="143"/>
      <c r="C148" s="144" t="s">
        <v>592</v>
      </c>
      <c r="D148" s="144" t="s">
        <v>154</v>
      </c>
      <c r="E148" s="145" t="s">
        <v>1747</v>
      </c>
      <c r="F148" s="146" t="s">
        <v>1748</v>
      </c>
      <c r="G148" s="147" t="s">
        <v>1653</v>
      </c>
      <c r="H148" s="148">
        <v>3</v>
      </c>
      <c r="I148" s="149"/>
      <c r="J148" s="150">
        <f t="shared" si="20"/>
        <v>0</v>
      </c>
      <c r="K148" s="146" t="s">
        <v>3</v>
      </c>
      <c r="L148" s="34"/>
      <c r="M148" s="151" t="s">
        <v>3</v>
      </c>
      <c r="N148" s="152" t="s">
        <v>44</v>
      </c>
      <c r="O148" s="54"/>
      <c r="P148" s="153">
        <f t="shared" si="21"/>
        <v>0</v>
      </c>
      <c r="Q148" s="153">
        <v>0</v>
      </c>
      <c r="R148" s="153">
        <f t="shared" si="22"/>
        <v>0</v>
      </c>
      <c r="S148" s="153">
        <v>0</v>
      </c>
      <c r="T148" s="154">
        <f t="shared" si="2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5" t="s">
        <v>159</v>
      </c>
      <c r="AT148" s="155" t="s">
        <v>154</v>
      </c>
      <c r="AU148" s="155" t="s">
        <v>82</v>
      </c>
      <c r="AY148" s="18" t="s">
        <v>152</v>
      </c>
      <c r="BE148" s="156">
        <f t="shared" si="24"/>
        <v>0</v>
      </c>
      <c r="BF148" s="156">
        <f t="shared" si="25"/>
        <v>0</v>
      </c>
      <c r="BG148" s="156">
        <f t="shared" si="26"/>
        <v>0</v>
      </c>
      <c r="BH148" s="156">
        <f t="shared" si="27"/>
        <v>0</v>
      </c>
      <c r="BI148" s="156">
        <f t="shared" si="28"/>
        <v>0</v>
      </c>
      <c r="BJ148" s="18" t="s">
        <v>80</v>
      </c>
      <c r="BK148" s="156">
        <f t="shared" si="29"/>
        <v>0</v>
      </c>
      <c r="BL148" s="18" t="s">
        <v>159</v>
      </c>
      <c r="BM148" s="155" t="s">
        <v>450</v>
      </c>
    </row>
    <row r="149" spans="1:65" s="1" customFormat="1" ht="16.5" customHeight="1">
      <c r="A149" s="33"/>
      <c r="B149" s="143"/>
      <c r="C149" s="144" t="s">
        <v>598</v>
      </c>
      <c r="D149" s="144" t="s">
        <v>154</v>
      </c>
      <c r="E149" s="145" t="s">
        <v>1749</v>
      </c>
      <c r="F149" s="146" t="s">
        <v>1722</v>
      </c>
      <c r="G149" s="147" t="s">
        <v>732</v>
      </c>
      <c r="H149" s="148">
        <v>3</v>
      </c>
      <c r="I149" s="149"/>
      <c r="J149" s="150">
        <f t="shared" si="20"/>
        <v>0</v>
      </c>
      <c r="K149" s="146" t="s">
        <v>3</v>
      </c>
      <c r="L149" s="34"/>
      <c r="M149" s="151" t="s">
        <v>3</v>
      </c>
      <c r="N149" s="152" t="s">
        <v>44</v>
      </c>
      <c r="O149" s="54"/>
      <c r="P149" s="153">
        <f t="shared" si="21"/>
        <v>0</v>
      </c>
      <c r="Q149" s="153">
        <v>0</v>
      </c>
      <c r="R149" s="153">
        <f t="shared" si="22"/>
        <v>0</v>
      </c>
      <c r="S149" s="153">
        <v>0</v>
      </c>
      <c r="T149" s="154">
        <f t="shared" si="2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5" t="s">
        <v>159</v>
      </c>
      <c r="AT149" s="155" t="s">
        <v>154</v>
      </c>
      <c r="AU149" s="155" t="s">
        <v>82</v>
      </c>
      <c r="AY149" s="18" t="s">
        <v>152</v>
      </c>
      <c r="BE149" s="156">
        <f t="shared" si="24"/>
        <v>0</v>
      </c>
      <c r="BF149" s="156">
        <f t="shared" si="25"/>
        <v>0</v>
      </c>
      <c r="BG149" s="156">
        <f t="shared" si="26"/>
        <v>0</v>
      </c>
      <c r="BH149" s="156">
        <f t="shared" si="27"/>
        <v>0</v>
      </c>
      <c r="BI149" s="156">
        <f t="shared" si="28"/>
        <v>0</v>
      </c>
      <c r="BJ149" s="18" t="s">
        <v>80</v>
      </c>
      <c r="BK149" s="156">
        <f t="shared" si="29"/>
        <v>0</v>
      </c>
      <c r="BL149" s="18" t="s">
        <v>159</v>
      </c>
      <c r="BM149" s="155" t="s">
        <v>463</v>
      </c>
    </row>
    <row r="150" spans="1:65" s="1" customFormat="1" ht="21.75" customHeight="1">
      <c r="A150" s="33"/>
      <c r="B150" s="143"/>
      <c r="C150" s="144" t="s">
        <v>613</v>
      </c>
      <c r="D150" s="144" t="s">
        <v>154</v>
      </c>
      <c r="E150" s="145" t="s">
        <v>1750</v>
      </c>
      <c r="F150" s="146" t="s">
        <v>1751</v>
      </c>
      <c r="G150" s="147" t="s">
        <v>1653</v>
      </c>
      <c r="H150" s="148">
        <v>1</v>
      </c>
      <c r="I150" s="149"/>
      <c r="J150" s="150">
        <f t="shared" si="20"/>
        <v>0</v>
      </c>
      <c r="K150" s="146" t="s">
        <v>3</v>
      </c>
      <c r="L150" s="34"/>
      <c r="M150" s="151" t="s">
        <v>3</v>
      </c>
      <c r="N150" s="152" t="s">
        <v>44</v>
      </c>
      <c r="O150" s="54"/>
      <c r="P150" s="153">
        <f t="shared" si="21"/>
        <v>0</v>
      </c>
      <c r="Q150" s="153">
        <v>0</v>
      </c>
      <c r="R150" s="153">
        <f t="shared" si="22"/>
        <v>0</v>
      </c>
      <c r="S150" s="153">
        <v>0</v>
      </c>
      <c r="T150" s="154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5" t="s">
        <v>159</v>
      </c>
      <c r="AT150" s="155" t="s">
        <v>154</v>
      </c>
      <c r="AU150" s="155" t="s">
        <v>82</v>
      </c>
      <c r="AY150" s="18" t="s">
        <v>152</v>
      </c>
      <c r="BE150" s="156">
        <f t="shared" si="24"/>
        <v>0</v>
      </c>
      <c r="BF150" s="156">
        <f t="shared" si="25"/>
        <v>0</v>
      </c>
      <c r="BG150" s="156">
        <f t="shared" si="26"/>
        <v>0</v>
      </c>
      <c r="BH150" s="156">
        <f t="shared" si="27"/>
        <v>0</v>
      </c>
      <c r="BI150" s="156">
        <f t="shared" si="28"/>
        <v>0</v>
      </c>
      <c r="BJ150" s="18" t="s">
        <v>80</v>
      </c>
      <c r="BK150" s="156">
        <f t="shared" si="29"/>
        <v>0</v>
      </c>
      <c r="BL150" s="18" t="s">
        <v>159</v>
      </c>
      <c r="BM150" s="155" t="s">
        <v>493</v>
      </c>
    </row>
    <row r="151" spans="1:65" s="1" customFormat="1" ht="16.5" customHeight="1">
      <c r="A151" s="33"/>
      <c r="B151" s="143"/>
      <c r="C151" s="144" t="s">
        <v>619</v>
      </c>
      <c r="D151" s="144" t="s">
        <v>154</v>
      </c>
      <c r="E151" s="145" t="s">
        <v>1752</v>
      </c>
      <c r="F151" s="146" t="s">
        <v>1722</v>
      </c>
      <c r="G151" s="147" t="s">
        <v>732</v>
      </c>
      <c r="H151" s="148">
        <v>1</v>
      </c>
      <c r="I151" s="149"/>
      <c r="J151" s="150">
        <f t="shared" si="20"/>
        <v>0</v>
      </c>
      <c r="K151" s="146" t="s">
        <v>3</v>
      </c>
      <c r="L151" s="34"/>
      <c r="M151" s="151" t="s">
        <v>3</v>
      </c>
      <c r="N151" s="152" t="s">
        <v>44</v>
      </c>
      <c r="O151" s="54"/>
      <c r="P151" s="153">
        <f t="shared" si="21"/>
        <v>0</v>
      </c>
      <c r="Q151" s="153">
        <v>0</v>
      </c>
      <c r="R151" s="153">
        <f t="shared" si="22"/>
        <v>0</v>
      </c>
      <c r="S151" s="153">
        <v>0</v>
      </c>
      <c r="T151" s="154">
        <f t="shared" si="2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5" t="s">
        <v>159</v>
      </c>
      <c r="AT151" s="155" t="s">
        <v>154</v>
      </c>
      <c r="AU151" s="155" t="s">
        <v>82</v>
      </c>
      <c r="AY151" s="18" t="s">
        <v>152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18" t="s">
        <v>80</v>
      </c>
      <c r="BK151" s="156">
        <f t="shared" si="29"/>
        <v>0</v>
      </c>
      <c r="BL151" s="18" t="s">
        <v>159</v>
      </c>
      <c r="BM151" s="155" t="s">
        <v>509</v>
      </c>
    </row>
    <row r="152" spans="1:65" s="1" customFormat="1" ht="16.5" customHeight="1">
      <c r="A152" s="33"/>
      <c r="B152" s="143"/>
      <c r="C152" s="144" t="s">
        <v>625</v>
      </c>
      <c r="D152" s="144" t="s">
        <v>154</v>
      </c>
      <c r="E152" s="145" t="s">
        <v>1753</v>
      </c>
      <c r="F152" s="146" t="s">
        <v>1754</v>
      </c>
      <c r="G152" s="147" t="s">
        <v>1653</v>
      </c>
      <c r="H152" s="148">
        <v>1</v>
      </c>
      <c r="I152" s="149"/>
      <c r="J152" s="150">
        <f t="shared" si="20"/>
        <v>0</v>
      </c>
      <c r="K152" s="146" t="s">
        <v>3</v>
      </c>
      <c r="L152" s="34"/>
      <c r="M152" s="151" t="s">
        <v>3</v>
      </c>
      <c r="N152" s="152" t="s">
        <v>44</v>
      </c>
      <c r="O152" s="54"/>
      <c r="P152" s="153">
        <f t="shared" si="21"/>
        <v>0</v>
      </c>
      <c r="Q152" s="153">
        <v>0</v>
      </c>
      <c r="R152" s="153">
        <f t="shared" si="22"/>
        <v>0</v>
      </c>
      <c r="S152" s="153">
        <v>0</v>
      </c>
      <c r="T152" s="154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5" t="s">
        <v>159</v>
      </c>
      <c r="AT152" s="155" t="s">
        <v>154</v>
      </c>
      <c r="AU152" s="155" t="s">
        <v>82</v>
      </c>
      <c r="AY152" s="18" t="s">
        <v>152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18" t="s">
        <v>80</v>
      </c>
      <c r="BK152" s="156">
        <f t="shared" si="29"/>
        <v>0</v>
      </c>
      <c r="BL152" s="18" t="s">
        <v>159</v>
      </c>
      <c r="BM152" s="155" t="s">
        <v>525</v>
      </c>
    </row>
    <row r="153" spans="1:65" s="1" customFormat="1" ht="16.5" customHeight="1">
      <c r="A153" s="33"/>
      <c r="B153" s="143"/>
      <c r="C153" s="144" t="s">
        <v>632</v>
      </c>
      <c r="D153" s="144" t="s">
        <v>154</v>
      </c>
      <c r="E153" s="145" t="s">
        <v>1755</v>
      </c>
      <c r="F153" s="146" t="s">
        <v>1722</v>
      </c>
      <c r="G153" s="147" t="s">
        <v>732</v>
      </c>
      <c r="H153" s="148">
        <v>1</v>
      </c>
      <c r="I153" s="149"/>
      <c r="J153" s="150">
        <f t="shared" si="20"/>
        <v>0</v>
      </c>
      <c r="K153" s="146" t="s">
        <v>3</v>
      </c>
      <c r="L153" s="34"/>
      <c r="M153" s="151" t="s">
        <v>3</v>
      </c>
      <c r="N153" s="152" t="s">
        <v>44</v>
      </c>
      <c r="O153" s="54"/>
      <c r="P153" s="153">
        <f t="shared" si="21"/>
        <v>0</v>
      </c>
      <c r="Q153" s="153">
        <v>0</v>
      </c>
      <c r="R153" s="153">
        <f t="shared" si="22"/>
        <v>0</v>
      </c>
      <c r="S153" s="153">
        <v>0</v>
      </c>
      <c r="T153" s="154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5" t="s">
        <v>159</v>
      </c>
      <c r="AT153" s="155" t="s">
        <v>154</v>
      </c>
      <c r="AU153" s="155" t="s">
        <v>82</v>
      </c>
      <c r="AY153" s="18" t="s">
        <v>152</v>
      </c>
      <c r="BE153" s="156">
        <f t="shared" si="24"/>
        <v>0</v>
      </c>
      <c r="BF153" s="156">
        <f t="shared" si="25"/>
        <v>0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18" t="s">
        <v>80</v>
      </c>
      <c r="BK153" s="156">
        <f t="shared" si="29"/>
        <v>0</v>
      </c>
      <c r="BL153" s="18" t="s">
        <v>159</v>
      </c>
      <c r="BM153" s="155" t="s">
        <v>542</v>
      </c>
    </row>
    <row r="154" spans="1:65" s="1" customFormat="1" ht="16.5" customHeight="1">
      <c r="A154" s="33"/>
      <c r="B154" s="143"/>
      <c r="C154" s="144" t="s">
        <v>346</v>
      </c>
      <c r="D154" s="144" t="s">
        <v>154</v>
      </c>
      <c r="E154" s="145" t="s">
        <v>1756</v>
      </c>
      <c r="F154" s="146" t="s">
        <v>2180</v>
      </c>
      <c r="G154" s="147" t="s">
        <v>1653</v>
      </c>
      <c r="H154" s="148">
        <v>1</v>
      </c>
      <c r="I154" s="149"/>
      <c r="J154" s="150">
        <f t="shared" si="20"/>
        <v>0</v>
      </c>
      <c r="K154" s="146" t="s">
        <v>3</v>
      </c>
      <c r="L154" s="34"/>
      <c r="M154" s="151" t="s">
        <v>3</v>
      </c>
      <c r="N154" s="152" t="s">
        <v>44</v>
      </c>
      <c r="O154" s="54"/>
      <c r="P154" s="153">
        <f t="shared" si="21"/>
        <v>0</v>
      </c>
      <c r="Q154" s="153">
        <v>0</v>
      </c>
      <c r="R154" s="153">
        <f t="shared" si="22"/>
        <v>0</v>
      </c>
      <c r="S154" s="153">
        <v>0</v>
      </c>
      <c r="T154" s="154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5" t="s">
        <v>159</v>
      </c>
      <c r="AT154" s="155" t="s">
        <v>154</v>
      </c>
      <c r="AU154" s="155" t="s">
        <v>82</v>
      </c>
      <c r="AY154" s="18" t="s">
        <v>152</v>
      </c>
      <c r="BE154" s="156">
        <f t="shared" si="24"/>
        <v>0</v>
      </c>
      <c r="BF154" s="156">
        <f t="shared" si="25"/>
        <v>0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18" t="s">
        <v>80</v>
      </c>
      <c r="BK154" s="156">
        <f t="shared" si="29"/>
        <v>0</v>
      </c>
      <c r="BL154" s="18" t="s">
        <v>159</v>
      </c>
      <c r="BM154" s="155" t="s">
        <v>553</v>
      </c>
    </row>
    <row r="155" spans="1:65" s="1" customFormat="1" ht="16.5" customHeight="1">
      <c r="A155" s="33"/>
      <c r="B155" s="143"/>
      <c r="C155" s="144" t="s">
        <v>491</v>
      </c>
      <c r="D155" s="144" t="s">
        <v>154</v>
      </c>
      <c r="E155" s="145" t="s">
        <v>1757</v>
      </c>
      <c r="F155" s="146" t="s">
        <v>1722</v>
      </c>
      <c r="G155" s="147" t="s">
        <v>732</v>
      </c>
      <c r="H155" s="148">
        <v>1</v>
      </c>
      <c r="I155" s="149"/>
      <c r="J155" s="150">
        <f t="shared" si="20"/>
        <v>0</v>
      </c>
      <c r="K155" s="146" t="s">
        <v>3</v>
      </c>
      <c r="L155" s="34"/>
      <c r="M155" s="151" t="s">
        <v>3</v>
      </c>
      <c r="N155" s="152" t="s">
        <v>44</v>
      </c>
      <c r="O155" s="54"/>
      <c r="P155" s="153">
        <f t="shared" si="21"/>
        <v>0</v>
      </c>
      <c r="Q155" s="153">
        <v>0</v>
      </c>
      <c r="R155" s="153">
        <f t="shared" si="22"/>
        <v>0</v>
      </c>
      <c r="S155" s="153">
        <v>0</v>
      </c>
      <c r="T155" s="154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5" t="s">
        <v>159</v>
      </c>
      <c r="AT155" s="155" t="s">
        <v>154</v>
      </c>
      <c r="AU155" s="155" t="s">
        <v>82</v>
      </c>
      <c r="AY155" s="18" t="s">
        <v>152</v>
      </c>
      <c r="BE155" s="156">
        <f t="shared" si="24"/>
        <v>0</v>
      </c>
      <c r="BF155" s="156">
        <f t="shared" si="25"/>
        <v>0</v>
      </c>
      <c r="BG155" s="156">
        <f t="shared" si="26"/>
        <v>0</v>
      </c>
      <c r="BH155" s="156">
        <f t="shared" si="27"/>
        <v>0</v>
      </c>
      <c r="BI155" s="156">
        <f t="shared" si="28"/>
        <v>0</v>
      </c>
      <c r="BJ155" s="18" t="s">
        <v>80</v>
      </c>
      <c r="BK155" s="156">
        <f t="shared" si="29"/>
        <v>0</v>
      </c>
      <c r="BL155" s="18" t="s">
        <v>159</v>
      </c>
      <c r="BM155" s="155" t="s">
        <v>563</v>
      </c>
    </row>
    <row r="156" spans="1:65" s="1" customFormat="1" ht="24" customHeight="1">
      <c r="A156" s="33"/>
      <c r="B156" s="143"/>
      <c r="C156" s="144" t="s">
        <v>570</v>
      </c>
      <c r="D156" s="144" t="s">
        <v>154</v>
      </c>
      <c r="E156" s="145" t="s">
        <v>1758</v>
      </c>
      <c r="F156" s="146" t="s">
        <v>1759</v>
      </c>
      <c r="G156" s="147" t="s">
        <v>1653</v>
      </c>
      <c r="H156" s="148">
        <v>2</v>
      </c>
      <c r="I156" s="149"/>
      <c r="J156" s="150">
        <f t="shared" si="20"/>
        <v>0</v>
      </c>
      <c r="K156" s="146" t="s">
        <v>3</v>
      </c>
      <c r="L156" s="34"/>
      <c r="M156" s="151" t="s">
        <v>3</v>
      </c>
      <c r="N156" s="152" t="s">
        <v>44</v>
      </c>
      <c r="O156" s="54"/>
      <c r="P156" s="153">
        <f t="shared" si="21"/>
        <v>0</v>
      </c>
      <c r="Q156" s="153">
        <v>0</v>
      </c>
      <c r="R156" s="153">
        <f t="shared" si="22"/>
        <v>0</v>
      </c>
      <c r="S156" s="153">
        <v>0</v>
      </c>
      <c r="T156" s="154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5" t="s">
        <v>159</v>
      </c>
      <c r="AT156" s="155" t="s">
        <v>154</v>
      </c>
      <c r="AU156" s="155" t="s">
        <v>82</v>
      </c>
      <c r="AY156" s="18" t="s">
        <v>152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18" t="s">
        <v>80</v>
      </c>
      <c r="BK156" s="156">
        <f t="shared" si="29"/>
        <v>0</v>
      </c>
      <c r="BL156" s="18" t="s">
        <v>159</v>
      </c>
      <c r="BM156" s="155" t="s">
        <v>586</v>
      </c>
    </row>
    <row r="157" spans="1:65" s="1" customFormat="1" ht="24" customHeight="1">
      <c r="A157" s="33"/>
      <c r="B157" s="143"/>
      <c r="C157" s="144" t="s">
        <v>630</v>
      </c>
      <c r="D157" s="144" t="s">
        <v>154</v>
      </c>
      <c r="E157" s="145" t="s">
        <v>1760</v>
      </c>
      <c r="F157" s="146" t="s">
        <v>2179</v>
      </c>
      <c r="G157" s="147" t="s">
        <v>1653</v>
      </c>
      <c r="H157" s="148">
        <v>1</v>
      </c>
      <c r="I157" s="149"/>
      <c r="J157" s="150">
        <f t="shared" si="20"/>
        <v>0</v>
      </c>
      <c r="K157" s="146" t="s">
        <v>3</v>
      </c>
      <c r="L157" s="34"/>
      <c r="M157" s="151" t="s">
        <v>3</v>
      </c>
      <c r="N157" s="152" t="s">
        <v>44</v>
      </c>
      <c r="O157" s="54"/>
      <c r="P157" s="153">
        <f t="shared" si="21"/>
        <v>0</v>
      </c>
      <c r="Q157" s="153">
        <v>0</v>
      </c>
      <c r="R157" s="153">
        <f t="shared" si="22"/>
        <v>0</v>
      </c>
      <c r="S157" s="153">
        <v>0</v>
      </c>
      <c r="T157" s="154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5" t="s">
        <v>159</v>
      </c>
      <c r="AT157" s="155" t="s">
        <v>154</v>
      </c>
      <c r="AU157" s="155" t="s">
        <v>82</v>
      </c>
      <c r="AY157" s="18" t="s">
        <v>152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18" t="s">
        <v>80</v>
      </c>
      <c r="BK157" s="156">
        <f t="shared" si="29"/>
        <v>0</v>
      </c>
      <c r="BL157" s="18" t="s">
        <v>159</v>
      </c>
      <c r="BM157" s="155" t="s">
        <v>1761</v>
      </c>
    </row>
    <row r="158" spans="1:65" s="1" customFormat="1" ht="16.5" customHeight="1">
      <c r="A158" s="33"/>
      <c r="B158" s="143"/>
      <c r="C158" s="144" t="s">
        <v>659</v>
      </c>
      <c r="D158" s="144" t="s">
        <v>154</v>
      </c>
      <c r="E158" s="145" t="s">
        <v>1725</v>
      </c>
      <c r="F158" s="146" t="s">
        <v>1722</v>
      </c>
      <c r="G158" s="147" t="s">
        <v>732</v>
      </c>
      <c r="H158" s="148">
        <v>3</v>
      </c>
      <c r="I158" s="149"/>
      <c r="J158" s="150">
        <f t="shared" si="20"/>
        <v>0</v>
      </c>
      <c r="K158" s="146" t="s">
        <v>3</v>
      </c>
      <c r="L158" s="34"/>
      <c r="M158" s="151" t="s">
        <v>3</v>
      </c>
      <c r="N158" s="152" t="s">
        <v>44</v>
      </c>
      <c r="O158" s="54"/>
      <c r="P158" s="153">
        <f t="shared" si="21"/>
        <v>0</v>
      </c>
      <c r="Q158" s="153">
        <v>0</v>
      </c>
      <c r="R158" s="153">
        <f t="shared" si="22"/>
        <v>0</v>
      </c>
      <c r="S158" s="153">
        <v>0</v>
      </c>
      <c r="T158" s="154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5" t="s">
        <v>159</v>
      </c>
      <c r="AT158" s="155" t="s">
        <v>154</v>
      </c>
      <c r="AU158" s="155" t="s">
        <v>82</v>
      </c>
      <c r="AY158" s="18" t="s">
        <v>152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8" t="s">
        <v>80</v>
      </c>
      <c r="BK158" s="156">
        <f t="shared" si="29"/>
        <v>0</v>
      </c>
      <c r="BL158" s="18" t="s">
        <v>159</v>
      </c>
      <c r="BM158" s="155" t="s">
        <v>598</v>
      </c>
    </row>
    <row r="159" spans="1:65" s="1" customFormat="1" ht="24" customHeight="1">
      <c r="A159" s="33"/>
      <c r="B159" s="143"/>
      <c r="C159" s="144" t="s">
        <v>668</v>
      </c>
      <c r="D159" s="144" t="s">
        <v>154</v>
      </c>
      <c r="E159" s="145" t="s">
        <v>1762</v>
      </c>
      <c r="F159" s="146" t="s">
        <v>1763</v>
      </c>
      <c r="G159" s="147" t="s">
        <v>1653</v>
      </c>
      <c r="H159" s="148">
        <v>1</v>
      </c>
      <c r="I159" s="149"/>
      <c r="J159" s="150">
        <f t="shared" si="20"/>
        <v>0</v>
      </c>
      <c r="K159" s="146" t="s">
        <v>3</v>
      </c>
      <c r="L159" s="34"/>
      <c r="M159" s="151" t="s">
        <v>3</v>
      </c>
      <c r="N159" s="152" t="s">
        <v>44</v>
      </c>
      <c r="O159" s="54"/>
      <c r="P159" s="153">
        <f t="shared" si="21"/>
        <v>0</v>
      </c>
      <c r="Q159" s="153">
        <v>0</v>
      </c>
      <c r="R159" s="153">
        <f t="shared" si="22"/>
        <v>0</v>
      </c>
      <c r="S159" s="153">
        <v>0</v>
      </c>
      <c r="T159" s="154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5" t="s">
        <v>159</v>
      </c>
      <c r="AT159" s="155" t="s">
        <v>154</v>
      </c>
      <c r="AU159" s="155" t="s">
        <v>82</v>
      </c>
      <c r="AY159" s="18" t="s">
        <v>152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8" t="s">
        <v>80</v>
      </c>
      <c r="BK159" s="156">
        <f t="shared" si="29"/>
        <v>0</v>
      </c>
      <c r="BL159" s="18" t="s">
        <v>159</v>
      </c>
      <c r="BM159" s="155" t="s">
        <v>619</v>
      </c>
    </row>
    <row r="160" spans="1:65" s="1" customFormat="1" ht="16.5" customHeight="1">
      <c r="A160" s="33"/>
      <c r="B160" s="143"/>
      <c r="C160" s="144" t="s">
        <v>676</v>
      </c>
      <c r="D160" s="144" t="s">
        <v>154</v>
      </c>
      <c r="E160" s="145" t="s">
        <v>1764</v>
      </c>
      <c r="F160" s="146" t="s">
        <v>1722</v>
      </c>
      <c r="G160" s="147" t="s">
        <v>732</v>
      </c>
      <c r="H160" s="148">
        <v>1</v>
      </c>
      <c r="I160" s="149"/>
      <c r="J160" s="150">
        <f t="shared" si="20"/>
        <v>0</v>
      </c>
      <c r="K160" s="146" t="s">
        <v>3</v>
      </c>
      <c r="L160" s="34"/>
      <c r="M160" s="151" t="s">
        <v>3</v>
      </c>
      <c r="N160" s="152" t="s">
        <v>44</v>
      </c>
      <c r="O160" s="54"/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5" t="s">
        <v>159</v>
      </c>
      <c r="AT160" s="155" t="s">
        <v>154</v>
      </c>
      <c r="AU160" s="155" t="s">
        <v>82</v>
      </c>
      <c r="AY160" s="18" t="s">
        <v>152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8" t="s">
        <v>80</v>
      </c>
      <c r="BK160" s="156">
        <f t="shared" si="29"/>
        <v>0</v>
      </c>
      <c r="BL160" s="18" t="s">
        <v>159</v>
      </c>
      <c r="BM160" s="155" t="s">
        <v>632</v>
      </c>
    </row>
    <row r="161" spans="1:65" s="1" customFormat="1" ht="33" customHeight="1">
      <c r="A161" s="33"/>
      <c r="B161" s="143"/>
      <c r="C161" s="144" t="s">
        <v>685</v>
      </c>
      <c r="D161" s="144" t="s">
        <v>154</v>
      </c>
      <c r="E161" s="145" t="s">
        <v>1765</v>
      </c>
      <c r="F161" s="146" t="s">
        <v>1766</v>
      </c>
      <c r="G161" s="147" t="s">
        <v>1653</v>
      </c>
      <c r="H161" s="148">
        <v>1</v>
      </c>
      <c r="I161" s="149"/>
      <c r="J161" s="150">
        <f t="shared" si="20"/>
        <v>0</v>
      </c>
      <c r="K161" s="146" t="s">
        <v>3</v>
      </c>
      <c r="L161" s="34"/>
      <c r="M161" s="151" t="s">
        <v>3</v>
      </c>
      <c r="N161" s="152" t="s">
        <v>44</v>
      </c>
      <c r="O161" s="54"/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5" t="s">
        <v>159</v>
      </c>
      <c r="AT161" s="155" t="s">
        <v>154</v>
      </c>
      <c r="AU161" s="155" t="s">
        <v>82</v>
      </c>
      <c r="AY161" s="18" t="s">
        <v>152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8" t="s">
        <v>80</v>
      </c>
      <c r="BK161" s="156">
        <f t="shared" si="29"/>
        <v>0</v>
      </c>
      <c r="BL161" s="18" t="s">
        <v>159</v>
      </c>
      <c r="BM161" s="155" t="s">
        <v>491</v>
      </c>
    </row>
    <row r="162" spans="1:65" s="1" customFormat="1" ht="16.5" customHeight="1">
      <c r="A162" s="33"/>
      <c r="B162" s="143"/>
      <c r="C162" s="144" t="s">
        <v>692</v>
      </c>
      <c r="D162" s="144" t="s">
        <v>154</v>
      </c>
      <c r="E162" s="145" t="s">
        <v>1767</v>
      </c>
      <c r="F162" s="146" t="s">
        <v>1722</v>
      </c>
      <c r="G162" s="147" t="s">
        <v>732</v>
      </c>
      <c r="H162" s="148">
        <v>1</v>
      </c>
      <c r="I162" s="149"/>
      <c r="J162" s="150">
        <f t="shared" si="20"/>
        <v>0</v>
      </c>
      <c r="K162" s="146" t="s">
        <v>3</v>
      </c>
      <c r="L162" s="34"/>
      <c r="M162" s="151" t="s">
        <v>3</v>
      </c>
      <c r="N162" s="152" t="s">
        <v>44</v>
      </c>
      <c r="O162" s="54"/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5" t="s">
        <v>159</v>
      </c>
      <c r="AT162" s="155" t="s">
        <v>154</v>
      </c>
      <c r="AU162" s="155" t="s">
        <v>82</v>
      </c>
      <c r="AY162" s="18" t="s">
        <v>152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8" t="s">
        <v>80</v>
      </c>
      <c r="BK162" s="156">
        <f t="shared" si="29"/>
        <v>0</v>
      </c>
      <c r="BL162" s="18" t="s">
        <v>159</v>
      </c>
      <c r="BM162" s="155" t="s">
        <v>630</v>
      </c>
    </row>
    <row r="163" spans="1:65" s="1" customFormat="1" ht="16.5" customHeight="1">
      <c r="A163" s="33"/>
      <c r="B163" s="143"/>
      <c r="C163" s="144" t="s">
        <v>699</v>
      </c>
      <c r="D163" s="144" t="s">
        <v>154</v>
      </c>
      <c r="E163" s="145" t="s">
        <v>1667</v>
      </c>
      <c r="F163" s="146" t="s">
        <v>1668</v>
      </c>
      <c r="G163" s="147" t="s">
        <v>1653</v>
      </c>
      <c r="H163" s="148">
        <v>1</v>
      </c>
      <c r="I163" s="149"/>
      <c r="J163" s="150">
        <f t="shared" si="20"/>
        <v>0</v>
      </c>
      <c r="K163" s="146" t="s">
        <v>3</v>
      </c>
      <c r="L163" s="34"/>
      <c r="M163" s="151" t="s">
        <v>3</v>
      </c>
      <c r="N163" s="152" t="s">
        <v>44</v>
      </c>
      <c r="O163" s="54"/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5" t="s">
        <v>159</v>
      </c>
      <c r="AT163" s="155" t="s">
        <v>154</v>
      </c>
      <c r="AU163" s="155" t="s">
        <v>82</v>
      </c>
      <c r="AY163" s="18" t="s">
        <v>152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8" t="s">
        <v>80</v>
      </c>
      <c r="BK163" s="156">
        <f t="shared" si="29"/>
        <v>0</v>
      </c>
      <c r="BL163" s="18" t="s">
        <v>159</v>
      </c>
      <c r="BM163" s="155" t="s">
        <v>1768</v>
      </c>
    </row>
    <row r="164" spans="1:65" s="1" customFormat="1" ht="16.5" customHeight="1">
      <c r="A164" s="33"/>
      <c r="B164" s="143"/>
      <c r="C164" s="144" t="s">
        <v>706</v>
      </c>
      <c r="D164" s="144" t="s">
        <v>154</v>
      </c>
      <c r="E164" s="145" t="s">
        <v>1681</v>
      </c>
      <c r="F164" s="146" t="s">
        <v>1682</v>
      </c>
      <c r="G164" s="147" t="s">
        <v>1653</v>
      </c>
      <c r="H164" s="148">
        <v>8</v>
      </c>
      <c r="I164" s="149"/>
      <c r="J164" s="150">
        <f t="shared" si="20"/>
        <v>0</v>
      </c>
      <c r="K164" s="146" t="s">
        <v>3</v>
      </c>
      <c r="L164" s="34"/>
      <c r="M164" s="151" t="s">
        <v>3</v>
      </c>
      <c r="N164" s="152" t="s">
        <v>44</v>
      </c>
      <c r="O164" s="54"/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5" t="s">
        <v>159</v>
      </c>
      <c r="AT164" s="155" t="s">
        <v>154</v>
      </c>
      <c r="AU164" s="155" t="s">
        <v>82</v>
      </c>
      <c r="AY164" s="18" t="s">
        <v>152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8" t="s">
        <v>80</v>
      </c>
      <c r="BK164" s="156">
        <f t="shared" si="29"/>
        <v>0</v>
      </c>
      <c r="BL164" s="18" t="s">
        <v>159</v>
      </c>
      <c r="BM164" s="155" t="s">
        <v>1769</v>
      </c>
    </row>
    <row r="165" spans="1:65" s="1" customFormat="1" ht="16.5" customHeight="1">
      <c r="A165" s="33"/>
      <c r="B165" s="143"/>
      <c r="C165" s="144" t="s">
        <v>713</v>
      </c>
      <c r="D165" s="144" t="s">
        <v>154</v>
      </c>
      <c r="E165" s="145" t="s">
        <v>1684</v>
      </c>
      <c r="F165" s="146" t="s">
        <v>1685</v>
      </c>
      <c r="G165" s="147" t="s">
        <v>1653</v>
      </c>
      <c r="H165" s="148">
        <v>2</v>
      </c>
      <c r="I165" s="149"/>
      <c r="J165" s="150">
        <f t="shared" si="20"/>
        <v>0</v>
      </c>
      <c r="K165" s="146" t="s">
        <v>3</v>
      </c>
      <c r="L165" s="34"/>
      <c r="M165" s="151" t="s">
        <v>3</v>
      </c>
      <c r="N165" s="152" t="s">
        <v>44</v>
      </c>
      <c r="O165" s="54"/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5" t="s">
        <v>159</v>
      </c>
      <c r="AT165" s="155" t="s">
        <v>154</v>
      </c>
      <c r="AU165" s="155" t="s">
        <v>82</v>
      </c>
      <c r="AY165" s="18" t="s">
        <v>152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8" t="s">
        <v>80</v>
      </c>
      <c r="BK165" s="156">
        <f t="shared" si="29"/>
        <v>0</v>
      </c>
      <c r="BL165" s="18" t="s">
        <v>159</v>
      </c>
      <c r="BM165" s="155" t="s">
        <v>1770</v>
      </c>
    </row>
    <row r="166" spans="1:65" s="1" customFormat="1" ht="33" customHeight="1">
      <c r="A166" s="33"/>
      <c r="B166" s="143"/>
      <c r="C166" s="144" t="s">
        <v>721</v>
      </c>
      <c r="D166" s="144" t="s">
        <v>154</v>
      </c>
      <c r="E166" s="145" t="s">
        <v>1673</v>
      </c>
      <c r="F166" s="146" t="s">
        <v>1674</v>
      </c>
      <c r="G166" s="147" t="s">
        <v>1653</v>
      </c>
      <c r="H166" s="148">
        <v>2</v>
      </c>
      <c r="I166" s="149"/>
      <c r="J166" s="150">
        <f t="shared" si="20"/>
        <v>0</v>
      </c>
      <c r="K166" s="146" t="s">
        <v>3</v>
      </c>
      <c r="L166" s="34"/>
      <c r="M166" s="207" t="s">
        <v>3</v>
      </c>
      <c r="N166" s="208" t="s">
        <v>44</v>
      </c>
      <c r="O166" s="209"/>
      <c r="P166" s="210">
        <f t="shared" si="21"/>
        <v>0</v>
      </c>
      <c r="Q166" s="210">
        <v>0</v>
      </c>
      <c r="R166" s="210">
        <f t="shared" si="22"/>
        <v>0</v>
      </c>
      <c r="S166" s="210">
        <v>0</v>
      </c>
      <c r="T166" s="211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5" t="s">
        <v>159</v>
      </c>
      <c r="AT166" s="155" t="s">
        <v>154</v>
      </c>
      <c r="AU166" s="155" t="s">
        <v>82</v>
      </c>
      <c r="AY166" s="18" t="s">
        <v>152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8" t="s">
        <v>80</v>
      </c>
      <c r="BK166" s="156">
        <f t="shared" si="29"/>
        <v>0</v>
      </c>
      <c r="BL166" s="18" t="s">
        <v>159</v>
      </c>
      <c r="BM166" s="155" t="s">
        <v>1771</v>
      </c>
    </row>
    <row r="167" spans="1:31" s="1" customFormat="1" ht="6.75" customHeight="1">
      <c r="A167" s="33"/>
      <c r="B167" s="43"/>
      <c r="C167" s="44"/>
      <c r="D167" s="44"/>
      <c r="E167" s="44"/>
      <c r="F167" s="44"/>
      <c r="G167" s="44"/>
      <c r="H167" s="44"/>
      <c r="I167" s="44"/>
      <c r="J167" s="44"/>
      <c r="K167" s="44"/>
      <c r="L167" s="34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</sheetData>
  <sheetProtection/>
  <autoFilter ref="C88:K166"/>
  <mergeCells count="12">
    <mergeCell ref="E20:H20"/>
    <mergeCell ref="E29:H29"/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96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93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75" customHeight="1">
      <c r="B4" s="21"/>
      <c r="D4" s="22" t="s">
        <v>97</v>
      </c>
      <c r="L4" s="21"/>
      <c r="M4" s="94" t="s">
        <v>11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39" t="str">
        <f>'Rekapitulace stavby'!K6</f>
        <v>SŠD LYSÁ NAD LABEM - REKONSTRUKCE PROSTOR NA ODBORNÉ UČEBNY</v>
      </c>
      <c r="F7" s="340"/>
      <c r="G7" s="340"/>
      <c r="H7" s="340"/>
      <c r="L7" s="21"/>
    </row>
    <row r="8" spans="2:12" ht="12" customHeight="1">
      <c r="B8" s="21"/>
      <c r="D8" s="28" t="s">
        <v>98</v>
      </c>
      <c r="L8" s="21"/>
    </row>
    <row r="9" spans="1:31" s="1" customFormat="1" ht="16.5" customHeight="1">
      <c r="A9" s="33"/>
      <c r="B9" s="34"/>
      <c r="C9" s="33"/>
      <c r="D9" s="33"/>
      <c r="E9" s="339" t="s">
        <v>99</v>
      </c>
      <c r="F9" s="338"/>
      <c r="G9" s="338"/>
      <c r="H9" s="338"/>
      <c r="I9" s="33"/>
      <c r="J9" s="33"/>
      <c r="K9" s="33"/>
      <c r="L9" s="9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33"/>
      <c r="J10" s="33"/>
      <c r="K10" s="33"/>
      <c r="L10" s="9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6.5" customHeight="1">
      <c r="A11" s="33"/>
      <c r="B11" s="34"/>
      <c r="C11" s="33"/>
      <c r="D11" s="33"/>
      <c r="E11" s="329" t="s">
        <v>1772</v>
      </c>
      <c r="F11" s="338"/>
      <c r="G11" s="338"/>
      <c r="H11" s="338"/>
      <c r="I11" s="33"/>
      <c r="J11" s="33"/>
      <c r="K11" s="33"/>
      <c r="L11" s="9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9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2" customHeight="1">
      <c r="A13" s="33"/>
      <c r="B13" s="34"/>
      <c r="C13" s="33"/>
      <c r="D13" s="28" t="s">
        <v>19</v>
      </c>
      <c r="E13" s="33"/>
      <c r="F13" s="26" t="s">
        <v>3</v>
      </c>
      <c r="G13" s="33"/>
      <c r="H13" s="33"/>
      <c r="I13" s="28" t="s">
        <v>21</v>
      </c>
      <c r="J13" s="26" t="s">
        <v>3</v>
      </c>
      <c r="K13" s="33"/>
      <c r="L13" s="9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28" t="s">
        <v>24</v>
      </c>
      <c r="J14" s="51" t="str">
        <f>'Rekapitulace stavby'!AN8</f>
        <v>19. 5. 2023</v>
      </c>
      <c r="K14" s="33"/>
      <c r="L14" s="9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0.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9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12" customHeight="1">
      <c r="A16" s="33"/>
      <c r="B16" s="34"/>
      <c r="C16" s="33"/>
      <c r="D16" s="28" t="s">
        <v>26</v>
      </c>
      <c r="E16" s="33"/>
      <c r="F16" s="33"/>
      <c r="G16" s="33"/>
      <c r="H16" s="33"/>
      <c r="I16" s="28" t="s">
        <v>27</v>
      </c>
      <c r="J16" s="26" t="s">
        <v>3</v>
      </c>
      <c r="K16" s="33"/>
      <c r="L16" s="9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8" customHeight="1">
      <c r="A17" s="33"/>
      <c r="B17" s="34"/>
      <c r="C17" s="33"/>
      <c r="D17" s="33"/>
      <c r="E17" s="26" t="s">
        <v>28</v>
      </c>
      <c r="F17" s="33"/>
      <c r="G17" s="33"/>
      <c r="H17" s="33"/>
      <c r="I17" s="28" t="s">
        <v>29</v>
      </c>
      <c r="J17" s="26" t="s">
        <v>3</v>
      </c>
      <c r="K17" s="33"/>
      <c r="L17" s="9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6.7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9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12" customHeight="1">
      <c r="A19" s="33"/>
      <c r="B19" s="34"/>
      <c r="C19" s="33"/>
      <c r="D19" s="28" t="s">
        <v>30</v>
      </c>
      <c r="E19" s="33"/>
      <c r="F19" s="33"/>
      <c r="G19" s="33"/>
      <c r="H19" s="33"/>
      <c r="I19" s="28" t="s">
        <v>27</v>
      </c>
      <c r="J19" s="29" t="str">
        <f>'Rekapitulace stavby'!AN13</f>
        <v>Vyplň údaj</v>
      </c>
      <c r="K19" s="33"/>
      <c r="L19" s="9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8" customHeight="1">
      <c r="A20" s="33"/>
      <c r="B20" s="34"/>
      <c r="C20" s="33"/>
      <c r="D20" s="33"/>
      <c r="E20" s="341" t="str">
        <f>'Rekapitulace stavby'!E14</f>
        <v>Vyplň údaj</v>
      </c>
      <c r="F20" s="308"/>
      <c r="G20" s="308"/>
      <c r="H20" s="308"/>
      <c r="I20" s="28" t="s">
        <v>29</v>
      </c>
      <c r="J20" s="29" t="str">
        <f>'Rekapitulace stavby'!AN14</f>
        <v>Vyplň údaj</v>
      </c>
      <c r="K20" s="33"/>
      <c r="L20" s="9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6.7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9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12" customHeight="1">
      <c r="A22" s="33"/>
      <c r="B22" s="34"/>
      <c r="C22" s="33"/>
      <c r="D22" s="28" t="s">
        <v>32</v>
      </c>
      <c r="E22" s="33"/>
      <c r="F22" s="33"/>
      <c r="G22" s="33"/>
      <c r="H22" s="33"/>
      <c r="I22" s="28" t="s">
        <v>27</v>
      </c>
      <c r="J22" s="26" t="s">
        <v>3</v>
      </c>
      <c r="K22" s="33"/>
      <c r="L22" s="9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8" customHeight="1">
      <c r="A23" s="33"/>
      <c r="B23" s="34"/>
      <c r="C23" s="33"/>
      <c r="D23" s="33"/>
      <c r="E23" s="26" t="s">
        <v>33</v>
      </c>
      <c r="F23" s="33"/>
      <c r="G23" s="33"/>
      <c r="H23" s="33"/>
      <c r="I23" s="28" t="s">
        <v>29</v>
      </c>
      <c r="J23" s="26" t="s">
        <v>3</v>
      </c>
      <c r="K23" s="33"/>
      <c r="L23" s="9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6.7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9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12" customHeight="1">
      <c r="A25" s="33"/>
      <c r="B25" s="34"/>
      <c r="C25" s="33"/>
      <c r="D25" s="28" t="s">
        <v>35</v>
      </c>
      <c r="E25" s="33"/>
      <c r="F25" s="33"/>
      <c r="G25" s="33"/>
      <c r="H25" s="33"/>
      <c r="I25" s="28" t="s">
        <v>27</v>
      </c>
      <c r="J25" s="26">
        <f>IF('Rekapitulace stavby'!AN19="","",'Rekapitulace stavby'!AN19)</f>
      </c>
      <c r="K25" s="33"/>
      <c r="L25" s="9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8" customHeight="1">
      <c r="A26" s="33"/>
      <c r="B26" s="34"/>
      <c r="C26" s="33"/>
      <c r="D26" s="33"/>
      <c r="E26" s="26" t="str">
        <f>IF('Rekapitulace stavby'!E20="","",'Rekapitulace stavby'!E20)</f>
        <v> </v>
      </c>
      <c r="F26" s="33"/>
      <c r="G26" s="33"/>
      <c r="H26" s="33"/>
      <c r="I26" s="28" t="s">
        <v>29</v>
      </c>
      <c r="J26" s="26">
        <f>IF('Rekapitulace stavby'!AN20="","",'Rekapitulace stavby'!AN20)</f>
      </c>
      <c r="K26" s="33"/>
      <c r="L26" s="9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1" customFormat="1" ht="6.7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9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1" customFormat="1" ht="12" customHeight="1">
      <c r="A28" s="33"/>
      <c r="B28" s="34"/>
      <c r="C28" s="33"/>
      <c r="D28" s="28" t="s">
        <v>37</v>
      </c>
      <c r="E28" s="33"/>
      <c r="F28" s="33"/>
      <c r="G28" s="33"/>
      <c r="H28" s="33"/>
      <c r="I28" s="33"/>
      <c r="J28" s="33"/>
      <c r="K28" s="33"/>
      <c r="L28" s="9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7" customFormat="1" ht="35.25" customHeight="1">
      <c r="A29" s="96"/>
      <c r="B29" s="97"/>
      <c r="C29" s="96"/>
      <c r="D29" s="96"/>
      <c r="E29" s="312" t="s">
        <v>103</v>
      </c>
      <c r="F29" s="312"/>
      <c r="G29" s="312"/>
      <c r="H29" s="312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1" customFormat="1" ht="6.7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9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24.75" customHeight="1">
      <c r="A32" s="33"/>
      <c r="B32" s="34"/>
      <c r="C32" s="33"/>
      <c r="D32" s="99" t="s">
        <v>39</v>
      </c>
      <c r="E32" s="33"/>
      <c r="F32" s="33"/>
      <c r="G32" s="33"/>
      <c r="H32" s="33"/>
      <c r="I32" s="33"/>
      <c r="J32" s="67">
        <f>ROUND(J97,2)</f>
        <v>0</v>
      </c>
      <c r="K32" s="33"/>
      <c r="L32" s="9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6.75" customHeight="1">
      <c r="A33" s="33"/>
      <c r="B33" s="34"/>
      <c r="C33" s="33"/>
      <c r="D33" s="62"/>
      <c r="E33" s="62"/>
      <c r="F33" s="62"/>
      <c r="G33" s="62"/>
      <c r="H33" s="62"/>
      <c r="I33" s="62"/>
      <c r="J33" s="62"/>
      <c r="K33" s="62"/>
      <c r="L33" s="9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4"/>
      <c r="C34" s="33"/>
      <c r="D34" s="33"/>
      <c r="E34" s="33"/>
      <c r="F34" s="37" t="s">
        <v>41</v>
      </c>
      <c r="G34" s="33"/>
      <c r="H34" s="33"/>
      <c r="I34" s="37" t="s">
        <v>40</v>
      </c>
      <c r="J34" s="37" t="s">
        <v>42</v>
      </c>
      <c r="K34" s="33"/>
      <c r="L34" s="9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>
      <c r="A35" s="33"/>
      <c r="B35" s="34"/>
      <c r="C35" s="33"/>
      <c r="D35" s="100" t="s">
        <v>43</v>
      </c>
      <c r="E35" s="28" t="s">
        <v>44</v>
      </c>
      <c r="F35" s="101">
        <f>ROUND((SUM(BE97:BE191)),2)</f>
        <v>0</v>
      </c>
      <c r="G35" s="33"/>
      <c r="H35" s="33"/>
      <c r="I35" s="102">
        <v>0.21</v>
      </c>
      <c r="J35" s="101">
        <f>ROUND(((SUM(BE97:BE191))*I35),2)</f>
        <v>0</v>
      </c>
      <c r="K35" s="33"/>
      <c r="L35" s="9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>
      <c r="A36" s="33"/>
      <c r="B36" s="34"/>
      <c r="C36" s="33"/>
      <c r="D36" s="33"/>
      <c r="E36" s="28" t="s">
        <v>45</v>
      </c>
      <c r="F36" s="101">
        <f>ROUND((SUM(BF97:BF191)),2)</f>
        <v>0</v>
      </c>
      <c r="G36" s="33"/>
      <c r="H36" s="33"/>
      <c r="I36" s="102">
        <v>0.15</v>
      </c>
      <c r="J36" s="101">
        <f>ROUND(((SUM(BF97:BF191))*I36),2)</f>
        <v>0</v>
      </c>
      <c r="K36" s="33"/>
      <c r="L36" s="9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4"/>
      <c r="C37" s="33"/>
      <c r="D37" s="33"/>
      <c r="E37" s="28" t="s">
        <v>46</v>
      </c>
      <c r="F37" s="101">
        <f>ROUND((SUM(BG97:BG191)),2)</f>
        <v>0</v>
      </c>
      <c r="G37" s="33"/>
      <c r="H37" s="33"/>
      <c r="I37" s="102">
        <v>0.21</v>
      </c>
      <c r="J37" s="101">
        <f>0</f>
        <v>0</v>
      </c>
      <c r="K37" s="33"/>
      <c r="L37" s="9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14.25" customHeight="1" hidden="1">
      <c r="A38" s="33"/>
      <c r="B38" s="34"/>
      <c r="C38" s="33"/>
      <c r="D38" s="33"/>
      <c r="E38" s="28" t="s">
        <v>47</v>
      </c>
      <c r="F38" s="101">
        <f>ROUND((SUM(BH97:BH191)),2)</f>
        <v>0</v>
      </c>
      <c r="G38" s="33"/>
      <c r="H38" s="33"/>
      <c r="I38" s="102">
        <v>0.15</v>
      </c>
      <c r="J38" s="101">
        <f>0</f>
        <v>0</v>
      </c>
      <c r="K38" s="33"/>
      <c r="L38" s="9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25" customHeight="1" hidden="1">
      <c r="A39" s="33"/>
      <c r="B39" s="34"/>
      <c r="C39" s="33"/>
      <c r="D39" s="33"/>
      <c r="E39" s="28" t="s">
        <v>48</v>
      </c>
      <c r="F39" s="101">
        <f>ROUND((SUM(BI97:BI191)),2)</f>
        <v>0</v>
      </c>
      <c r="G39" s="33"/>
      <c r="H39" s="33"/>
      <c r="I39" s="102">
        <v>0</v>
      </c>
      <c r="J39" s="101">
        <f>0</f>
        <v>0</v>
      </c>
      <c r="K39" s="33"/>
      <c r="L39" s="9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6.7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9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24.75" customHeight="1">
      <c r="A41" s="33"/>
      <c r="B41" s="34"/>
      <c r="C41" s="103"/>
      <c r="D41" s="104" t="s">
        <v>49</v>
      </c>
      <c r="E41" s="56"/>
      <c r="F41" s="56"/>
      <c r="G41" s="105" t="s">
        <v>50</v>
      </c>
      <c r="H41" s="106" t="s">
        <v>51</v>
      </c>
      <c r="I41" s="56"/>
      <c r="J41" s="107">
        <f>SUM(J32:J39)</f>
        <v>0</v>
      </c>
      <c r="K41" s="108"/>
      <c r="L41" s="9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1" customFormat="1" ht="14.25" customHeight="1">
      <c r="A42" s="3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9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1" customFormat="1" ht="6.75" customHeight="1">
      <c r="A46" s="33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9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24.75" customHeight="1">
      <c r="A47" s="33"/>
      <c r="B47" s="34"/>
      <c r="C47" s="22" t="s">
        <v>104</v>
      </c>
      <c r="D47" s="33"/>
      <c r="E47" s="33"/>
      <c r="F47" s="33"/>
      <c r="G47" s="33"/>
      <c r="H47" s="33"/>
      <c r="I47" s="33"/>
      <c r="J47" s="33"/>
      <c r="K47" s="33"/>
      <c r="L47" s="9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6.7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9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17</v>
      </c>
      <c r="D49" s="33"/>
      <c r="E49" s="33"/>
      <c r="F49" s="33"/>
      <c r="G49" s="33"/>
      <c r="H49" s="33"/>
      <c r="I49" s="33"/>
      <c r="J49" s="33"/>
      <c r="K49" s="33"/>
      <c r="L49" s="9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39" t="str">
        <f>E7</f>
        <v>SŠD LYSÁ NAD LABEM - REKONSTRUKCE PROSTOR NA ODBORNÉ UČEBNY</v>
      </c>
      <c r="F50" s="340"/>
      <c r="G50" s="340"/>
      <c r="H50" s="340"/>
      <c r="I50" s="33"/>
      <c r="J50" s="33"/>
      <c r="K50" s="33"/>
      <c r="L50" s="9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ht="12" customHeight="1">
      <c r="B51" s="21"/>
      <c r="C51" s="28" t="s">
        <v>98</v>
      </c>
      <c r="L51" s="21"/>
    </row>
    <row r="52" spans="1:31" s="1" customFormat="1" ht="16.5" customHeight="1">
      <c r="A52" s="33"/>
      <c r="B52" s="34"/>
      <c r="C52" s="33"/>
      <c r="D52" s="33"/>
      <c r="E52" s="339" t="s">
        <v>99</v>
      </c>
      <c r="F52" s="338"/>
      <c r="G52" s="338"/>
      <c r="H52" s="338"/>
      <c r="I52" s="33"/>
      <c r="J52" s="33"/>
      <c r="K52" s="33"/>
      <c r="L52" s="9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12" customHeight="1">
      <c r="A53" s="33"/>
      <c r="B53" s="34"/>
      <c r="C53" s="28" t="s">
        <v>100</v>
      </c>
      <c r="D53" s="33"/>
      <c r="E53" s="33"/>
      <c r="F53" s="33"/>
      <c r="G53" s="33"/>
      <c r="H53" s="33"/>
      <c r="I53" s="33"/>
      <c r="J53" s="33"/>
      <c r="K53" s="33"/>
      <c r="L53" s="9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16.5" customHeight="1">
      <c r="A54" s="33"/>
      <c r="B54" s="34"/>
      <c r="C54" s="33"/>
      <c r="D54" s="33"/>
      <c r="E54" s="329" t="str">
        <f>E11</f>
        <v>D.1.4.3 - ELEKTROINSTALACE</v>
      </c>
      <c r="F54" s="338"/>
      <c r="G54" s="338"/>
      <c r="H54" s="338"/>
      <c r="I54" s="33"/>
      <c r="J54" s="33"/>
      <c r="K54" s="33"/>
      <c r="L54" s="9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6.7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9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12" customHeight="1">
      <c r="A56" s="33"/>
      <c r="B56" s="34"/>
      <c r="C56" s="28" t="s">
        <v>22</v>
      </c>
      <c r="D56" s="33"/>
      <c r="E56" s="33"/>
      <c r="F56" s="26" t="str">
        <f>F14</f>
        <v>LYSÁ NAD LABEM</v>
      </c>
      <c r="G56" s="33"/>
      <c r="H56" s="33"/>
      <c r="I56" s="28" t="s">
        <v>24</v>
      </c>
      <c r="J56" s="51" t="str">
        <f>IF(J14="","",J14)</f>
        <v>19. 5. 2023</v>
      </c>
      <c r="K56" s="33"/>
      <c r="L56" s="9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6.7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9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39.75" customHeight="1">
      <c r="A58" s="33"/>
      <c r="B58" s="34"/>
      <c r="C58" s="28" t="s">
        <v>26</v>
      </c>
      <c r="D58" s="33"/>
      <c r="E58" s="33"/>
      <c r="F58" s="26" t="str">
        <f>E17</f>
        <v>SŠD LYSÁ NAD LABEM  - STRŽIŠTĚ 475</v>
      </c>
      <c r="G58" s="33"/>
      <c r="H58" s="33"/>
      <c r="I58" s="28" t="s">
        <v>32</v>
      </c>
      <c r="J58" s="31" t="str">
        <f>E23</f>
        <v>SKARCH-SKOTÁK ARCHITEKTI - PRAHA 8</v>
      </c>
      <c r="K58" s="33"/>
      <c r="L58" s="9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1" customFormat="1" ht="15" customHeight="1">
      <c r="A59" s="33"/>
      <c r="B59" s="34"/>
      <c r="C59" s="28" t="s">
        <v>30</v>
      </c>
      <c r="D59" s="33"/>
      <c r="E59" s="33"/>
      <c r="F59" s="26" t="str">
        <f>IF(E20="","",E20)</f>
        <v>Vyplň údaj</v>
      </c>
      <c r="G59" s="33"/>
      <c r="H59" s="33"/>
      <c r="I59" s="28" t="s">
        <v>35</v>
      </c>
      <c r="J59" s="31" t="str">
        <f>E26</f>
        <v> </v>
      </c>
      <c r="K59" s="33"/>
      <c r="L59" s="9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1" customFormat="1" ht="9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1" customFormat="1" ht="29.25" customHeight="1">
      <c r="A61" s="33"/>
      <c r="B61" s="34"/>
      <c r="C61" s="109" t="s">
        <v>105</v>
      </c>
      <c r="D61" s="103"/>
      <c r="E61" s="103"/>
      <c r="F61" s="103"/>
      <c r="G61" s="103"/>
      <c r="H61" s="103"/>
      <c r="I61" s="103"/>
      <c r="J61" s="110" t="s">
        <v>106</v>
      </c>
      <c r="K61" s="103"/>
      <c r="L61" s="9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1" customFormat="1" ht="9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1" customFormat="1" ht="22.5" customHeight="1">
      <c r="A63" s="33"/>
      <c r="B63" s="34"/>
      <c r="C63" s="111" t="s">
        <v>71</v>
      </c>
      <c r="D63" s="33"/>
      <c r="E63" s="33"/>
      <c r="F63" s="33"/>
      <c r="G63" s="33"/>
      <c r="H63" s="33"/>
      <c r="I63" s="33"/>
      <c r="J63" s="67">
        <f>J97</f>
        <v>0</v>
      </c>
      <c r="K63" s="33"/>
      <c r="L63" s="9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8" t="s">
        <v>107</v>
      </c>
    </row>
    <row r="64" spans="2:12" s="8" customFormat="1" ht="24.75" customHeight="1">
      <c r="B64" s="112"/>
      <c r="D64" s="113" t="s">
        <v>1773</v>
      </c>
      <c r="E64" s="114"/>
      <c r="F64" s="114"/>
      <c r="G64" s="114"/>
      <c r="H64" s="114"/>
      <c r="I64" s="114"/>
      <c r="J64" s="115">
        <f>J98</f>
        <v>0</v>
      </c>
      <c r="L64" s="112"/>
    </row>
    <row r="65" spans="2:12" s="9" customFormat="1" ht="19.5" customHeight="1">
      <c r="B65" s="116"/>
      <c r="D65" s="117" t="s">
        <v>1774</v>
      </c>
      <c r="E65" s="118"/>
      <c r="F65" s="118"/>
      <c r="G65" s="118"/>
      <c r="H65" s="118"/>
      <c r="I65" s="118"/>
      <c r="J65" s="119">
        <f>J99</f>
        <v>0</v>
      </c>
      <c r="L65" s="116"/>
    </row>
    <row r="66" spans="2:12" s="9" customFormat="1" ht="19.5" customHeight="1">
      <c r="B66" s="116"/>
      <c r="D66" s="117" t="s">
        <v>1775</v>
      </c>
      <c r="E66" s="118"/>
      <c r="F66" s="118"/>
      <c r="G66" s="118"/>
      <c r="H66" s="118"/>
      <c r="I66" s="118"/>
      <c r="J66" s="119">
        <f>J107</f>
        <v>0</v>
      </c>
      <c r="L66" s="116"/>
    </row>
    <row r="67" spans="2:12" s="9" customFormat="1" ht="19.5" customHeight="1">
      <c r="B67" s="116"/>
      <c r="D67" s="117" t="s">
        <v>1776</v>
      </c>
      <c r="E67" s="118"/>
      <c r="F67" s="118"/>
      <c r="G67" s="118"/>
      <c r="H67" s="118"/>
      <c r="I67" s="118"/>
      <c r="J67" s="119">
        <f>J122</f>
        <v>0</v>
      </c>
      <c r="L67" s="116"/>
    </row>
    <row r="68" spans="2:12" s="9" customFormat="1" ht="19.5" customHeight="1">
      <c r="B68" s="116"/>
      <c r="D68" s="117" t="s">
        <v>1777</v>
      </c>
      <c r="E68" s="118"/>
      <c r="F68" s="118"/>
      <c r="G68" s="118"/>
      <c r="H68" s="118"/>
      <c r="I68" s="118"/>
      <c r="J68" s="119">
        <f>J130</f>
        <v>0</v>
      </c>
      <c r="L68" s="116"/>
    </row>
    <row r="69" spans="2:12" s="9" customFormat="1" ht="19.5" customHeight="1">
      <c r="B69" s="116"/>
      <c r="D69" s="117" t="s">
        <v>1778</v>
      </c>
      <c r="E69" s="118"/>
      <c r="F69" s="118"/>
      <c r="G69" s="118"/>
      <c r="H69" s="118"/>
      <c r="I69" s="118"/>
      <c r="J69" s="119">
        <f>J132</f>
        <v>0</v>
      </c>
      <c r="L69" s="116"/>
    </row>
    <row r="70" spans="2:12" s="9" customFormat="1" ht="19.5" customHeight="1">
      <c r="B70" s="116"/>
      <c r="D70" s="117" t="s">
        <v>1779</v>
      </c>
      <c r="E70" s="118"/>
      <c r="F70" s="118"/>
      <c r="G70" s="118"/>
      <c r="H70" s="118"/>
      <c r="I70" s="118"/>
      <c r="J70" s="119">
        <f>J144</f>
        <v>0</v>
      </c>
      <c r="L70" s="116"/>
    </row>
    <row r="71" spans="2:12" s="9" customFormat="1" ht="19.5" customHeight="1">
      <c r="B71" s="116"/>
      <c r="D71" s="117" t="s">
        <v>1780</v>
      </c>
      <c r="E71" s="118"/>
      <c r="F71" s="118"/>
      <c r="G71" s="118"/>
      <c r="H71" s="118"/>
      <c r="I71" s="118"/>
      <c r="J71" s="119">
        <f>J146</f>
        <v>0</v>
      </c>
      <c r="L71" s="116"/>
    </row>
    <row r="72" spans="2:12" s="9" customFormat="1" ht="19.5" customHeight="1">
      <c r="B72" s="116"/>
      <c r="D72" s="117" t="s">
        <v>1781</v>
      </c>
      <c r="E72" s="118"/>
      <c r="F72" s="118"/>
      <c r="G72" s="118"/>
      <c r="H72" s="118"/>
      <c r="I72" s="118"/>
      <c r="J72" s="119">
        <f>J156</f>
        <v>0</v>
      </c>
      <c r="L72" s="116"/>
    </row>
    <row r="73" spans="2:12" s="9" customFormat="1" ht="19.5" customHeight="1">
      <c r="B73" s="116"/>
      <c r="D73" s="117" t="s">
        <v>1782</v>
      </c>
      <c r="E73" s="118"/>
      <c r="F73" s="118"/>
      <c r="G73" s="118"/>
      <c r="H73" s="118"/>
      <c r="I73" s="118"/>
      <c r="J73" s="119">
        <f>J165</f>
        <v>0</v>
      </c>
      <c r="L73" s="116"/>
    </row>
    <row r="74" spans="2:12" s="9" customFormat="1" ht="19.5" customHeight="1">
      <c r="B74" s="116"/>
      <c r="D74" s="117" t="s">
        <v>1783</v>
      </c>
      <c r="E74" s="118"/>
      <c r="F74" s="118"/>
      <c r="G74" s="118"/>
      <c r="H74" s="118"/>
      <c r="I74" s="118"/>
      <c r="J74" s="119">
        <f>J169</f>
        <v>0</v>
      </c>
      <c r="L74" s="116"/>
    </row>
    <row r="75" spans="2:12" s="9" customFormat="1" ht="19.5" customHeight="1">
      <c r="B75" s="116"/>
      <c r="D75" s="117" t="s">
        <v>1784</v>
      </c>
      <c r="E75" s="118"/>
      <c r="F75" s="118"/>
      <c r="G75" s="118"/>
      <c r="H75" s="118"/>
      <c r="I75" s="118"/>
      <c r="J75" s="119">
        <f>J171</f>
        <v>0</v>
      </c>
      <c r="L75" s="116"/>
    </row>
    <row r="76" spans="1:31" s="1" customFormat="1" ht="21.7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6.75" customHeight="1">
      <c r="A77" s="33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9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1" customFormat="1" ht="6.75" customHeight="1">
      <c r="A81" s="33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9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24.7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9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6.7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12" customHeight="1">
      <c r="A84" s="33"/>
      <c r="B84" s="34"/>
      <c r="C84" s="28" t="s">
        <v>17</v>
      </c>
      <c r="D84" s="33"/>
      <c r="E84" s="33"/>
      <c r="F84" s="33"/>
      <c r="G84" s="33"/>
      <c r="H84" s="33"/>
      <c r="I84" s="33"/>
      <c r="J84" s="33"/>
      <c r="K84" s="33"/>
      <c r="L84" s="9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16.5" customHeight="1">
      <c r="A85" s="33"/>
      <c r="B85" s="34"/>
      <c r="C85" s="33"/>
      <c r="D85" s="33"/>
      <c r="E85" s="339" t="str">
        <f>E7</f>
        <v>SŠD LYSÁ NAD LABEM - REKONSTRUKCE PROSTOR NA ODBORNÉ UČEBNY</v>
      </c>
      <c r="F85" s="340"/>
      <c r="G85" s="340"/>
      <c r="H85" s="340"/>
      <c r="I85" s="33"/>
      <c r="J85" s="33"/>
      <c r="K85" s="33"/>
      <c r="L85" s="9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ht="12" customHeight="1">
      <c r="B86" s="21"/>
      <c r="C86" s="28" t="s">
        <v>98</v>
      </c>
      <c r="L86" s="21"/>
    </row>
    <row r="87" spans="1:31" s="1" customFormat="1" ht="16.5" customHeight="1">
      <c r="A87" s="33"/>
      <c r="B87" s="34"/>
      <c r="C87" s="33"/>
      <c r="D87" s="33"/>
      <c r="E87" s="339" t="s">
        <v>99</v>
      </c>
      <c r="F87" s="338"/>
      <c r="G87" s="338"/>
      <c r="H87" s="338"/>
      <c r="I87" s="33"/>
      <c r="J87" s="33"/>
      <c r="K87" s="33"/>
      <c r="L87" s="9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33"/>
      <c r="J88" s="33"/>
      <c r="K88" s="33"/>
      <c r="L88" s="9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" customFormat="1" ht="16.5" customHeight="1">
      <c r="A89" s="33"/>
      <c r="B89" s="34"/>
      <c r="C89" s="33"/>
      <c r="D89" s="33"/>
      <c r="E89" s="329" t="str">
        <f>E11</f>
        <v>D.1.4.3 - ELEKTROINSTALACE</v>
      </c>
      <c r="F89" s="338"/>
      <c r="G89" s="338"/>
      <c r="H89" s="338"/>
      <c r="I89" s="33"/>
      <c r="J89" s="33"/>
      <c r="K89" s="33"/>
      <c r="L89" s="9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" customFormat="1" ht="6.7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9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1" customFormat="1" ht="12" customHeight="1">
      <c r="A91" s="33"/>
      <c r="B91" s="34"/>
      <c r="C91" s="28" t="s">
        <v>22</v>
      </c>
      <c r="D91" s="33"/>
      <c r="E91" s="33"/>
      <c r="F91" s="26" t="str">
        <f>F14</f>
        <v>LYSÁ NAD LABEM</v>
      </c>
      <c r="G91" s="33"/>
      <c r="H91" s="33"/>
      <c r="I91" s="28" t="s">
        <v>24</v>
      </c>
      <c r="J91" s="51" t="str">
        <f>IF(J14="","",J14)</f>
        <v>19. 5. 2023</v>
      </c>
      <c r="K91" s="33"/>
      <c r="L91" s="9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" customFormat="1" ht="6.7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1" customFormat="1" ht="39.75" customHeight="1">
      <c r="A93" s="33"/>
      <c r="B93" s="34"/>
      <c r="C93" s="28" t="s">
        <v>26</v>
      </c>
      <c r="D93" s="33"/>
      <c r="E93" s="33"/>
      <c r="F93" s="26" t="str">
        <f>E17</f>
        <v>SŠD LYSÁ NAD LABEM  - STRŽIŠTĚ 475</v>
      </c>
      <c r="G93" s="33"/>
      <c r="H93" s="33"/>
      <c r="I93" s="28" t="s">
        <v>32</v>
      </c>
      <c r="J93" s="31" t="str">
        <f>E23</f>
        <v>SKARCH-SKOTÁK ARCHITEKTI - PRAHA 8</v>
      </c>
      <c r="K93" s="33"/>
      <c r="L93" s="9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1" customFormat="1" ht="15" customHeight="1">
      <c r="A94" s="33"/>
      <c r="B94" s="34"/>
      <c r="C94" s="28" t="s">
        <v>30</v>
      </c>
      <c r="D94" s="33"/>
      <c r="E94" s="33"/>
      <c r="F94" s="26" t="str">
        <f>IF(E20="","",E20)</f>
        <v>Vyplň údaj</v>
      </c>
      <c r="G94" s="33"/>
      <c r="H94" s="33"/>
      <c r="I94" s="28" t="s">
        <v>35</v>
      </c>
      <c r="J94" s="31" t="str">
        <f>E26</f>
        <v> </v>
      </c>
      <c r="K94" s="33"/>
      <c r="L94" s="9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1" customFormat="1" ht="9.7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9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10" customFormat="1" ht="29.25" customHeight="1">
      <c r="A96" s="120"/>
      <c r="B96" s="121"/>
      <c r="C96" s="122" t="s">
        <v>138</v>
      </c>
      <c r="D96" s="123" t="s">
        <v>58</v>
      </c>
      <c r="E96" s="123" t="s">
        <v>54</v>
      </c>
      <c r="F96" s="123" t="s">
        <v>55</v>
      </c>
      <c r="G96" s="123" t="s">
        <v>139</v>
      </c>
      <c r="H96" s="123" t="s">
        <v>140</v>
      </c>
      <c r="I96" s="123" t="s">
        <v>141</v>
      </c>
      <c r="J96" s="123" t="s">
        <v>106</v>
      </c>
      <c r="K96" s="124" t="s">
        <v>142</v>
      </c>
      <c r="L96" s="125"/>
      <c r="M96" s="58" t="s">
        <v>3</v>
      </c>
      <c r="N96" s="59" t="s">
        <v>43</v>
      </c>
      <c r="O96" s="59" t="s">
        <v>143</v>
      </c>
      <c r="P96" s="59" t="s">
        <v>144</v>
      </c>
      <c r="Q96" s="59" t="s">
        <v>145</v>
      </c>
      <c r="R96" s="59" t="s">
        <v>146</v>
      </c>
      <c r="S96" s="59" t="s">
        <v>147</v>
      </c>
      <c r="T96" s="60" t="s">
        <v>148</v>
      </c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</row>
    <row r="97" spans="1:63" s="1" customFormat="1" ht="22.5" customHeight="1">
      <c r="A97" s="33"/>
      <c r="B97" s="34"/>
      <c r="C97" s="65" t="s">
        <v>149</v>
      </c>
      <c r="D97" s="33"/>
      <c r="E97" s="33"/>
      <c r="F97" s="33"/>
      <c r="G97" s="33"/>
      <c r="H97" s="33"/>
      <c r="I97" s="33"/>
      <c r="J97" s="126">
        <f>BK97</f>
        <v>0</v>
      </c>
      <c r="K97" s="33"/>
      <c r="L97" s="34"/>
      <c r="M97" s="61"/>
      <c r="N97" s="52"/>
      <c r="O97" s="62"/>
      <c r="P97" s="127">
        <f>P98</f>
        <v>0</v>
      </c>
      <c r="Q97" s="62"/>
      <c r="R97" s="127">
        <f>R98</f>
        <v>0.018240000000000003</v>
      </c>
      <c r="S97" s="62"/>
      <c r="T97" s="128">
        <f>T98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72</v>
      </c>
      <c r="AU97" s="18" t="s">
        <v>107</v>
      </c>
      <c r="BK97" s="129">
        <f>BK98</f>
        <v>0</v>
      </c>
    </row>
    <row r="98" spans="2:63" s="11" customFormat="1" ht="25.5" customHeight="1">
      <c r="B98" s="130"/>
      <c r="D98" s="131" t="s">
        <v>72</v>
      </c>
      <c r="E98" s="132" t="s">
        <v>1785</v>
      </c>
      <c r="F98" s="132" t="s">
        <v>1786</v>
      </c>
      <c r="I98" s="133"/>
      <c r="J98" s="134">
        <f>BK98</f>
        <v>0</v>
      </c>
      <c r="L98" s="130"/>
      <c r="M98" s="135"/>
      <c r="N98" s="136"/>
      <c r="O98" s="136"/>
      <c r="P98" s="137">
        <f>P99+P107+P122+P130+P132+P144+P146+P156+P165+P169+P171</f>
        <v>0</v>
      </c>
      <c r="Q98" s="136"/>
      <c r="R98" s="137">
        <f>R99+R107+R122+R130+R132+R144+R146+R156+R165+R169+R171</f>
        <v>0.018240000000000003</v>
      </c>
      <c r="S98" s="136"/>
      <c r="T98" s="138">
        <f>T99+T107+T122+T130+T132+T144+T146+T156+T165+T169+T171</f>
        <v>0</v>
      </c>
      <c r="AR98" s="131" t="s">
        <v>175</v>
      </c>
      <c r="AT98" s="139" t="s">
        <v>72</v>
      </c>
      <c r="AU98" s="139" t="s">
        <v>73</v>
      </c>
      <c r="AY98" s="131" t="s">
        <v>152</v>
      </c>
      <c r="BK98" s="140">
        <f>BK99+BK107+BK122+BK130+BK132+BK144+BK146+BK156+BK165+BK169+BK171</f>
        <v>0</v>
      </c>
    </row>
    <row r="99" spans="2:63" s="11" customFormat="1" ht="22.5" customHeight="1">
      <c r="B99" s="130"/>
      <c r="D99" s="131" t="s">
        <v>72</v>
      </c>
      <c r="E99" s="141" t="s">
        <v>1787</v>
      </c>
      <c r="F99" s="141" t="s">
        <v>1788</v>
      </c>
      <c r="I99" s="133"/>
      <c r="J99" s="142">
        <f>BK99</f>
        <v>0</v>
      </c>
      <c r="L99" s="130"/>
      <c r="M99" s="135"/>
      <c r="N99" s="136"/>
      <c r="O99" s="136"/>
      <c r="P99" s="137">
        <f>SUM(P100:P106)</f>
        <v>0</v>
      </c>
      <c r="Q99" s="136"/>
      <c r="R99" s="137">
        <f>SUM(R100:R106)</f>
        <v>0</v>
      </c>
      <c r="S99" s="136"/>
      <c r="T99" s="138">
        <f>SUM(T100:T106)</f>
        <v>0</v>
      </c>
      <c r="AR99" s="131" t="s">
        <v>80</v>
      </c>
      <c r="AT99" s="139" t="s">
        <v>72</v>
      </c>
      <c r="AU99" s="139" t="s">
        <v>80</v>
      </c>
      <c r="AY99" s="131" t="s">
        <v>152</v>
      </c>
      <c r="BK99" s="140">
        <f>SUM(BK100:BK106)</f>
        <v>0</v>
      </c>
    </row>
    <row r="100" spans="1:65" s="1" customFormat="1" ht="16.5" customHeight="1">
      <c r="A100" s="33"/>
      <c r="B100" s="143"/>
      <c r="C100" s="144" t="s">
        <v>80</v>
      </c>
      <c r="D100" s="144" t="s">
        <v>154</v>
      </c>
      <c r="E100" s="145" t="s">
        <v>1789</v>
      </c>
      <c r="F100" s="146" t="s">
        <v>1790</v>
      </c>
      <c r="G100" s="147" t="s">
        <v>305</v>
      </c>
      <c r="H100" s="148">
        <v>300</v>
      </c>
      <c r="I100" s="149"/>
      <c r="J100" s="150">
        <f aca="true" t="shared" si="0" ref="J100:J106">ROUND(I100*H100,2)</f>
        <v>0</v>
      </c>
      <c r="K100" s="146" t="s">
        <v>3</v>
      </c>
      <c r="L100" s="34"/>
      <c r="M100" s="151" t="s">
        <v>3</v>
      </c>
      <c r="N100" s="152" t="s">
        <v>44</v>
      </c>
      <c r="O100" s="54"/>
      <c r="P100" s="153">
        <f aca="true" t="shared" si="1" ref="P100:P106">O100*H100</f>
        <v>0</v>
      </c>
      <c r="Q100" s="153">
        <v>0</v>
      </c>
      <c r="R100" s="153">
        <f aca="true" t="shared" si="2" ref="R100:R106">Q100*H100</f>
        <v>0</v>
      </c>
      <c r="S100" s="153">
        <v>0</v>
      </c>
      <c r="T100" s="154">
        <f aca="true" t="shared" si="3" ref="T100:T106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5" t="s">
        <v>159</v>
      </c>
      <c r="AT100" s="155" t="s">
        <v>154</v>
      </c>
      <c r="AU100" s="155" t="s">
        <v>82</v>
      </c>
      <c r="AY100" s="18" t="s">
        <v>152</v>
      </c>
      <c r="BE100" s="156">
        <f aca="true" t="shared" si="4" ref="BE100:BE106">IF(N100="základní",J100,0)</f>
        <v>0</v>
      </c>
      <c r="BF100" s="156">
        <f aca="true" t="shared" si="5" ref="BF100:BF106">IF(N100="snížená",J100,0)</f>
        <v>0</v>
      </c>
      <c r="BG100" s="156">
        <f aca="true" t="shared" si="6" ref="BG100:BG106">IF(N100="zákl. přenesená",J100,0)</f>
        <v>0</v>
      </c>
      <c r="BH100" s="156">
        <f aca="true" t="shared" si="7" ref="BH100:BH106">IF(N100="sníž. přenesená",J100,0)</f>
        <v>0</v>
      </c>
      <c r="BI100" s="156">
        <f aca="true" t="shared" si="8" ref="BI100:BI106">IF(N100="nulová",J100,0)</f>
        <v>0</v>
      </c>
      <c r="BJ100" s="18" t="s">
        <v>80</v>
      </c>
      <c r="BK100" s="156">
        <f aca="true" t="shared" si="9" ref="BK100:BK106">ROUND(I100*H100,2)</f>
        <v>0</v>
      </c>
      <c r="BL100" s="18" t="s">
        <v>159</v>
      </c>
      <c r="BM100" s="155" t="s">
        <v>82</v>
      </c>
    </row>
    <row r="101" spans="1:65" s="1" customFormat="1" ht="16.5" customHeight="1">
      <c r="A101" s="33"/>
      <c r="B101" s="143"/>
      <c r="C101" s="144" t="s">
        <v>82</v>
      </c>
      <c r="D101" s="144" t="s">
        <v>154</v>
      </c>
      <c r="E101" s="145" t="s">
        <v>1791</v>
      </c>
      <c r="F101" s="146" t="s">
        <v>1792</v>
      </c>
      <c r="G101" s="147" t="s">
        <v>305</v>
      </c>
      <c r="H101" s="148">
        <v>30</v>
      </c>
      <c r="I101" s="149"/>
      <c r="J101" s="150">
        <f t="shared" si="0"/>
        <v>0</v>
      </c>
      <c r="K101" s="146" t="s">
        <v>3</v>
      </c>
      <c r="L101" s="34"/>
      <c r="M101" s="151" t="s">
        <v>3</v>
      </c>
      <c r="N101" s="152" t="s">
        <v>44</v>
      </c>
      <c r="O101" s="54"/>
      <c r="P101" s="153">
        <f t="shared" si="1"/>
        <v>0</v>
      </c>
      <c r="Q101" s="153">
        <v>0</v>
      </c>
      <c r="R101" s="153">
        <f t="shared" si="2"/>
        <v>0</v>
      </c>
      <c r="S101" s="153">
        <v>0</v>
      </c>
      <c r="T101" s="154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5" t="s">
        <v>159</v>
      </c>
      <c r="AT101" s="155" t="s">
        <v>154</v>
      </c>
      <c r="AU101" s="155" t="s">
        <v>82</v>
      </c>
      <c r="AY101" s="18" t="s">
        <v>152</v>
      </c>
      <c r="BE101" s="156">
        <f t="shared" si="4"/>
        <v>0</v>
      </c>
      <c r="BF101" s="156">
        <f t="shared" si="5"/>
        <v>0</v>
      </c>
      <c r="BG101" s="156">
        <f t="shared" si="6"/>
        <v>0</v>
      </c>
      <c r="BH101" s="156">
        <f t="shared" si="7"/>
        <v>0</v>
      </c>
      <c r="BI101" s="156">
        <f t="shared" si="8"/>
        <v>0</v>
      </c>
      <c r="BJ101" s="18" t="s">
        <v>80</v>
      </c>
      <c r="BK101" s="156">
        <f t="shared" si="9"/>
        <v>0</v>
      </c>
      <c r="BL101" s="18" t="s">
        <v>159</v>
      </c>
      <c r="BM101" s="155" t="s">
        <v>159</v>
      </c>
    </row>
    <row r="102" spans="1:65" s="1" customFormat="1" ht="16.5" customHeight="1">
      <c r="A102" s="33"/>
      <c r="B102" s="143"/>
      <c r="C102" s="144" t="s">
        <v>175</v>
      </c>
      <c r="D102" s="144" t="s">
        <v>154</v>
      </c>
      <c r="E102" s="145" t="s">
        <v>1793</v>
      </c>
      <c r="F102" s="146" t="s">
        <v>1794</v>
      </c>
      <c r="G102" s="147" t="s">
        <v>305</v>
      </c>
      <c r="H102" s="148">
        <v>350</v>
      </c>
      <c r="I102" s="149"/>
      <c r="J102" s="150">
        <f t="shared" si="0"/>
        <v>0</v>
      </c>
      <c r="K102" s="146" t="s">
        <v>3</v>
      </c>
      <c r="L102" s="34"/>
      <c r="M102" s="151" t="s">
        <v>3</v>
      </c>
      <c r="N102" s="152" t="s">
        <v>44</v>
      </c>
      <c r="O102" s="54"/>
      <c r="P102" s="153">
        <f t="shared" si="1"/>
        <v>0</v>
      </c>
      <c r="Q102" s="153">
        <v>0</v>
      </c>
      <c r="R102" s="153">
        <f t="shared" si="2"/>
        <v>0</v>
      </c>
      <c r="S102" s="153">
        <v>0</v>
      </c>
      <c r="T102" s="154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5" t="s">
        <v>159</v>
      </c>
      <c r="AT102" s="155" t="s">
        <v>154</v>
      </c>
      <c r="AU102" s="155" t="s">
        <v>82</v>
      </c>
      <c r="AY102" s="18" t="s">
        <v>152</v>
      </c>
      <c r="BE102" s="156">
        <f t="shared" si="4"/>
        <v>0</v>
      </c>
      <c r="BF102" s="156">
        <f t="shared" si="5"/>
        <v>0</v>
      </c>
      <c r="BG102" s="156">
        <f t="shared" si="6"/>
        <v>0</v>
      </c>
      <c r="BH102" s="156">
        <f t="shared" si="7"/>
        <v>0</v>
      </c>
      <c r="BI102" s="156">
        <f t="shared" si="8"/>
        <v>0</v>
      </c>
      <c r="BJ102" s="18" t="s">
        <v>80</v>
      </c>
      <c r="BK102" s="156">
        <f t="shared" si="9"/>
        <v>0</v>
      </c>
      <c r="BL102" s="18" t="s">
        <v>159</v>
      </c>
      <c r="BM102" s="155" t="s">
        <v>199</v>
      </c>
    </row>
    <row r="103" spans="1:65" s="1" customFormat="1" ht="16.5" customHeight="1">
      <c r="A103" s="33"/>
      <c r="B103" s="143"/>
      <c r="C103" s="144" t="s">
        <v>159</v>
      </c>
      <c r="D103" s="144" t="s">
        <v>154</v>
      </c>
      <c r="E103" s="145" t="s">
        <v>1795</v>
      </c>
      <c r="F103" s="146" t="s">
        <v>1796</v>
      </c>
      <c r="G103" s="147" t="s">
        <v>305</v>
      </c>
      <c r="H103" s="148">
        <v>130</v>
      </c>
      <c r="I103" s="149"/>
      <c r="J103" s="150">
        <f t="shared" si="0"/>
        <v>0</v>
      </c>
      <c r="K103" s="146" t="s">
        <v>3</v>
      </c>
      <c r="L103" s="34"/>
      <c r="M103" s="151" t="s">
        <v>3</v>
      </c>
      <c r="N103" s="152" t="s">
        <v>44</v>
      </c>
      <c r="O103" s="54"/>
      <c r="P103" s="153">
        <f t="shared" si="1"/>
        <v>0</v>
      </c>
      <c r="Q103" s="153">
        <v>0</v>
      </c>
      <c r="R103" s="153">
        <f t="shared" si="2"/>
        <v>0</v>
      </c>
      <c r="S103" s="153">
        <v>0</v>
      </c>
      <c r="T103" s="154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5" t="s">
        <v>159</v>
      </c>
      <c r="AT103" s="155" t="s">
        <v>154</v>
      </c>
      <c r="AU103" s="155" t="s">
        <v>82</v>
      </c>
      <c r="AY103" s="18" t="s">
        <v>152</v>
      </c>
      <c r="BE103" s="156">
        <f t="shared" si="4"/>
        <v>0</v>
      </c>
      <c r="BF103" s="156">
        <f t="shared" si="5"/>
        <v>0</v>
      </c>
      <c r="BG103" s="156">
        <f t="shared" si="6"/>
        <v>0</v>
      </c>
      <c r="BH103" s="156">
        <f t="shared" si="7"/>
        <v>0</v>
      </c>
      <c r="BI103" s="156">
        <f t="shared" si="8"/>
        <v>0</v>
      </c>
      <c r="BJ103" s="18" t="s">
        <v>80</v>
      </c>
      <c r="BK103" s="156">
        <f t="shared" si="9"/>
        <v>0</v>
      </c>
      <c r="BL103" s="18" t="s">
        <v>159</v>
      </c>
      <c r="BM103" s="155" t="s">
        <v>180</v>
      </c>
    </row>
    <row r="104" spans="1:65" s="1" customFormat="1" ht="16.5" customHeight="1">
      <c r="A104" s="33"/>
      <c r="B104" s="143"/>
      <c r="C104" s="144" t="s">
        <v>192</v>
      </c>
      <c r="D104" s="144" t="s">
        <v>154</v>
      </c>
      <c r="E104" s="145" t="s">
        <v>1797</v>
      </c>
      <c r="F104" s="146" t="s">
        <v>1798</v>
      </c>
      <c r="G104" s="147" t="s">
        <v>305</v>
      </c>
      <c r="H104" s="148">
        <v>25</v>
      </c>
      <c r="I104" s="149"/>
      <c r="J104" s="150">
        <f t="shared" si="0"/>
        <v>0</v>
      </c>
      <c r="K104" s="146" t="s">
        <v>3</v>
      </c>
      <c r="L104" s="34"/>
      <c r="M104" s="151" t="s">
        <v>3</v>
      </c>
      <c r="N104" s="152" t="s">
        <v>44</v>
      </c>
      <c r="O104" s="54"/>
      <c r="P104" s="153">
        <f t="shared" si="1"/>
        <v>0</v>
      </c>
      <c r="Q104" s="153">
        <v>0</v>
      </c>
      <c r="R104" s="153">
        <f t="shared" si="2"/>
        <v>0</v>
      </c>
      <c r="S104" s="153">
        <v>0</v>
      </c>
      <c r="T104" s="154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5" t="s">
        <v>159</v>
      </c>
      <c r="AT104" s="155" t="s">
        <v>154</v>
      </c>
      <c r="AU104" s="155" t="s">
        <v>82</v>
      </c>
      <c r="AY104" s="18" t="s">
        <v>152</v>
      </c>
      <c r="BE104" s="156">
        <f t="shared" si="4"/>
        <v>0</v>
      </c>
      <c r="BF104" s="156">
        <f t="shared" si="5"/>
        <v>0</v>
      </c>
      <c r="BG104" s="156">
        <f t="shared" si="6"/>
        <v>0</v>
      </c>
      <c r="BH104" s="156">
        <f t="shared" si="7"/>
        <v>0</v>
      </c>
      <c r="BI104" s="156">
        <f t="shared" si="8"/>
        <v>0</v>
      </c>
      <c r="BJ104" s="18" t="s">
        <v>80</v>
      </c>
      <c r="BK104" s="156">
        <f t="shared" si="9"/>
        <v>0</v>
      </c>
      <c r="BL104" s="18" t="s">
        <v>159</v>
      </c>
      <c r="BM104" s="155" t="s">
        <v>225</v>
      </c>
    </row>
    <row r="105" spans="1:65" s="1" customFormat="1" ht="16.5" customHeight="1">
      <c r="A105" s="33"/>
      <c r="B105" s="143"/>
      <c r="C105" s="144" t="s">
        <v>199</v>
      </c>
      <c r="D105" s="144" t="s">
        <v>154</v>
      </c>
      <c r="E105" s="145" t="s">
        <v>1799</v>
      </c>
      <c r="F105" s="146" t="s">
        <v>1800</v>
      </c>
      <c r="G105" s="147" t="s">
        <v>305</v>
      </c>
      <c r="H105" s="148">
        <v>10</v>
      </c>
      <c r="I105" s="149"/>
      <c r="J105" s="150">
        <f t="shared" si="0"/>
        <v>0</v>
      </c>
      <c r="K105" s="146" t="s">
        <v>3</v>
      </c>
      <c r="L105" s="34"/>
      <c r="M105" s="151" t="s">
        <v>3</v>
      </c>
      <c r="N105" s="152" t="s">
        <v>44</v>
      </c>
      <c r="O105" s="54"/>
      <c r="P105" s="153">
        <f t="shared" si="1"/>
        <v>0</v>
      </c>
      <c r="Q105" s="153">
        <v>0</v>
      </c>
      <c r="R105" s="153">
        <f t="shared" si="2"/>
        <v>0</v>
      </c>
      <c r="S105" s="153">
        <v>0</v>
      </c>
      <c r="T105" s="154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5" t="s">
        <v>159</v>
      </c>
      <c r="AT105" s="155" t="s">
        <v>154</v>
      </c>
      <c r="AU105" s="155" t="s">
        <v>82</v>
      </c>
      <c r="AY105" s="18" t="s">
        <v>152</v>
      </c>
      <c r="BE105" s="156">
        <f t="shared" si="4"/>
        <v>0</v>
      </c>
      <c r="BF105" s="156">
        <f t="shared" si="5"/>
        <v>0</v>
      </c>
      <c r="BG105" s="156">
        <f t="shared" si="6"/>
        <v>0</v>
      </c>
      <c r="BH105" s="156">
        <f t="shared" si="7"/>
        <v>0</v>
      </c>
      <c r="BI105" s="156">
        <f t="shared" si="8"/>
        <v>0</v>
      </c>
      <c r="BJ105" s="18" t="s">
        <v>80</v>
      </c>
      <c r="BK105" s="156">
        <f t="shared" si="9"/>
        <v>0</v>
      </c>
      <c r="BL105" s="18" t="s">
        <v>159</v>
      </c>
      <c r="BM105" s="155" t="s">
        <v>241</v>
      </c>
    </row>
    <row r="106" spans="1:65" s="1" customFormat="1" ht="16.5" customHeight="1">
      <c r="A106" s="33"/>
      <c r="B106" s="143"/>
      <c r="C106" s="144" t="s">
        <v>206</v>
      </c>
      <c r="D106" s="144" t="s">
        <v>154</v>
      </c>
      <c r="E106" s="145" t="s">
        <v>1801</v>
      </c>
      <c r="F106" s="146" t="s">
        <v>1802</v>
      </c>
      <c r="G106" s="147" t="s">
        <v>305</v>
      </c>
      <c r="H106" s="148">
        <v>10</v>
      </c>
      <c r="I106" s="149"/>
      <c r="J106" s="150">
        <f t="shared" si="0"/>
        <v>0</v>
      </c>
      <c r="K106" s="146" t="s">
        <v>3</v>
      </c>
      <c r="L106" s="34"/>
      <c r="M106" s="151" t="s">
        <v>3</v>
      </c>
      <c r="N106" s="152" t="s">
        <v>44</v>
      </c>
      <c r="O106" s="54"/>
      <c r="P106" s="153">
        <f t="shared" si="1"/>
        <v>0</v>
      </c>
      <c r="Q106" s="153">
        <v>0</v>
      </c>
      <c r="R106" s="153">
        <f t="shared" si="2"/>
        <v>0</v>
      </c>
      <c r="S106" s="153">
        <v>0</v>
      </c>
      <c r="T106" s="154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5" t="s">
        <v>159</v>
      </c>
      <c r="AT106" s="155" t="s">
        <v>154</v>
      </c>
      <c r="AU106" s="155" t="s">
        <v>82</v>
      </c>
      <c r="AY106" s="18" t="s">
        <v>152</v>
      </c>
      <c r="BE106" s="156">
        <f t="shared" si="4"/>
        <v>0</v>
      </c>
      <c r="BF106" s="156">
        <f t="shared" si="5"/>
        <v>0</v>
      </c>
      <c r="BG106" s="156">
        <f t="shared" si="6"/>
        <v>0</v>
      </c>
      <c r="BH106" s="156">
        <f t="shared" si="7"/>
        <v>0</v>
      </c>
      <c r="BI106" s="156">
        <f t="shared" si="8"/>
        <v>0</v>
      </c>
      <c r="BJ106" s="18" t="s">
        <v>80</v>
      </c>
      <c r="BK106" s="156">
        <f t="shared" si="9"/>
        <v>0</v>
      </c>
      <c r="BL106" s="18" t="s">
        <v>159</v>
      </c>
      <c r="BM106" s="155" t="s">
        <v>253</v>
      </c>
    </row>
    <row r="107" spans="2:63" s="11" customFormat="1" ht="22.5" customHeight="1">
      <c r="B107" s="130"/>
      <c r="D107" s="131" t="s">
        <v>72</v>
      </c>
      <c r="E107" s="141" t="s">
        <v>643</v>
      </c>
      <c r="F107" s="141" t="s">
        <v>1803</v>
      </c>
      <c r="I107" s="133"/>
      <c r="J107" s="142">
        <f>BK107</f>
        <v>0</v>
      </c>
      <c r="L107" s="130"/>
      <c r="M107" s="135"/>
      <c r="N107" s="136"/>
      <c r="O107" s="136"/>
      <c r="P107" s="137">
        <f>SUM(P108:P121)</f>
        <v>0</v>
      </c>
      <c r="Q107" s="136"/>
      <c r="R107" s="137">
        <f>SUM(R108:R121)</f>
        <v>0</v>
      </c>
      <c r="S107" s="136"/>
      <c r="T107" s="138">
        <f>SUM(T108:T121)</f>
        <v>0</v>
      </c>
      <c r="AR107" s="131" t="s">
        <v>80</v>
      </c>
      <c r="AT107" s="139" t="s">
        <v>72</v>
      </c>
      <c r="AU107" s="139" t="s">
        <v>80</v>
      </c>
      <c r="AY107" s="131" t="s">
        <v>152</v>
      </c>
      <c r="BK107" s="140">
        <f>SUM(BK108:BK121)</f>
        <v>0</v>
      </c>
    </row>
    <row r="108" spans="1:65" s="1" customFormat="1" ht="16.5" customHeight="1">
      <c r="A108" s="33"/>
      <c r="B108" s="143"/>
      <c r="C108" s="144" t="s">
        <v>180</v>
      </c>
      <c r="D108" s="144" t="s">
        <v>154</v>
      </c>
      <c r="E108" s="145" t="s">
        <v>1804</v>
      </c>
      <c r="F108" s="146" t="s">
        <v>1805</v>
      </c>
      <c r="G108" s="147" t="s">
        <v>1653</v>
      </c>
      <c r="H108" s="148">
        <v>3</v>
      </c>
      <c r="I108" s="149"/>
      <c r="J108" s="150">
        <f aca="true" t="shared" si="10" ref="J108:J121">ROUND(I108*H108,2)</f>
        <v>0</v>
      </c>
      <c r="K108" s="146" t="s">
        <v>3</v>
      </c>
      <c r="L108" s="34"/>
      <c r="M108" s="151" t="s">
        <v>3</v>
      </c>
      <c r="N108" s="152" t="s">
        <v>44</v>
      </c>
      <c r="O108" s="54"/>
      <c r="P108" s="153">
        <f aca="true" t="shared" si="11" ref="P108:P121">O108*H108</f>
        <v>0</v>
      </c>
      <c r="Q108" s="153">
        <v>0</v>
      </c>
      <c r="R108" s="153">
        <f aca="true" t="shared" si="12" ref="R108:R121">Q108*H108</f>
        <v>0</v>
      </c>
      <c r="S108" s="153">
        <v>0</v>
      </c>
      <c r="T108" s="154">
        <f aca="true" t="shared" si="13" ref="T108:T121"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5" t="s">
        <v>159</v>
      </c>
      <c r="AT108" s="155" t="s">
        <v>154</v>
      </c>
      <c r="AU108" s="155" t="s">
        <v>82</v>
      </c>
      <c r="AY108" s="18" t="s">
        <v>152</v>
      </c>
      <c r="BE108" s="156">
        <f aca="true" t="shared" si="14" ref="BE108:BE121">IF(N108="základní",J108,0)</f>
        <v>0</v>
      </c>
      <c r="BF108" s="156">
        <f aca="true" t="shared" si="15" ref="BF108:BF121">IF(N108="snížená",J108,0)</f>
        <v>0</v>
      </c>
      <c r="BG108" s="156">
        <f aca="true" t="shared" si="16" ref="BG108:BG121">IF(N108="zákl. přenesená",J108,0)</f>
        <v>0</v>
      </c>
      <c r="BH108" s="156">
        <f aca="true" t="shared" si="17" ref="BH108:BH121">IF(N108="sníž. přenesená",J108,0)</f>
        <v>0</v>
      </c>
      <c r="BI108" s="156">
        <f aca="true" t="shared" si="18" ref="BI108:BI121">IF(N108="nulová",J108,0)</f>
        <v>0</v>
      </c>
      <c r="BJ108" s="18" t="s">
        <v>80</v>
      </c>
      <c r="BK108" s="156">
        <f aca="true" t="shared" si="19" ref="BK108:BK121">ROUND(I108*H108,2)</f>
        <v>0</v>
      </c>
      <c r="BL108" s="18" t="s">
        <v>159</v>
      </c>
      <c r="BM108" s="155" t="s">
        <v>266</v>
      </c>
    </row>
    <row r="109" spans="1:65" s="1" customFormat="1" ht="16.5" customHeight="1">
      <c r="A109" s="33"/>
      <c r="B109" s="143"/>
      <c r="C109" s="144" t="s">
        <v>218</v>
      </c>
      <c r="D109" s="144" t="s">
        <v>154</v>
      </c>
      <c r="E109" s="145" t="s">
        <v>1806</v>
      </c>
      <c r="F109" s="146" t="s">
        <v>1807</v>
      </c>
      <c r="G109" s="147" t="s">
        <v>1653</v>
      </c>
      <c r="H109" s="148">
        <v>2</v>
      </c>
      <c r="I109" s="149"/>
      <c r="J109" s="150">
        <f t="shared" si="10"/>
        <v>0</v>
      </c>
      <c r="K109" s="146" t="s">
        <v>3</v>
      </c>
      <c r="L109" s="34"/>
      <c r="M109" s="151" t="s">
        <v>3</v>
      </c>
      <c r="N109" s="152" t="s">
        <v>44</v>
      </c>
      <c r="O109" s="54"/>
      <c r="P109" s="153">
        <f t="shared" si="11"/>
        <v>0</v>
      </c>
      <c r="Q109" s="153">
        <v>0</v>
      </c>
      <c r="R109" s="153">
        <f t="shared" si="12"/>
        <v>0</v>
      </c>
      <c r="S109" s="153">
        <v>0</v>
      </c>
      <c r="T109" s="154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5" t="s">
        <v>159</v>
      </c>
      <c r="AT109" s="155" t="s">
        <v>154</v>
      </c>
      <c r="AU109" s="155" t="s">
        <v>82</v>
      </c>
      <c r="AY109" s="18" t="s">
        <v>152</v>
      </c>
      <c r="BE109" s="156">
        <f t="shared" si="14"/>
        <v>0</v>
      </c>
      <c r="BF109" s="156">
        <f t="shared" si="15"/>
        <v>0</v>
      </c>
      <c r="BG109" s="156">
        <f t="shared" si="16"/>
        <v>0</v>
      </c>
      <c r="BH109" s="156">
        <f t="shared" si="17"/>
        <v>0</v>
      </c>
      <c r="BI109" s="156">
        <f t="shared" si="18"/>
        <v>0</v>
      </c>
      <c r="BJ109" s="18" t="s">
        <v>80</v>
      </c>
      <c r="BK109" s="156">
        <f t="shared" si="19"/>
        <v>0</v>
      </c>
      <c r="BL109" s="18" t="s">
        <v>159</v>
      </c>
      <c r="BM109" s="155" t="s">
        <v>280</v>
      </c>
    </row>
    <row r="110" spans="1:65" s="1" customFormat="1" ht="16.5" customHeight="1">
      <c r="A110" s="33"/>
      <c r="B110" s="143"/>
      <c r="C110" s="144" t="s">
        <v>225</v>
      </c>
      <c r="D110" s="144" t="s">
        <v>154</v>
      </c>
      <c r="E110" s="145" t="s">
        <v>1808</v>
      </c>
      <c r="F110" s="146" t="s">
        <v>1809</v>
      </c>
      <c r="G110" s="147" t="s">
        <v>1653</v>
      </c>
      <c r="H110" s="148">
        <v>2</v>
      </c>
      <c r="I110" s="149"/>
      <c r="J110" s="150">
        <f t="shared" si="10"/>
        <v>0</v>
      </c>
      <c r="K110" s="146" t="s">
        <v>3</v>
      </c>
      <c r="L110" s="34"/>
      <c r="M110" s="151" t="s">
        <v>3</v>
      </c>
      <c r="N110" s="152" t="s">
        <v>44</v>
      </c>
      <c r="O110" s="54"/>
      <c r="P110" s="153">
        <f t="shared" si="11"/>
        <v>0</v>
      </c>
      <c r="Q110" s="153">
        <v>0</v>
      </c>
      <c r="R110" s="153">
        <f t="shared" si="12"/>
        <v>0</v>
      </c>
      <c r="S110" s="153">
        <v>0</v>
      </c>
      <c r="T110" s="154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5" t="s">
        <v>159</v>
      </c>
      <c r="AT110" s="155" t="s">
        <v>154</v>
      </c>
      <c r="AU110" s="155" t="s">
        <v>82</v>
      </c>
      <c r="AY110" s="18" t="s">
        <v>152</v>
      </c>
      <c r="BE110" s="156">
        <f t="shared" si="14"/>
        <v>0</v>
      </c>
      <c r="BF110" s="156">
        <f t="shared" si="15"/>
        <v>0</v>
      </c>
      <c r="BG110" s="156">
        <f t="shared" si="16"/>
        <v>0</v>
      </c>
      <c r="BH110" s="156">
        <f t="shared" si="17"/>
        <v>0</v>
      </c>
      <c r="BI110" s="156">
        <f t="shared" si="18"/>
        <v>0</v>
      </c>
      <c r="BJ110" s="18" t="s">
        <v>80</v>
      </c>
      <c r="BK110" s="156">
        <f t="shared" si="19"/>
        <v>0</v>
      </c>
      <c r="BL110" s="18" t="s">
        <v>159</v>
      </c>
      <c r="BM110" s="155" t="s">
        <v>302</v>
      </c>
    </row>
    <row r="111" spans="1:65" s="1" customFormat="1" ht="16.5" customHeight="1">
      <c r="A111" s="33"/>
      <c r="B111" s="143"/>
      <c r="C111" s="144" t="s">
        <v>234</v>
      </c>
      <c r="D111" s="144" t="s">
        <v>154</v>
      </c>
      <c r="E111" s="145" t="s">
        <v>1810</v>
      </c>
      <c r="F111" s="146" t="s">
        <v>1811</v>
      </c>
      <c r="G111" s="147" t="s">
        <v>1653</v>
      </c>
      <c r="H111" s="148">
        <v>1</v>
      </c>
      <c r="I111" s="149"/>
      <c r="J111" s="150">
        <f t="shared" si="10"/>
        <v>0</v>
      </c>
      <c r="K111" s="146" t="s">
        <v>3</v>
      </c>
      <c r="L111" s="34"/>
      <c r="M111" s="151" t="s">
        <v>3</v>
      </c>
      <c r="N111" s="152" t="s">
        <v>44</v>
      </c>
      <c r="O111" s="54"/>
      <c r="P111" s="153">
        <f t="shared" si="11"/>
        <v>0</v>
      </c>
      <c r="Q111" s="153">
        <v>0</v>
      </c>
      <c r="R111" s="153">
        <f t="shared" si="12"/>
        <v>0</v>
      </c>
      <c r="S111" s="153">
        <v>0</v>
      </c>
      <c r="T111" s="154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5" t="s">
        <v>159</v>
      </c>
      <c r="AT111" s="155" t="s">
        <v>154</v>
      </c>
      <c r="AU111" s="155" t="s">
        <v>82</v>
      </c>
      <c r="AY111" s="18" t="s">
        <v>152</v>
      </c>
      <c r="BE111" s="156">
        <f t="shared" si="14"/>
        <v>0</v>
      </c>
      <c r="BF111" s="156">
        <f t="shared" si="15"/>
        <v>0</v>
      </c>
      <c r="BG111" s="156">
        <f t="shared" si="16"/>
        <v>0</v>
      </c>
      <c r="BH111" s="156">
        <f t="shared" si="17"/>
        <v>0</v>
      </c>
      <c r="BI111" s="156">
        <f t="shared" si="18"/>
        <v>0</v>
      </c>
      <c r="BJ111" s="18" t="s">
        <v>80</v>
      </c>
      <c r="BK111" s="156">
        <f t="shared" si="19"/>
        <v>0</v>
      </c>
      <c r="BL111" s="18" t="s">
        <v>159</v>
      </c>
      <c r="BM111" s="155" t="s">
        <v>320</v>
      </c>
    </row>
    <row r="112" spans="1:65" s="1" customFormat="1" ht="16.5" customHeight="1">
      <c r="A112" s="33"/>
      <c r="B112" s="143"/>
      <c r="C112" s="144" t="s">
        <v>241</v>
      </c>
      <c r="D112" s="144" t="s">
        <v>154</v>
      </c>
      <c r="E112" s="145" t="s">
        <v>1812</v>
      </c>
      <c r="F112" s="146" t="s">
        <v>1813</v>
      </c>
      <c r="G112" s="147" t="s">
        <v>1653</v>
      </c>
      <c r="H112" s="148">
        <v>46</v>
      </c>
      <c r="I112" s="149"/>
      <c r="J112" s="150">
        <f t="shared" si="10"/>
        <v>0</v>
      </c>
      <c r="K112" s="146" t="s">
        <v>3</v>
      </c>
      <c r="L112" s="34"/>
      <c r="M112" s="151" t="s">
        <v>3</v>
      </c>
      <c r="N112" s="152" t="s">
        <v>44</v>
      </c>
      <c r="O112" s="54"/>
      <c r="P112" s="153">
        <f t="shared" si="11"/>
        <v>0</v>
      </c>
      <c r="Q112" s="153">
        <v>0</v>
      </c>
      <c r="R112" s="153">
        <f t="shared" si="12"/>
        <v>0</v>
      </c>
      <c r="S112" s="153">
        <v>0</v>
      </c>
      <c r="T112" s="154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5" t="s">
        <v>159</v>
      </c>
      <c r="AT112" s="155" t="s">
        <v>154</v>
      </c>
      <c r="AU112" s="155" t="s">
        <v>82</v>
      </c>
      <c r="AY112" s="18" t="s">
        <v>152</v>
      </c>
      <c r="BE112" s="156">
        <f t="shared" si="14"/>
        <v>0</v>
      </c>
      <c r="BF112" s="156">
        <f t="shared" si="15"/>
        <v>0</v>
      </c>
      <c r="BG112" s="156">
        <f t="shared" si="16"/>
        <v>0</v>
      </c>
      <c r="BH112" s="156">
        <f t="shared" si="17"/>
        <v>0</v>
      </c>
      <c r="BI112" s="156">
        <f t="shared" si="18"/>
        <v>0</v>
      </c>
      <c r="BJ112" s="18" t="s">
        <v>80</v>
      </c>
      <c r="BK112" s="156">
        <f t="shared" si="19"/>
        <v>0</v>
      </c>
      <c r="BL112" s="18" t="s">
        <v>159</v>
      </c>
      <c r="BM112" s="155" t="s">
        <v>332</v>
      </c>
    </row>
    <row r="113" spans="1:65" s="1" customFormat="1" ht="16.5" customHeight="1">
      <c r="A113" s="33"/>
      <c r="B113" s="143"/>
      <c r="C113" s="144" t="s">
        <v>247</v>
      </c>
      <c r="D113" s="144" t="s">
        <v>154</v>
      </c>
      <c r="E113" s="145" t="s">
        <v>1814</v>
      </c>
      <c r="F113" s="146" t="s">
        <v>1815</v>
      </c>
      <c r="G113" s="147" t="s">
        <v>1653</v>
      </c>
      <c r="H113" s="148">
        <v>7</v>
      </c>
      <c r="I113" s="149"/>
      <c r="J113" s="150">
        <f t="shared" si="10"/>
        <v>0</v>
      </c>
      <c r="K113" s="146" t="s">
        <v>3</v>
      </c>
      <c r="L113" s="34"/>
      <c r="M113" s="151" t="s">
        <v>3</v>
      </c>
      <c r="N113" s="152" t="s">
        <v>44</v>
      </c>
      <c r="O113" s="54"/>
      <c r="P113" s="153">
        <f t="shared" si="11"/>
        <v>0</v>
      </c>
      <c r="Q113" s="153">
        <v>0</v>
      </c>
      <c r="R113" s="153">
        <f t="shared" si="12"/>
        <v>0</v>
      </c>
      <c r="S113" s="153">
        <v>0</v>
      </c>
      <c r="T113" s="154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5" t="s">
        <v>159</v>
      </c>
      <c r="AT113" s="155" t="s">
        <v>154</v>
      </c>
      <c r="AU113" s="155" t="s">
        <v>82</v>
      </c>
      <c r="AY113" s="18" t="s">
        <v>152</v>
      </c>
      <c r="BE113" s="156">
        <f t="shared" si="14"/>
        <v>0</v>
      </c>
      <c r="BF113" s="156">
        <f t="shared" si="15"/>
        <v>0</v>
      </c>
      <c r="BG113" s="156">
        <f t="shared" si="16"/>
        <v>0</v>
      </c>
      <c r="BH113" s="156">
        <f t="shared" si="17"/>
        <v>0</v>
      </c>
      <c r="BI113" s="156">
        <f t="shared" si="18"/>
        <v>0</v>
      </c>
      <c r="BJ113" s="18" t="s">
        <v>80</v>
      </c>
      <c r="BK113" s="156">
        <f t="shared" si="19"/>
        <v>0</v>
      </c>
      <c r="BL113" s="18" t="s">
        <v>159</v>
      </c>
      <c r="BM113" s="155" t="s">
        <v>348</v>
      </c>
    </row>
    <row r="114" spans="1:65" s="1" customFormat="1" ht="16.5" customHeight="1">
      <c r="A114" s="33"/>
      <c r="B114" s="143"/>
      <c r="C114" s="144" t="s">
        <v>253</v>
      </c>
      <c r="D114" s="144" t="s">
        <v>154</v>
      </c>
      <c r="E114" s="145" t="s">
        <v>1816</v>
      </c>
      <c r="F114" s="146" t="s">
        <v>1817</v>
      </c>
      <c r="G114" s="147" t="s">
        <v>1653</v>
      </c>
      <c r="H114" s="148">
        <v>4</v>
      </c>
      <c r="I114" s="149"/>
      <c r="J114" s="150">
        <f t="shared" si="10"/>
        <v>0</v>
      </c>
      <c r="K114" s="146" t="s">
        <v>3</v>
      </c>
      <c r="L114" s="34"/>
      <c r="M114" s="151" t="s">
        <v>3</v>
      </c>
      <c r="N114" s="152" t="s">
        <v>44</v>
      </c>
      <c r="O114" s="54"/>
      <c r="P114" s="153">
        <f t="shared" si="11"/>
        <v>0</v>
      </c>
      <c r="Q114" s="153">
        <v>0</v>
      </c>
      <c r="R114" s="153">
        <f t="shared" si="12"/>
        <v>0</v>
      </c>
      <c r="S114" s="153">
        <v>0</v>
      </c>
      <c r="T114" s="154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5" t="s">
        <v>159</v>
      </c>
      <c r="AT114" s="155" t="s">
        <v>154</v>
      </c>
      <c r="AU114" s="155" t="s">
        <v>82</v>
      </c>
      <c r="AY114" s="18" t="s">
        <v>152</v>
      </c>
      <c r="BE114" s="156">
        <f t="shared" si="14"/>
        <v>0</v>
      </c>
      <c r="BF114" s="156">
        <f t="shared" si="15"/>
        <v>0</v>
      </c>
      <c r="BG114" s="156">
        <f t="shared" si="16"/>
        <v>0</v>
      </c>
      <c r="BH114" s="156">
        <f t="shared" si="17"/>
        <v>0</v>
      </c>
      <c r="BI114" s="156">
        <f t="shared" si="18"/>
        <v>0</v>
      </c>
      <c r="BJ114" s="18" t="s">
        <v>80</v>
      </c>
      <c r="BK114" s="156">
        <f t="shared" si="19"/>
        <v>0</v>
      </c>
      <c r="BL114" s="18" t="s">
        <v>159</v>
      </c>
      <c r="BM114" s="155" t="s">
        <v>365</v>
      </c>
    </row>
    <row r="115" spans="1:65" s="1" customFormat="1" ht="16.5" customHeight="1">
      <c r="A115" s="33"/>
      <c r="B115" s="143"/>
      <c r="C115" s="144" t="s">
        <v>9</v>
      </c>
      <c r="D115" s="144" t="s">
        <v>154</v>
      </c>
      <c r="E115" s="145" t="s">
        <v>1818</v>
      </c>
      <c r="F115" s="146" t="s">
        <v>1819</v>
      </c>
      <c r="G115" s="147" t="s">
        <v>1653</v>
      </c>
      <c r="H115" s="148">
        <v>2</v>
      </c>
      <c r="I115" s="149"/>
      <c r="J115" s="150">
        <f t="shared" si="10"/>
        <v>0</v>
      </c>
      <c r="K115" s="146" t="s">
        <v>3</v>
      </c>
      <c r="L115" s="34"/>
      <c r="M115" s="151" t="s">
        <v>3</v>
      </c>
      <c r="N115" s="152" t="s">
        <v>44</v>
      </c>
      <c r="O115" s="54"/>
      <c r="P115" s="153">
        <f t="shared" si="11"/>
        <v>0</v>
      </c>
      <c r="Q115" s="153">
        <v>0</v>
      </c>
      <c r="R115" s="153">
        <f t="shared" si="12"/>
        <v>0</v>
      </c>
      <c r="S115" s="153">
        <v>0</v>
      </c>
      <c r="T115" s="154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5" t="s">
        <v>159</v>
      </c>
      <c r="AT115" s="155" t="s">
        <v>154</v>
      </c>
      <c r="AU115" s="155" t="s">
        <v>82</v>
      </c>
      <c r="AY115" s="18" t="s">
        <v>152</v>
      </c>
      <c r="BE115" s="156">
        <f t="shared" si="14"/>
        <v>0</v>
      </c>
      <c r="BF115" s="156">
        <f t="shared" si="15"/>
        <v>0</v>
      </c>
      <c r="BG115" s="156">
        <f t="shared" si="16"/>
        <v>0</v>
      </c>
      <c r="BH115" s="156">
        <f t="shared" si="17"/>
        <v>0</v>
      </c>
      <c r="BI115" s="156">
        <f t="shared" si="18"/>
        <v>0</v>
      </c>
      <c r="BJ115" s="18" t="s">
        <v>80</v>
      </c>
      <c r="BK115" s="156">
        <f t="shared" si="19"/>
        <v>0</v>
      </c>
      <c r="BL115" s="18" t="s">
        <v>159</v>
      </c>
      <c r="BM115" s="155" t="s">
        <v>385</v>
      </c>
    </row>
    <row r="116" spans="1:65" s="1" customFormat="1" ht="16.5" customHeight="1">
      <c r="A116" s="33"/>
      <c r="B116" s="143"/>
      <c r="C116" s="144" t="s">
        <v>266</v>
      </c>
      <c r="D116" s="144" t="s">
        <v>154</v>
      </c>
      <c r="E116" s="145" t="s">
        <v>1820</v>
      </c>
      <c r="F116" s="146" t="s">
        <v>1821</v>
      </c>
      <c r="G116" s="147" t="s">
        <v>1653</v>
      </c>
      <c r="H116" s="148">
        <v>18</v>
      </c>
      <c r="I116" s="149"/>
      <c r="J116" s="150">
        <f t="shared" si="10"/>
        <v>0</v>
      </c>
      <c r="K116" s="146" t="s">
        <v>3</v>
      </c>
      <c r="L116" s="34"/>
      <c r="M116" s="151" t="s">
        <v>3</v>
      </c>
      <c r="N116" s="152" t="s">
        <v>44</v>
      </c>
      <c r="O116" s="54"/>
      <c r="P116" s="153">
        <f t="shared" si="11"/>
        <v>0</v>
      </c>
      <c r="Q116" s="153">
        <v>0</v>
      </c>
      <c r="R116" s="153">
        <f t="shared" si="12"/>
        <v>0</v>
      </c>
      <c r="S116" s="153">
        <v>0</v>
      </c>
      <c r="T116" s="154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5" t="s">
        <v>159</v>
      </c>
      <c r="AT116" s="155" t="s">
        <v>154</v>
      </c>
      <c r="AU116" s="155" t="s">
        <v>82</v>
      </c>
      <c r="AY116" s="18" t="s">
        <v>152</v>
      </c>
      <c r="BE116" s="156">
        <f t="shared" si="14"/>
        <v>0</v>
      </c>
      <c r="BF116" s="156">
        <f t="shared" si="15"/>
        <v>0</v>
      </c>
      <c r="BG116" s="156">
        <f t="shared" si="16"/>
        <v>0</v>
      </c>
      <c r="BH116" s="156">
        <f t="shared" si="17"/>
        <v>0</v>
      </c>
      <c r="BI116" s="156">
        <f t="shared" si="18"/>
        <v>0</v>
      </c>
      <c r="BJ116" s="18" t="s">
        <v>80</v>
      </c>
      <c r="BK116" s="156">
        <f t="shared" si="19"/>
        <v>0</v>
      </c>
      <c r="BL116" s="18" t="s">
        <v>159</v>
      </c>
      <c r="BM116" s="155" t="s">
        <v>395</v>
      </c>
    </row>
    <row r="117" spans="1:65" s="1" customFormat="1" ht="16.5" customHeight="1">
      <c r="A117" s="33"/>
      <c r="B117" s="143"/>
      <c r="C117" s="144" t="s">
        <v>273</v>
      </c>
      <c r="D117" s="144" t="s">
        <v>154</v>
      </c>
      <c r="E117" s="145" t="s">
        <v>1822</v>
      </c>
      <c r="F117" s="146" t="s">
        <v>1823</v>
      </c>
      <c r="G117" s="147" t="s">
        <v>1653</v>
      </c>
      <c r="H117" s="148">
        <v>86</v>
      </c>
      <c r="I117" s="149"/>
      <c r="J117" s="150">
        <f t="shared" si="10"/>
        <v>0</v>
      </c>
      <c r="K117" s="146" t="s">
        <v>3</v>
      </c>
      <c r="L117" s="34"/>
      <c r="M117" s="151" t="s">
        <v>3</v>
      </c>
      <c r="N117" s="152" t="s">
        <v>44</v>
      </c>
      <c r="O117" s="54"/>
      <c r="P117" s="153">
        <f t="shared" si="11"/>
        <v>0</v>
      </c>
      <c r="Q117" s="153">
        <v>0</v>
      </c>
      <c r="R117" s="153">
        <f t="shared" si="12"/>
        <v>0</v>
      </c>
      <c r="S117" s="153">
        <v>0</v>
      </c>
      <c r="T117" s="154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5" t="s">
        <v>159</v>
      </c>
      <c r="AT117" s="155" t="s">
        <v>154</v>
      </c>
      <c r="AU117" s="155" t="s">
        <v>82</v>
      </c>
      <c r="AY117" s="18" t="s">
        <v>152</v>
      </c>
      <c r="BE117" s="156">
        <f t="shared" si="14"/>
        <v>0</v>
      </c>
      <c r="BF117" s="156">
        <f t="shared" si="15"/>
        <v>0</v>
      </c>
      <c r="BG117" s="156">
        <f t="shared" si="16"/>
        <v>0</v>
      </c>
      <c r="BH117" s="156">
        <f t="shared" si="17"/>
        <v>0</v>
      </c>
      <c r="BI117" s="156">
        <f t="shared" si="18"/>
        <v>0</v>
      </c>
      <c r="BJ117" s="18" t="s">
        <v>80</v>
      </c>
      <c r="BK117" s="156">
        <f t="shared" si="19"/>
        <v>0</v>
      </c>
      <c r="BL117" s="18" t="s">
        <v>159</v>
      </c>
      <c r="BM117" s="155" t="s">
        <v>408</v>
      </c>
    </row>
    <row r="118" spans="1:65" s="1" customFormat="1" ht="16.5" customHeight="1">
      <c r="A118" s="33"/>
      <c r="B118" s="143"/>
      <c r="C118" s="144" t="s">
        <v>280</v>
      </c>
      <c r="D118" s="144" t="s">
        <v>154</v>
      </c>
      <c r="E118" s="145" t="s">
        <v>1824</v>
      </c>
      <c r="F118" s="146" t="s">
        <v>1825</v>
      </c>
      <c r="G118" s="147" t="s">
        <v>1653</v>
      </c>
      <c r="H118" s="148">
        <v>1</v>
      </c>
      <c r="I118" s="149"/>
      <c r="J118" s="150">
        <f t="shared" si="10"/>
        <v>0</v>
      </c>
      <c r="K118" s="146" t="s">
        <v>3</v>
      </c>
      <c r="L118" s="34"/>
      <c r="M118" s="151" t="s">
        <v>3</v>
      </c>
      <c r="N118" s="152" t="s">
        <v>44</v>
      </c>
      <c r="O118" s="54"/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5" t="s">
        <v>159</v>
      </c>
      <c r="AT118" s="155" t="s">
        <v>154</v>
      </c>
      <c r="AU118" s="155" t="s">
        <v>82</v>
      </c>
      <c r="AY118" s="18" t="s">
        <v>152</v>
      </c>
      <c r="BE118" s="156">
        <f t="shared" si="14"/>
        <v>0</v>
      </c>
      <c r="BF118" s="156">
        <f t="shared" si="15"/>
        <v>0</v>
      </c>
      <c r="BG118" s="156">
        <f t="shared" si="16"/>
        <v>0</v>
      </c>
      <c r="BH118" s="156">
        <f t="shared" si="17"/>
        <v>0</v>
      </c>
      <c r="BI118" s="156">
        <f t="shared" si="18"/>
        <v>0</v>
      </c>
      <c r="BJ118" s="18" t="s">
        <v>80</v>
      </c>
      <c r="BK118" s="156">
        <f t="shared" si="19"/>
        <v>0</v>
      </c>
      <c r="BL118" s="18" t="s">
        <v>159</v>
      </c>
      <c r="BM118" s="155" t="s">
        <v>438</v>
      </c>
    </row>
    <row r="119" spans="1:65" s="1" customFormat="1" ht="16.5" customHeight="1">
      <c r="A119" s="33"/>
      <c r="B119" s="143"/>
      <c r="C119" s="144" t="s">
        <v>288</v>
      </c>
      <c r="D119" s="144" t="s">
        <v>154</v>
      </c>
      <c r="E119" s="145" t="s">
        <v>1826</v>
      </c>
      <c r="F119" s="146" t="s">
        <v>1827</v>
      </c>
      <c r="G119" s="147" t="s">
        <v>305</v>
      </c>
      <c r="H119" s="148">
        <v>7</v>
      </c>
      <c r="I119" s="149"/>
      <c r="J119" s="150">
        <f t="shared" si="10"/>
        <v>0</v>
      </c>
      <c r="K119" s="146" t="s">
        <v>3</v>
      </c>
      <c r="L119" s="34"/>
      <c r="M119" s="151" t="s">
        <v>3</v>
      </c>
      <c r="N119" s="152" t="s">
        <v>44</v>
      </c>
      <c r="O119" s="54"/>
      <c r="P119" s="153">
        <f t="shared" si="11"/>
        <v>0</v>
      </c>
      <c r="Q119" s="153">
        <v>0</v>
      </c>
      <c r="R119" s="153">
        <f t="shared" si="12"/>
        <v>0</v>
      </c>
      <c r="S119" s="153">
        <v>0</v>
      </c>
      <c r="T119" s="154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5" t="s">
        <v>159</v>
      </c>
      <c r="AT119" s="155" t="s">
        <v>154</v>
      </c>
      <c r="AU119" s="155" t="s">
        <v>82</v>
      </c>
      <c r="AY119" s="18" t="s">
        <v>152</v>
      </c>
      <c r="BE119" s="156">
        <f t="shared" si="14"/>
        <v>0</v>
      </c>
      <c r="BF119" s="156">
        <f t="shared" si="15"/>
        <v>0</v>
      </c>
      <c r="BG119" s="156">
        <f t="shared" si="16"/>
        <v>0</v>
      </c>
      <c r="BH119" s="156">
        <f t="shared" si="17"/>
        <v>0</v>
      </c>
      <c r="BI119" s="156">
        <f t="shared" si="18"/>
        <v>0</v>
      </c>
      <c r="BJ119" s="18" t="s">
        <v>80</v>
      </c>
      <c r="BK119" s="156">
        <f t="shared" si="19"/>
        <v>0</v>
      </c>
      <c r="BL119" s="18" t="s">
        <v>159</v>
      </c>
      <c r="BM119" s="155" t="s">
        <v>450</v>
      </c>
    </row>
    <row r="120" spans="1:65" s="1" customFormat="1" ht="16.5" customHeight="1">
      <c r="A120" s="33"/>
      <c r="B120" s="143"/>
      <c r="C120" s="144" t="s">
        <v>302</v>
      </c>
      <c r="D120" s="144" t="s">
        <v>154</v>
      </c>
      <c r="E120" s="145" t="s">
        <v>1828</v>
      </c>
      <c r="F120" s="146" t="s">
        <v>1829</v>
      </c>
      <c r="G120" s="147" t="s">
        <v>1653</v>
      </c>
      <c r="H120" s="148">
        <v>2</v>
      </c>
      <c r="I120" s="149"/>
      <c r="J120" s="150">
        <f t="shared" si="10"/>
        <v>0</v>
      </c>
      <c r="K120" s="146" t="s">
        <v>3</v>
      </c>
      <c r="L120" s="34"/>
      <c r="M120" s="151" t="s">
        <v>3</v>
      </c>
      <c r="N120" s="152" t="s">
        <v>44</v>
      </c>
      <c r="O120" s="54"/>
      <c r="P120" s="153">
        <f t="shared" si="11"/>
        <v>0</v>
      </c>
      <c r="Q120" s="153">
        <v>0</v>
      </c>
      <c r="R120" s="153">
        <f t="shared" si="12"/>
        <v>0</v>
      </c>
      <c r="S120" s="153">
        <v>0</v>
      </c>
      <c r="T120" s="154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5" t="s">
        <v>159</v>
      </c>
      <c r="AT120" s="155" t="s">
        <v>154</v>
      </c>
      <c r="AU120" s="155" t="s">
        <v>82</v>
      </c>
      <c r="AY120" s="18" t="s">
        <v>152</v>
      </c>
      <c r="BE120" s="156">
        <f t="shared" si="14"/>
        <v>0</v>
      </c>
      <c r="BF120" s="156">
        <f t="shared" si="15"/>
        <v>0</v>
      </c>
      <c r="BG120" s="156">
        <f t="shared" si="16"/>
        <v>0</v>
      </c>
      <c r="BH120" s="156">
        <f t="shared" si="17"/>
        <v>0</v>
      </c>
      <c r="BI120" s="156">
        <f t="shared" si="18"/>
        <v>0</v>
      </c>
      <c r="BJ120" s="18" t="s">
        <v>80</v>
      </c>
      <c r="BK120" s="156">
        <f t="shared" si="19"/>
        <v>0</v>
      </c>
      <c r="BL120" s="18" t="s">
        <v>159</v>
      </c>
      <c r="BM120" s="155" t="s">
        <v>463</v>
      </c>
    </row>
    <row r="121" spans="1:65" s="1" customFormat="1" ht="16.5" customHeight="1">
      <c r="A121" s="33"/>
      <c r="B121" s="143"/>
      <c r="C121" s="144" t="s">
        <v>8</v>
      </c>
      <c r="D121" s="144" t="s">
        <v>154</v>
      </c>
      <c r="E121" s="145" t="s">
        <v>1830</v>
      </c>
      <c r="F121" s="146" t="s">
        <v>1831</v>
      </c>
      <c r="G121" s="147" t="s">
        <v>1653</v>
      </c>
      <c r="H121" s="148">
        <v>3</v>
      </c>
      <c r="I121" s="149"/>
      <c r="J121" s="150">
        <f t="shared" si="10"/>
        <v>0</v>
      </c>
      <c r="K121" s="146" t="s">
        <v>3</v>
      </c>
      <c r="L121" s="34"/>
      <c r="M121" s="151" t="s">
        <v>3</v>
      </c>
      <c r="N121" s="152" t="s">
        <v>44</v>
      </c>
      <c r="O121" s="54"/>
      <c r="P121" s="153">
        <f t="shared" si="11"/>
        <v>0</v>
      </c>
      <c r="Q121" s="153">
        <v>0</v>
      </c>
      <c r="R121" s="153">
        <f t="shared" si="12"/>
        <v>0</v>
      </c>
      <c r="S121" s="153">
        <v>0</v>
      </c>
      <c r="T121" s="154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5" t="s">
        <v>159</v>
      </c>
      <c r="AT121" s="155" t="s">
        <v>154</v>
      </c>
      <c r="AU121" s="155" t="s">
        <v>82</v>
      </c>
      <c r="AY121" s="18" t="s">
        <v>152</v>
      </c>
      <c r="BE121" s="156">
        <f t="shared" si="14"/>
        <v>0</v>
      </c>
      <c r="BF121" s="156">
        <f t="shared" si="15"/>
        <v>0</v>
      </c>
      <c r="BG121" s="156">
        <f t="shared" si="16"/>
        <v>0</v>
      </c>
      <c r="BH121" s="156">
        <f t="shared" si="17"/>
        <v>0</v>
      </c>
      <c r="BI121" s="156">
        <f t="shared" si="18"/>
        <v>0</v>
      </c>
      <c r="BJ121" s="18" t="s">
        <v>80</v>
      </c>
      <c r="BK121" s="156">
        <f t="shared" si="19"/>
        <v>0</v>
      </c>
      <c r="BL121" s="18" t="s">
        <v>159</v>
      </c>
      <c r="BM121" s="155" t="s">
        <v>509</v>
      </c>
    </row>
    <row r="122" spans="2:63" s="11" customFormat="1" ht="22.5" customHeight="1">
      <c r="B122" s="130"/>
      <c r="D122" s="131" t="s">
        <v>72</v>
      </c>
      <c r="E122" s="141" t="s">
        <v>640</v>
      </c>
      <c r="F122" s="141" t="s">
        <v>1832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SUM(P123:P129)</f>
        <v>0</v>
      </c>
      <c r="Q122" s="136"/>
      <c r="R122" s="137">
        <f>SUM(R123:R129)</f>
        <v>0.018240000000000003</v>
      </c>
      <c r="S122" s="136"/>
      <c r="T122" s="138">
        <f>SUM(T123:T129)</f>
        <v>0</v>
      </c>
      <c r="AR122" s="131" t="s">
        <v>80</v>
      </c>
      <c r="AT122" s="139" t="s">
        <v>72</v>
      </c>
      <c r="AU122" s="139" t="s">
        <v>80</v>
      </c>
      <c r="AY122" s="131" t="s">
        <v>152</v>
      </c>
      <c r="BK122" s="140">
        <f>SUM(BK123:BK129)</f>
        <v>0</v>
      </c>
    </row>
    <row r="123" spans="1:65" s="1" customFormat="1" ht="16.5" customHeight="1">
      <c r="A123" s="33"/>
      <c r="B123" s="143"/>
      <c r="C123" s="186" t="s">
        <v>320</v>
      </c>
      <c r="D123" s="186" t="s">
        <v>176</v>
      </c>
      <c r="E123" s="187" t="s">
        <v>1833</v>
      </c>
      <c r="F123" s="188" t="s">
        <v>1834</v>
      </c>
      <c r="G123" s="189" t="s">
        <v>314</v>
      </c>
      <c r="H123" s="190">
        <v>2</v>
      </c>
      <c r="I123" s="191"/>
      <c r="J123" s="192">
        <f aca="true" t="shared" si="20" ref="J123:J129">ROUND(I123*H123,2)</f>
        <v>0</v>
      </c>
      <c r="K123" s="188" t="s">
        <v>3</v>
      </c>
      <c r="L123" s="193"/>
      <c r="M123" s="194" t="s">
        <v>3</v>
      </c>
      <c r="N123" s="195" t="s">
        <v>44</v>
      </c>
      <c r="O123" s="54"/>
      <c r="P123" s="153">
        <f aca="true" t="shared" si="21" ref="P123:P129">O123*H123</f>
        <v>0</v>
      </c>
      <c r="Q123" s="153">
        <v>0.00048</v>
      </c>
      <c r="R123" s="153">
        <f aca="true" t="shared" si="22" ref="R123:R129">Q123*H123</f>
        <v>0.00096</v>
      </c>
      <c r="S123" s="153">
        <v>0</v>
      </c>
      <c r="T123" s="154">
        <f aca="true" t="shared" si="23" ref="T123:T129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5" t="s">
        <v>395</v>
      </c>
      <c r="AT123" s="155" t="s">
        <v>176</v>
      </c>
      <c r="AU123" s="155" t="s">
        <v>82</v>
      </c>
      <c r="AY123" s="18" t="s">
        <v>152</v>
      </c>
      <c r="BE123" s="156">
        <f aca="true" t="shared" si="24" ref="BE123:BE129">IF(N123="základní",J123,0)</f>
        <v>0</v>
      </c>
      <c r="BF123" s="156">
        <f aca="true" t="shared" si="25" ref="BF123:BF129">IF(N123="snížená",J123,0)</f>
        <v>0</v>
      </c>
      <c r="BG123" s="156">
        <f aca="true" t="shared" si="26" ref="BG123:BG129">IF(N123="zákl. přenesená",J123,0)</f>
        <v>0</v>
      </c>
      <c r="BH123" s="156">
        <f aca="true" t="shared" si="27" ref="BH123:BH129">IF(N123="sníž. přenesená",J123,0)</f>
        <v>0</v>
      </c>
      <c r="BI123" s="156">
        <f aca="true" t="shared" si="28" ref="BI123:BI129">IF(N123="nulová",J123,0)</f>
        <v>0</v>
      </c>
      <c r="BJ123" s="18" t="s">
        <v>80</v>
      </c>
      <c r="BK123" s="156">
        <f aca="true" t="shared" si="29" ref="BK123:BK129">ROUND(I123*H123,2)</f>
        <v>0</v>
      </c>
      <c r="BL123" s="18" t="s">
        <v>266</v>
      </c>
      <c r="BM123" s="155" t="s">
        <v>1835</v>
      </c>
    </row>
    <row r="124" spans="1:65" s="1" customFormat="1" ht="16.5" customHeight="1">
      <c r="A124" s="33"/>
      <c r="B124" s="143"/>
      <c r="C124" s="186" t="s">
        <v>325</v>
      </c>
      <c r="D124" s="186" t="s">
        <v>176</v>
      </c>
      <c r="E124" s="187" t="s">
        <v>1836</v>
      </c>
      <c r="F124" s="188" t="s">
        <v>1837</v>
      </c>
      <c r="G124" s="189" t="s">
        <v>314</v>
      </c>
      <c r="H124" s="190">
        <v>18</v>
      </c>
      <c r="I124" s="191"/>
      <c r="J124" s="192">
        <f t="shared" si="20"/>
        <v>0</v>
      </c>
      <c r="K124" s="188" t="s">
        <v>3</v>
      </c>
      <c r="L124" s="193"/>
      <c r="M124" s="194" t="s">
        <v>3</v>
      </c>
      <c r="N124" s="195" t="s">
        <v>44</v>
      </c>
      <c r="O124" s="54"/>
      <c r="P124" s="153">
        <f t="shared" si="21"/>
        <v>0</v>
      </c>
      <c r="Q124" s="153">
        <v>0.00048</v>
      </c>
      <c r="R124" s="153">
        <f t="shared" si="22"/>
        <v>0.00864</v>
      </c>
      <c r="S124" s="153">
        <v>0</v>
      </c>
      <c r="T124" s="154">
        <f t="shared" si="2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5" t="s">
        <v>395</v>
      </c>
      <c r="AT124" s="155" t="s">
        <v>176</v>
      </c>
      <c r="AU124" s="155" t="s">
        <v>82</v>
      </c>
      <c r="AY124" s="18" t="s">
        <v>152</v>
      </c>
      <c r="BE124" s="156">
        <f t="shared" si="24"/>
        <v>0</v>
      </c>
      <c r="BF124" s="156">
        <f t="shared" si="25"/>
        <v>0</v>
      </c>
      <c r="BG124" s="156">
        <f t="shared" si="26"/>
        <v>0</v>
      </c>
      <c r="BH124" s="156">
        <f t="shared" si="27"/>
        <v>0</v>
      </c>
      <c r="BI124" s="156">
        <f t="shared" si="28"/>
        <v>0</v>
      </c>
      <c r="BJ124" s="18" t="s">
        <v>80</v>
      </c>
      <c r="BK124" s="156">
        <f t="shared" si="29"/>
        <v>0</v>
      </c>
      <c r="BL124" s="18" t="s">
        <v>266</v>
      </c>
      <c r="BM124" s="155" t="s">
        <v>1838</v>
      </c>
    </row>
    <row r="125" spans="1:65" s="1" customFormat="1" ht="16.5" customHeight="1">
      <c r="A125" s="33"/>
      <c r="B125" s="143"/>
      <c r="C125" s="186" t="s">
        <v>332</v>
      </c>
      <c r="D125" s="186" t="s">
        <v>176</v>
      </c>
      <c r="E125" s="187" t="s">
        <v>1839</v>
      </c>
      <c r="F125" s="188" t="s">
        <v>1840</v>
      </c>
      <c r="G125" s="189" t="s">
        <v>314</v>
      </c>
      <c r="H125" s="190">
        <v>9</v>
      </c>
      <c r="I125" s="191"/>
      <c r="J125" s="192">
        <f t="shared" si="20"/>
        <v>0</v>
      </c>
      <c r="K125" s="188" t="s">
        <v>3</v>
      </c>
      <c r="L125" s="193"/>
      <c r="M125" s="194" t="s">
        <v>3</v>
      </c>
      <c r="N125" s="195" t="s">
        <v>44</v>
      </c>
      <c r="O125" s="54"/>
      <c r="P125" s="153">
        <f t="shared" si="21"/>
        <v>0</v>
      </c>
      <c r="Q125" s="153">
        <v>0.00048</v>
      </c>
      <c r="R125" s="153">
        <f t="shared" si="22"/>
        <v>0.00432</v>
      </c>
      <c r="S125" s="153">
        <v>0</v>
      </c>
      <c r="T125" s="154">
        <f t="shared" si="2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5" t="s">
        <v>395</v>
      </c>
      <c r="AT125" s="155" t="s">
        <v>176</v>
      </c>
      <c r="AU125" s="155" t="s">
        <v>82</v>
      </c>
      <c r="AY125" s="18" t="s">
        <v>152</v>
      </c>
      <c r="BE125" s="156">
        <f t="shared" si="24"/>
        <v>0</v>
      </c>
      <c r="BF125" s="156">
        <f t="shared" si="25"/>
        <v>0</v>
      </c>
      <c r="BG125" s="156">
        <f t="shared" si="26"/>
        <v>0</v>
      </c>
      <c r="BH125" s="156">
        <f t="shared" si="27"/>
        <v>0</v>
      </c>
      <c r="BI125" s="156">
        <f t="shared" si="28"/>
        <v>0</v>
      </c>
      <c r="BJ125" s="18" t="s">
        <v>80</v>
      </c>
      <c r="BK125" s="156">
        <f t="shared" si="29"/>
        <v>0</v>
      </c>
      <c r="BL125" s="18" t="s">
        <v>266</v>
      </c>
      <c r="BM125" s="155" t="s">
        <v>1841</v>
      </c>
    </row>
    <row r="126" spans="1:65" s="1" customFormat="1" ht="16.5" customHeight="1">
      <c r="A126" s="33"/>
      <c r="B126" s="143"/>
      <c r="C126" s="186" t="s">
        <v>339</v>
      </c>
      <c r="D126" s="186" t="s">
        <v>176</v>
      </c>
      <c r="E126" s="187" t="s">
        <v>1842</v>
      </c>
      <c r="F126" s="188" t="s">
        <v>1843</v>
      </c>
      <c r="G126" s="189" t="s">
        <v>314</v>
      </c>
      <c r="H126" s="190">
        <v>2</v>
      </c>
      <c r="I126" s="191"/>
      <c r="J126" s="192">
        <f t="shared" si="20"/>
        <v>0</v>
      </c>
      <c r="K126" s="188" t="s">
        <v>3</v>
      </c>
      <c r="L126" s="193"/>
      <c r="M126" s="194" t="s">
        <v>3</v>
      </c>
      <c r="N126" s="195" t="s">
        <v>44</v>
      </c>
      <c r="O126" s="54"/>
      <c r="P126" s="153">
        <f t="shared" si="21"/>
        <v>0</v>
      </c>
      <c r="Q126" s="153">
        <v>0.00048</v>
      </c>
      <c r="R126" s="153">
        <f t="shared" si="22"/>
        <v>0.00096</v>
      </c>
      <c r="S126" s="153">
        <v>0</v>
      </c>
      <c r="T126" s="154">
        <f t="shared" si="2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5" t="s">
        <v>395</v>
      </c>
      <c r="AT126" s="155" t="s">
        <v>176</v>
      </c>
      <c r="AU126" s="155" t="s">
        <v>82</v>
      </c>
      <c r="AY126" s="18" t="s">
        <v>152</v>
      </c>
      <c r="BE126" s="156">
        <f t="shared" si="24"/>
        <v>0</v>
      </c>
      <c r="BF126" s="156">
        <f t="shared" si="25"/>
        <v>0</v>
      </c>
      <c r="BG126" s="156">
        <f t="shared" si="26"/>
        <v>0</v>
      </c>
      <c r="BH126" s="156">
        <f t="shared" si="27"/>
        <v>0</v>
      </c>
      <c r="BI126" s="156">
        <f t="shared" si="28"/>
        <v>0</v>
      </c>
      <c r="BJ126" s="18" t="s">
        <v>80</v>
      </c>
      <c r="BK126" s="156">
        <f t="shared" si="29"/>
        <v>0</v>
      </c>
      <c r="BL126" s="18" t="s">
        <v>266</v>
      </c>
      <c r="BM126" s="155" t="s">
        <v>1844</v>
      </c>
    </row>
    <row r="127" spans="1:65" s="1" customFormat="1" ht="16.5" customHeight="1">
      <c r="A127" s="33"/>
      <c r="B127" s="143"/>
      <c r="C127" s="186" t="s">
        <v>348</v>
      </c>
      <c r="D127" s="186" t="s">
        <v>176</v>
      </c>
      <c r="E127" s="187" t="s">
        <v>1845</v>
      </c>
      <c r="F127" s="188" t="s">
        <v>1846</v>
      </c>
      <c r="G127" s="189" t="s">
        <v>314</v>
      </c>
      <c r="H127" s="190">
        <v>1</v>
      </c>
      <c r="I127" s="191"/>
      <c r="J127" s="192">
        <f t="shared" si="20"/>
        <v>0</v>
      </c>
      <c r="K127" s="188" t="s">
        <v>3</v>
      </c>
      <c r="L127" s="193"/>
      <c r="M127" s="194" t="s">
        <v>3</v>
      </c>
      <c r="N127" s="195" t="s">
        <v>44</v>
      </c>
      <c r="O127" s="54"/>
      <c r="P127" s="153">
        <f t="shared" si="21"/>
        <v>0</v>
      </c>
      <c r="Q127" s="153">
        <v>0.00048</v>
      </c>
      <c r="R127" s="153">
        <f t="shared" si="22"/>
        <v>0.00048</v>
      </c>
      <c r="S127" s="153">
        <v>0</v>
      </c>
      <c r="T127" s="154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5" t="s">
        <v>395</v>
      </c>
      <c r="AT127" s="155" t="s">
        <v>176</v>
      </c>
      <c r="AU127" s="155" t="s">
        <v>82</v>
      </c>
      <c r="AY127" s="18" t="s">
        <v>152</v>
      </c>
      <c r="BE127" s="156">
        <f t="shared" si="24"/>
        <v>0</v>
      </c>
      <c r="BF127" s="156">
        <f t="shared" si="25"/>
        <v>0</v>
      </c>
      <c r="BG127" s="156">
        <f t="shared" si="26"/>
        <v>0</v>
      </c>
      <c r="BH127" s="156">
        <f t="shared" si="27"/>
        <v>0</v>
      </c>
      <c r="BI127" s="156">
        <f t="shared" si="28"/>
        <v>0</v>
      </c>
      <c r="BJ127" s="18" t="s">
        <v>80</v>
      </c>
      <c r="BK127" s="156">
        <f t="shared" si="29"/>
        <v>0</v>
      </c>
      <c r="BL127" s="18" t="s">
        <v>266</v>
      </c>
      <c r="BM127" s="155" t="s">
        <v>1847</v>
      </c>
    </row>
    <row r="128" spans="1:65" s="1" customFormat="1" ht="16.5" customHeight="1">
      <c r="A128" s="33"/>
      <c r="B128" s="143"/>
      <c r="C128" s="186" t="s">
        <v>356</v>
      </c>
      <c r="D128" s="186" t="s">
        <v>176</v>
      </c>
      <c r="E128" s="187" t="s">
        <v>1848</v>
      </c>
      <c r="F128" s="188" t="s">
        <v>1849</v>
      </c>
      <c r="G128" s="189" t="s">
        <v>314</v>
      </c>
      <c r="H128" s="190">
        <v>5</v>
      </c>
      <c r="I128" s="191"/>
      <c r="J128" s="192">
        <f t="shared" si="20"/>
        <v>0</v>
      </c>
      <c r="K128" s="188" t="s">
        <v>3</v>
      </c>
      <c r="L128" s="193"/>
      <c r="M128" s="194" t="s">
        <v>3</v>
      </c>
      <c r="N128" s="195" t="s">
        <v>44</v>
      </c>
      <c r="O128" s="54"/>
      <c r="P128" s="153">
        <f t="shared" si="21"/>
        <v>0</v>
      </c>
      <c r="Q128" s="153">
        <v>0.00048</v>
      </c>
      <c r="R128" s="153">
        <f t="shared" si="22"/>
        <v>0.0024000000000000002</v>
      </c>
      <c r="S128" s="153">
        <v>0</v>
      </c>
      <c r="T128" s="154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5" t="s">
        <v>395</v>
      </c>
      <c r="AT128" s="155" t="s">
        <v>176</v>
      </c>
      <c r="AU128" s="155" t="s">
        <v>82</v>
      </c>
      <c r="AY128" s="18" t="s">
        <v>152</v>
      </c>
      <c r="BE128" s="156">
        <f t="shared" si="24"/>
        <v>0</v>
      </c>
      <c r="BF128" s="156">
        <f t="shared" si="25"/>
        <v>0</v>
      </c>
      <c r="BG128" s="156">
        <f t="shared" si="26"/>
        <v>0</v>
      </c>
      <c r="BH128" s="156">
        <f t="shared" si="27"/>
        <v>0</v>
      </c>
      <c r="BI128" s="156">
        <f t="shared" si="28"/>
        <v>0</v>
      </c>
      <c r="BJ128" s="18" t="s">
        <v>80</v>
      </c>
      <c r="BK128" s="156">
        <f t="shared" si="29"/>
        <v>0</v>
      </c>
      <c r="BL128" s="18" t="s">
        <v>266</v>
      </c>
      <c r="BM128" s="155" t="s">
        <v>1850</v>
      </c>
    </row>
    <row r="129" spans="1:65" s="1" customFormat="1" ht="16.5" customHeight="1">
      <c r="A129" s="33"/>
      <c r="B129" s="143"/>
      <c r="C129" s="186" t="s">
        <v>365</v>
      </c>
      <c r="D129" s="186" t="s">
        <v>176</v>
      </c>
      <c r="E129" s="187" t="s">
        <v>1851</v>
      </c>
      <c r="F129" s="188" t="s">
        <v>1852</v>
      </c>
      <c r="G129" s="189" t="s">
        <v>314</v>
      </c>
      <c r="H129" s="190">
        <v>1</v>
      </c>
      <c r="I129" s="191"/>
      <c r="J129" s="192">
        <f t="shared" si="20"/>
        <v>0</v>
      </c>
      <c r="K129" s="188" t="s">
        <v>3</v>
      </c>
      <c r="L129" s="193"/>
      <c r="M129" s="194" t="s">
        <v>3</v>
      </c>
      <c r="N129" s="195" t="s">
        <v>44</v>
      </c>
      <c r="O129" s="54"/>
      <c r="P129" s="153">
        <f t="shared" si="21"/>
        <v>0</v>
      </c>
      <c r="Q129" s="153">
        <v>0.00048</v>
      </c>
      <c r="R129" s="153">
        <f t="shared" si="22"/>
        <v>0.00048</v>
      </c>
      <c r="S129" s="153">
        <v>0</v>
      </c>
      <c r="T129" s="154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5" t="s">
        <v>395</v>
      </c>
      <c r="AT129" s="155" t="s">
        <v>176</v>
      </c>
      <c r="AU129" s="155" t="s">
        <v>82</v>
      </c>
      <c r="AY129" s="18" t="s">
        <v>152</v>
      </c>
      <c r="BE129" s="156">
        <f t="shared" si="24"/>
        <v>0</v>
      </c>
      <c r="BF129" s="156">
        <f t="shared" si="25"/>
        <v>0</v>
      </c>
      <c r="BG129" s="156">
        <f t="shared" si="26"/>
        <v>0</v>
      </c>
      <c r="BH129" s="156">
        <f t="shared" si="27"/>
        <v>0</v>
      </c>
      <c r="BI129" s="156">
        <f t="shared" si="28"/>
        <v>0</v>
      </c>
      <c r="BJ129" s="18" t="s">
        <v>80</v>
      </c>
      <c r="BK129" s="156">
        <f t="shared" si="29"/>
        <v>0</v>
      </c>
      <c r="BL129" s="18" t="s">
        <v>266</v>
      </c>
      <c r="BM129" s="155" t="s">
        <v>1853</v>
      </c>
    </row>
    <row r="130" spans="2:63" s="11" customFormat="1" ht="22.5" customHeight="1">
      <c r="B130" s="130"/>
      <c r="D130" s="131" t="s">
        <v>72</v>
      </c>
      <c r="E130" s="141" t="s">
        <v>1854</v>
      </c>
      <c r="F130" s="141" t="s">
        <v>1855</v>
      </c>
      <c r="I130" s="133"/>
      <c r="J130" s="142">
        <f>BK130</f>
        <v>0</v>
      </c>
      <c r="L130" s="130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1" t="s">
        <v>80</v>
      </c>
      <c r="AT130" s="139" t="s">
        <v>72</v>
      </c>
      <c r="AU130" s="139" t="s">
        <v>80</v>
      </c>
      <c r="AY130" s="131" t="s">
        <v>152</v>
      </c>
      <c r="BK130" s="140">
        <f>BK131</f>
        <v>0</v>
      </c>
    </row>
    <row r="131" spans="1:65" s="1" customFormat="1" ht="16.5" customHeight="1">
      <c r="A131" s="33"/>
      <c r="B131" s="143"/>
      <c r="C131" s="144" t="s">
        <v>373</v>
      </c>
      <c r="D131" s="144" t="s">
        <v>154</v>
      </c>
      <c r="E131" s="145" t="s">
        <v>1856</v>
      </c>
      <c r="F131" s="146" t="s">
        <v>1857</v>
      </c>
      <c r="G131" s="147" t="s">
        <v>1653</v>
      </c>
      <c r="H131" s="148">
        <v>1</v>
      </c>
      <c r="I131" s="149"/>
      <c r="J131" s="150">
        <f>ROUND(I131*H131,2)</f>
        <v>0</v>
      </c>
      <c r="K131" s="146" t="s">
        <v>3</v>
      </c>
      <c r="L131" s="34"/>
      <c r="M131" s="151" t="s">
        <v>3</v>
      </c>
      <c r="N131" s="152" t="s">
        <v>44</v>
      </c>
      <c r="O131" s="54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5" t="s">
        <v>159</v>
      </c>
      <c r="AT131" s="155" t="s">
        <v>154</v>
      </c>
      <c r="AU131" s="155" t="s">
        <v>82</v>
      </c>
      <c r="AY131" s="18" t="s">
        <v>152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8" t="s">
        <v>80</v>
      </c>
      <c r="BK131" s="156">
        <f>ROUND(I131*H131,2)</f>
        <v>0</v>
      </c>
      <c r="BL131" s="18" t="s">
        <v>159</v>
      </c>
      <c r="BM131" s="155" t="s">
        <v>542</v>
      </c>
    </row>
    <row r="132" spans="2:63" s="11" customFormat="1" ht="22.5" customHeight="1">
      <c r="B132" s="130"/>
      <c r="D132" s="131" t="s">
        <v>72</v>
      </c>
      <c r="E132" s="141" t="s">
        <v>1858</v>
      </c>
      <c r="F132" s="141" t="s">
        <v>1859</v>
      </c>
      <c r="I132" s="133"/>
      <c r="J132" s="142">
        <f>BK132</f>
        <v>0</v>
      </c>
      <c r="L132" s="130"/>
      <c r="M132" s="135"/>
      <c r="N132" s="136"/>
      <c r="O132" s="136"/>
      <c r="P132" s="137">
        <f>SUM(P133:P143)</f>
        <v>0</v>
      </c>
      <c r="Q132" s="136"/>
      <c r="R132" s="137">
        <f>SUM(R133:R143)</f>
        <v>0</v>
      </c>
      <c r="S132" s="136"/>
      <c r="T132" s="138">
        <f>SUM(T133:T143)</f>
        <v>0</v>
      </c>
      <c r="AR132" s="131" t="s">
        <v>80</v>
      </c>
      <c r="AT132" s="139" t="s">
        <v>72</v>
      </c>
      <c r="AU132" s="139" t="s">
        <v>80</v>
      </c>
      <c r="AY132" s="131" t="s">
        <v>152</v>
      </c>
      <c r="BK132" s="140">
        <f>SUM(BK133:BK143)</f>
        <v>0</v>
      </c>
    </row>
    <row r="133" spans="1:65" s="1" customFormat="1" ht="16.5" customHeight="1">
      <c r="A133" s="33"/>
      <c r="B133" s="143"/>
      <c r="C133" s="144" t="s">
        <v>385</v>
      </c>
      <c r="D133" s="144" t="s">
        <v>154</v>
      </c>
      <c r="E133" s="145" t="s">
        <v>1860</v>
      </c>
      <c r="F133" s="146" t="s">
        <v>1861</v>
      </c>
      <c r="G133" s="147" t="s">
        <v>1653</v>
      </c>
      <c r="H133" s="148">
        <v>1</v>
      </c>
      <c r="I133" s="149"/>
      <c r="J133" s="150">
        <f aca="true" t="shared" si="30" ref="J133:J143">ROUND(I133*H133,2)</f>
        <v>0</v>
      </c>
      <c r="K133" s="146" t="s">
        <v>3</v>
      </c>
      <c r="L133" s="34"/>
      <c r="M133" s="151" t="s">
        <v>3</v>
      </c>
      <c r="N133" s="152" t="s">
        <v>44</v>
      </c>
      <c r="O133" s="54"/>
      <c r="P133" s="153">
        <f aca="true" t="shared" si="31" ref="P133:P143">O133*H133</f>
        <v>0</v>
      </c>
      <c r="Q133" s="153">
        <v>0</v>
      </c>
      <c r="R133" s="153">
        <f aca="true" t="shared" si="32" ref="R133:R143">Q133*H133</f>
        <v>0</v>
      </c>
      <c r="S133" s="153">
        <v>0</v>
      </c>
      <c r="T133" s="154">
        <f aca="true" t="shared" si="33" ref="T133:T143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5" t="s">
        <v>159</v>
      </c>
      <c r="AT133" s="155" t="s">
        <v>154</v>
      </c>
      <c r="AU133" s="155" t="s">
        <v>82</v>
      </c>
      <c r="AY133" s="18" t="s">
        <v>152</v>
      </c>
      <c r="BE133" s="156">
        <f aca="true" t="shared" si="34" ref="BE133:BE143">IF(N133="základní",J133,0)</f>
        <v>0</v>
      </c>
      <c r="BF133" s="156">
        <f aca="true" t="shared" si="35" ref="BF133:BF143">IF(N133="snížená",J133,0)</f>
        <v>0</v>
      </c>
      <c r="BG133" s="156">
        <f aca="true" t="shared" si="36" ref="BG133:BG143">IF(N133="zákl. přenesená",J133,0)</f>
        <v>0</v>
      </c>
      <c r="BH133" s="156">
        <f aca="true" t="shared" si="37" ref="BH133:BH143">IF(N133="sníž. přenesená",J133,0)</f>
        <v>0</v>
      </c>
      <c r="BI133" s="156">
        <f aca="true" t="shared" si="38" ref="BI133:BI143">IF(N133="nulová",J133,0)</f>
        <v>0</v>
      </c>
      <c r="BJ133" s="18" t="s">
        <v>80</v>
      </c>
      <c r="BK133" s="156">
        <f aca="true" t="shared" si="39" ref="BK133:BK143">ROUND(I133*H133,2)</f>
        <v>0</v>
      </c>
      <c r="BL133" s="18" t="s">
        <v>159</v>
      </c>
      <c r="BM133" s="155" t="s">
        <v>553</v>
      </c>
    </row>
    <row r="134" spans="1:65" s="1" customFormat="1" ht="16.5" customHeight="1">
      <c r="A134" s="33"/>
      <c r="B134" s="143"/>
      <c r="C134" s="144" t="s">
        <v>390</v>
      </c>
      <c r="D134" s="144" t="s">
        <v>154</v>
      </c>
      <c r="E134" s="145" t="s">
        <v>1862</v>
      </c>
      <c r="F134" s="146" t="s">
        <v>1863</v>
      </c>
      <c r="G134" s="147" t="s">
        <v>1653</v>
      </c>
      <c r="H134" s="148">
        <v>1</v>
      </c>
      <c r="I134" s="149"/>
      <c r="J134" s="150">
        <f t="shared" si="30"/>
        <v>0</v>
      </c>
      <c r="K134" s="146" t="s">
        <v>3</v>
      </c>
      <c r="L134" s="34"/>
      <c r="M134" s="151" t="s">
        <v>3</v>
      </c>
      <c r="N134" s="152" t="s">
        <v>44</v>
      </c>
      <c r="O134" s="54"/>
      <c r="P134" s="153">
        <f t="shared" si="31"/>
        <v>0</v>
      </c>
      <c r="Q134" s="153">
        <v>0</v>
      </c>
      <c r="R134" s="153">
        <f t="shared" si="32"/>
        <v>0</v>
      </c>
      <c r="S134" s="153">
        <v>0</v>
      </c>
      <c r="T134" s="154">
        <f t="shared" si="3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5" t="s">
        <v>159</v>
      </c>
      <c r="AT134" s="155" t="s">
        <v>154</v>
      </c>
      <c r="AU134" s="155" t="s">
        <v>82</v>
      </c>
      <c r="AY134" s="18" t="s">
        <v>152</v>
      </c>
      <c r="BE134" s="156">
        <f t="shared" si="34"/>
        <v>0</v>
      </c>
      <c r="BF134" s="156">
        <f t="shared" si="35"/>
        <v>0</v>
      </c>
      <c r="BG134" s="156">
        <f t="shared" si="36"/>
        <v>0</v>
      </c>
      <c r="BH134" s="156">
        <f t="shared" si="37"/>
        <v>0</v>
      </c>
      <c r="BI134" s="156">
        <f t="shared" si="38"/>
        <v>0</v>
      </c>
      <c r="BJ134" s="18" t="s">
        <v>80</v>
      </c>
      <c r="BK134" s="156">
        <f t="shared" si="39"/>
        <v>0</v>
      </c>
      <c r="BL134" s="18" t="s">
        <v>159</v>
      </c>
      <c r="BM134" s="155" t="s">
        <v>563</v>
      </c>
    </row>
    <row r="135" spans="1:65" s="1" customFormat="1" ht="16.5" customHeight="1">
      <c r="A135" s="33"/>
      <c r="B135" s="143"/>
      <c r="C135" s="144" t="s">
        <v>395</v>
      </c>
      <c r="D135" s="144" t="s">
        <v>154</v>
      </c>
      <c r="E135" s="145" t="s">
        <v>1864</v>
      </c>
      <c r="F135" s="146" t="s">
        <v>1865</v>
      </c>
      <c r="G135" s="147" t="s">
        <v>1653</v>
      </c>
      <c r="H135" s="148">
        <v>1</v>
      </c>
      <c r="I135" s="149"/>
      <c r="J135" s="150">
        <f t="shared" si="30"/>
        <v>0</v>
      </c>
      <c r="K135" s="146" t="s">
        <v>3</v>
      </c>
      <c r="L135" s="34"/>
      <c r="M135" s="151" t="s">
        <v>3</v>
      </c>
      <c r="N135" s="152" t="s">
        <v>44</v>
      </c>
      <c r="O135" s="54"/>
      <c r="P135" s="153">
        <f t="shared" si="31"/>
        <v>0</v>
      </c>
      <c r="Q135" s="153">
        <v>0</v>
      </c>
      <c r="R135" s="153">
        <f t="shared" si="32"/>
        <v>0</v>
      </c>
      <c r="S135" s="153">
        <v>0</v>
      </c>
      <c r="T135" s="154">
        <f t="shared" si="3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5" t="s">
        <v>159</v>
      </c>
      <c r="AT135" s="155" t="s">
        <v>154</v>
      </c>
      <c r="AU135" s="155" t="s">
        <v>82</v>
      </c>
      <c r="AY135" s="18" t="s">
        <v>152</v>
      </c>
      <c r="BE135" s="156">
        <f t="shared" si="34"/>
        <v>0</v>
      </c>
      <c r="BF135" s="156">
        <f t="shared" si="35"/>
        <v>0</v>
      </c>
      <c r="BG135" s="156">
        <f t="shared" si="36"/>
        <v>0</v>
      </c>
      <c r="BH135" s="156">
        <f t="shared" si="37"/>
        <v>0</v>
      </c>
      <c r="BI135" s="156">
        <f t="shared" si="38"/>
        <v>0</v>
      </c>
      <c r="BJ135" s="18" t="s">
        <v>80</v>
      </c>
      <c r="BK135" s="156">
        <f t="shared" si="39"/>
        <v>0</v>
      </c>
      <c r="BL135" s="18" t="s">
        <v>159</v>
      </c>
      <c r="BM135" s="155" t="s">
        <v>586</v>
      </c>
    </row>
    <row r="136" spans="1:65" s="1" customFormat="1" ht="16.5" customHeight="1">
      <c r="A136" s="33"/>
      <c r="B136" s="143"/>
      <c r="C136" s="144" t="s">
        <v>403</v>
      </c>
      <c r="D136" s="144" t="s">
        <v>154</v>
      </c>
      <c r="E136" s="145" t="s">
        <v>1866</v>
      </c>
      <c r="F136" s="146" t="s">
        <v>1867</v>
      </c>
      <c r="G136" s="147" t="s">
        <v>1653</v>
      </c>
      <c r="H136" s="148">
        <v>1</v>
      </c>
      <c r="I136" s="149"/>
      <c r="J136" s="150">
        <f t="shared" si="30"/>
        <v>0</v>
      </c>
      <c r="K136" s="146" t="s">
        <v>3</v>
      </c>
      <c r="L136" s="34"/>
      <c r="M136" s="151" t="s">
        <v>3</v>
      </c>
      <c r="N136" s="152" t="s">
        <v>44</v>
      </c>
      <c r="O136" s="54"/>
      <c r="P136" s="153">
        <f t="shared" si="31"/>
        <v>0</v>
      </c>
      <c r="Q136" s="153">
        <v>0</v>
      </c>
      <c r="R136" s="153">
        <f t="shared" si="32"/>
        <v>0</v>
      </c>
      <c r="S136" s="153">
        <v>0</v>
      </c>
      <c r="T136" s="154">
        <f t="shared" si="3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5" t="s">
        <v>159</v>
      </c>
      <c r="AT136" s="155" t="s">
        <v>154</v>
      </c>
      <c r="AU136" s="155" t="s">
        <v>82</v>
      </c>
      <c r="AY136" s="18" t="s">
        <v>152</v>
      </c>
      <c r="BE136" s="156">
        <f t="shared" si="34"/>
        <v>0</v>
      </c>
      <c r="BF136" s="156">
        <f t="shared" si="35"/>
        <v>0</v>
      </c>
      <c r="BG136" s="156">
        <f t="shared" si="36"/>
        <v>0</v>
      </c>
      <c r="BH136" s="156">
        <f t="shared" si="37"/>
        <v>0</v>
      </c>
      <c r="BI136" s="156">
        <f t="shared" si="38"/>
        <v>0</v>
      </c>
      <c r="BJ136" s="18" t="s">
        <v>80</v>
      </c>
      <c r="BK136" s="156">
        <f t="shared" si="39"/>
        <v>0</v>
      </c>
      <c r="BL136" s="18" t="s">
        <v>159</v>
      </c>
      <c r="BM136" s="155" t="s">
        <v>598</v>
      </c>
    </row>
    <row r="137" spans="1:65" s="1" customFormat="1" ht="16.5" customHeight="1">
      <c r="A137" s="33"/>
      <c r="B137" s="143"/>
      <c r="C137" s="144" t="s">
        <v>408</v>
      </c>
      <c r="D137" s="144" t="s">
        <v>154</v>
      </c>
      <c r="E137" s="145" t="s">
        <v>1868</v>
      </c>
      <c r="F137" s="146" t="s">
        <v>1869</v>
      </c>
      <c r="G137" s="147" t="s">
        <v>1653</v>
      </c>
      <c r="H137" s="148">
        <v>1</v>
      </c>
      <c r="I137" s="149"/>
      <c r="J137" s="150">
        <f t="shared" si="30"/>
        <v>0</v>
      </c>
      <c r="K137" s="146" t="s">
        <v>3</v>
      </c>
      <c r="L137" s="34"/>
      <c r="M137" s="151" t="s">
        <v>3</v>
      </c>
      <c r="N137" s="152" t="s">
        <v>44</v>
      </c>
      <c r="O137" s="54"/>
      <c r="P137" s="153">
        <f t="shared" si="31"/>
        <v>0</v>
      </c>
      <c r="Q137" s="153">
        <v>0</v>
      </c>
      <c r="R137" s="153">
        <f t="shared" si="32"/>
        <v>0</v>
      </c>
      <c r="S137" s="153">
        <v>0</v>
      </c>
      <c r="T137" s="154">
        <f t="shared" si="3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5" t="s">
        <v>159</v>
      </c>
      <c r="AT137" s="155" t="s">
        <v>154</v>
      </c>
      <c r="AU137" s="155" t="s">
        <v>82</v>
      </c>
      <c r="AY137" s="18" t="s">
        <v>152</v>
      </c>
      <c r="BE137" s="156">
        <f t="shared" si="34"/>
        <v>0</v>
      </c>
      <c r="BF137" s="156">
        <f t="shared" si="35"/>
        <v>0</v>
      </c>
      <c r="BG137" s="156">
        <f t="shared" si="36"/>
        <v>0</v>
      </c>
      <c r="BH137" s="156">
        <f t="shared" si="37"/>
        <v>0</v>
      </c>
      <c r="BI137" s="156">
        <f t="shared" si="38"/>
        <v>0</v>
      </c>
      <c r="BJ137" s="18" t="s">
        <v>80</v>
      </c>
      <c r="BK137" s="156">
        <f t="shared" si="39"/>
        <v>0</v>
      </c>
      <c r="BL137" s="18" t="s">
        <v>159</v>
      </c>
      <c r="BM137" s="155" t="s">
        <v>619</v>
      </c>
    </row>
    <row r="138" spans="1:65" s="1" customFormat="1" ht="16.5" customHeight="1">
      <c r="A138" s="33"/>
      <c r="B138" s="143"/>
      <c r="C138" s="144" t="s">
        <v>433</v>
      </c>
      <c r="D138" s="144" t="s">
        <v>154</v>
      </c>
      <c r="E138" s="145" t="s">
        <v>1870</v>
      </c>
      <c r="F138" s="146" t="s">
        <v>1871</v>
      </c>
      <c r="G138" s="147" t="s">
        <v>1653</v>
      </c>
      <c r="H138" s="148">
        <v>18</v>
      </c>
      <c r="I138" s="149"/>
      <c r="J138" s="150">
        <f t="shared" si="30"/>
        <v>0</v>
      </c>
      <c r="K138" s="146" t="s">
        <v>3</v>
      </c>
      <c r="L138" s="34"/>
      <c r="M138" s="151" t="s">
        <v>3</v>
      </c>
      <c r="N138" s="152" t="s">
        <v>44</v>
      </c>
      <c r="O138" s="54"/>
      <c r="P138" s="153">
        <f t="shared" si="31"/>
        <v>0</v>
      </c>
      <c r="Q138" s="153">
        <v>0</v>
      </c>
      <c r="R138" s="153">
        <f t="shared" si="32"/>
        <v>0</v>
      </c>
      <c r="S138" s="153">
        <v>0</v>
      </c>
      <c r="T138" s="154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5" t="s">
        <v>159</v>
      </c>
      <c r="AT138" s="155" t="s">
        <v>154</v>
      </c>
      <c r="AU138" s="155" t="s">
        <v>82</v>
      </c>
      <c r="AY138" s="18" t="s">
        <v>152</v>
      </c>
      <c r="BE138" s="156">
        <f t="shared" si="34"/>
        <v>0</v>
      </c>
      <c r="BF138" s="156">
        <f t="shared" si="35"/>
        <v>0</v>
      </c>
      <c r="BG138" s="156">
        <f t="shared" si="36"/>
        <v>0</v>
      </c>
      <c r="BH138" s="156">
        <f t="shared" si="37"/>
        <v>0</v>
      </c>
      <c r="BI138" s="156">
        <f t="shared" si="38"/>
        <v>0</v>
      </c>
      <c r="BJ138" s="18" t="s">
        <v>80</v>
      </c>
      <c r="BK138" s="156">
        <f t="shared" si="39"/>
        <v>0</v>
      </c>
      <c r="BL138" s="18" t="s">
        <v>159</v>
      </c>
      <c r="BM138" s="155" t="s">
        <v>632</v>
      </c>
    </row>
    <row r="139" spans="1:65" s="1" customFormat="1" ht="16.5" customHeight="1">
      <c r="A139" s="33"/>
      <c r="B139" s="143"/>
      <c r="C139" s="144" t="s">
        <v>438</v>
      </c>
      <c r="D139" s="144" t="s">
        <v>154</v>
      </c>
      <c r="E139" s="145" t="s">
        <v>1872</v>
      </c>
      <c r="F139" s="146" t="s">
        <v>1873</v>
      </c>
      <c r="G139" s="147" t="s">
        <v>1653</v>
      </c>
      <c r="H139" s="148">
        <v>3</v>
      </c>
      <c r="I139" s="149"/>
      <c r="J139" s="150">
        <f t="shared" si="30"/>
        <v>0</v>
      </c>
      <c r="K139" s="146" t="s">
        <v>3</v>
      </c>
      <c r="L139" s="34"/>
      <c r="M139" s="151" t="s">
        <v>3</v>
      </c>
      <c r="N139" s="152" t="s">
        <v>44</v>
      </c>
      <c r="O139" s="54"/>
      <c r="P139" s="153">
        <f t="shared" si="31"/>
        <v>0</v>
      </c>
      <c r="Q139" s="153">
        <v>0</v>
      </c>
      <c r="R139" s="153">
        <f t="shared" si="32"/>
        <v>0</v>
      </c>
      <c r="S139" s="153">
        <v>0</v>
      </c>
      <c r="T139" s="154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5" t="s">
        <v>159</v>
      </c>
      <c r="AT139" s="155" t="s">
        <v>154</v>
      </c>
      <c r="AU139" s="155" t="s">
        <v>82</v>
      </c>
      <c r="AY139" s="18" t="s">
        <v>152</v>
      </c>
      <c r="BE139" s="156">
        <f t="shared" si="34"/>
        <v>0</v>
      </c>
      <c r="BF139" s="156">
        <f t="shared" si="35"/>
        <v>0</v>
      </c>
      <c r="BG139" s="156">
        <f t="shared" si="36"/>
        <v>0</v>
      </c>
      <c r="BH139" s="156">
        <f t="shared" si="37"/>
        <v>0</v>
      </c>
      <c r="BI139" s="156">
        <f t="shared" si="38"/>
        <v>0</v>
      </c>
      <c r="BJ139" s="18" t="s">
        <v>80</v>
      </c>
      <c r="BK139" s="156">
        <f t="shared" si="39"/>
        <v>0</v>
      </c>
      <c r="BL139" s="18" t="s">
        <v>159</v>
      </c>
      <c r="BM139" s="155" t="s">
        <v>491</v>
      </c>
    </row>
    <row r="140" spans="1:65" s="1" customFormat="1" ht="16.5" customHeight="1">
      <c r="A140" s="33"/>
      <c r="B140" s="143"/>
      <c r="C140" s="144" t="s">
        <v>444</v>
      </c>
      <c r="D140" s="144" t="s">
        <v>154</v>
      </c>
      <c r="E140" s="145" t="s">
        <v>1874</v>
      </c>
      <c r="F140" s="146" t="s">
        <v>1875</v>
      </c>
      <c r="G140" s="147" t="s">
        <v>1653</v>
      </c>
      <c r="H140" s="148">
        <v>1</v>
      </c>
      <c r="I140" s="149"/>
      <c r="J140" s="150">
        <f t="shared" si="30"/>
        <v>0</v>
      </c>
      <c r="K140" s="146" t="s">
        <v>3</v>
      </c>
      <c r="L140" s="34"/>
      <c r="M140" s="151" t="s">
        <v>3</v>
      </c>
      <c r="N140" s="152" t="s">
        <v>44</v>
      </c>
      <c r="O140" s="54"/>
      <c r="P140" s="153">
        <f t="shared" si="31"/>
        <v>0</v>
      </c>
      <c r="Q140" s="153">
        <v>0</v>
      </c>
      <c r="R140" s="153">
        <f t="shared" si="32"/>
        <v>0</v>
      </c>
      <c r="S140" s="153">
        <v>0</v>
      </c>
      <c r="T140" s="154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5" t="s">
        <v>159</v>
      </c>
      <c r="AT140" s="155" t="s">
        <v>154</v>
      </c>
      <c r="AU140" s="155" t="s">
        <v>82</v>
      </c>
      <c r="AY140" s="18" t="s">
        <v>152</v>
      </c>
      <c r="BE140" s="156">
        <f t="shared" si="34"/>
        <v>0</v>
      </c>
      <c r="BF140" s="156">
        <f t="shared" si="35"/>
        <v>0</v>
      </c>
      <c r="BG140" s="156">
        <f t="shared" si="36"/>
        <v>0</v>
      </c>
      <c r="BH140" s="156">
        <f t="shared" si="37"/>
        <v>0</v>
      </c>
      <c r="BI140" s="156">
        <f t="shared" si="38"/>
        <v>0</v>
      </c>
      <c r="BJ140" s="18" t="s">
        <v>80</v>
      </c>
      <c r="BK140" s="156">
        <f t="shared" si="39"/>
        <v>0</v>
      </c>
      <c r="BL140" s="18" t="s">
        <v>159</v>
      </c>
      <c r="BM140" s="155" t="s">
        <v>630</v>
      </c>
    </row>
    <row r="141" spans="1:65" s="1" customFormat="1" ht="16.5" customHeight="1">
      <c r="A141" s="33"/>
      <c r="B141" s="143"/>
      <c r="C141" s="144" t="s">
        <v>450</v>
      </c>
      <c r="D141" s="144" t="s">
        <v>154</v>
      </c>
      <c r="E141" s="145" t="s">
        <v>1876</v>
      </c>
      <c r="F141" s="146" t="s">
        <v>1877</v>
      </c>
      <c r="G141" s="147" t="s">
        <v>1653</v>
      </c>
      <c r="H141" s="148">
        <v>1</v>
      </c>
      <c r="I141" s="149"/>
      <c r="J141" s="150">
        <f t="shared" si="30"/>
        <v>0</v>
      </c>
      <c r="K141" s="146" t="s">
        <v>3</v>
      </c>
      <c r="L141" s="34"/>
      <c r="M141" s="151" t="s">
        <v>3</v>
      </c>
      <c r="N141" s="152" t="s">
        <v>44</v>
      </c>
      <c r="O141" s="54"/>
      <c r="P141" s="153">
        <f t="shared" si="31"/>
        <v>0</v>
      </c>
      <c r="Q141" s="153">
        <v>0</v>
      </c>
      <c r="R141" s="153">
        <f t="shared" si="32"/>
        <v>0</v>
      </c>
      <c r="S141" s="153">
        <v>0</v>
      </c>
      <c r="T141" s="154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5" t="s">
        <v>159</v>
      </c>
      <c r="AT141" s="155" t="s">
        <v>154</v>
      </c>
      <c r="AU141" s="155" t="s">
        <v>82</v>
      </c>
      <c r="AY141" s="18" t="s">
        <v>152</v>
      </c>
      <c r="BE141" s="156">
        <f t="shared" si="34"/>
        <v>0</v>
      </c>
      <c r="BF141" s="156">
        <f t="shared" si="35"/>
        <v>0</v>
      </c>
      <c r="BG141" s="156">
        <f t="shared" si="36"/>
        <v>0</v>
      </c>
      <c r="BH141" s="156">
        <f t="shared" si="37"/>
        <v>0</v>
      </c>
      <c r="BI141" s="156">
        <f t="shared" si="38"/>
        <v>0</v>
      </c>
      <c r="BJ141" s="18" t="s">
        <v>80</v>
      </c>
      <c r="BK141" s="156">
        <f t="shared" si="39"/>
        <v>0</v>
      </c>
      <c r="BL141" s="18" t="s">
        <v>159</v>
      </c>
      <c r="BM141" s="155" t="s">
        <v>668</v>
      </c>
    </row>
    <row r="142" spans="1:65" s="1" customFormat="1" ht="16.5" customHeight="1">
      <c r="A142" s="33"/>
      <c r="B142" s="143"/>
      <c r="C142" s="144" t="s">
        <v>457</v>
      </c>
      <c r="D142" s="144" t="s">
        <v>154</v>
      </c>
      <c r="E142" s="145" t="s">
        <v>1878</v>
      </c>
      <c r="F142" s="146" t="s">
        <v>1879</v>
      </c>
      <c r="G142" s="147" t="s">
        <v>1653</v>
      </c>
      <c r="H142" s="148">
        <v>2</v>
      </c>
      <c r="I142" s="149"/>
      <c r="J142" s="150">
        <f t="shared" si="30"/>
        <v>0</v>
      </c>
      <c r="K142" s="146" t="s">
        <v>3</v>
      </c>
      <c r="L142" s="34"/>
      <c r="M142" s="151" t="s">
        <v>3</v>
      </c>
      <c r="N142" s="152" t="s">
        <v>44</v>
      </c>
      <c r="O142" s="54"/>
      <c r="P142" s="153">
        <f t="shared" si="31"/>
        <v>0</v>
      </c>
      <c r="Q142" s="153">
        <v>0</v>
      </c>
      <c r="R142" s="153">
        <f t="shared" si="32"/>
        <v>0</v>
      </c>
      <c r="S142" s="153">
        <v>0</v>
      </c>
      <c r="T142" s="154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5" t="s">
        <v>159</v>
      </c>
      <c r="AT142" s="155" t="s">
        <v>154</v>
      </c>
      <c r="AU142" s="155" t="s">
        <v>82</v>
      </c>
      <c r="AY142" s="18" t="s">
        <v>152</v>
      </c>
      <c r="BE142" s="156">
        <f t="shared" si="34"/>
        <v>0</v>
      </c>
      <c r="BF142" s="156">
        <f t="shared" si="35"/>
        <v>0</v>
      </c>
      <c r="BG142" s="156">
        <f t="shared" si="36"/>
        <v>0</v>
      </c>
      <c r="BH142" s="156">
        <f t="shared" si="37"/>
        <v>0</v>
      </c>
      <c r="BI142" s="156">
        <f t="shared" si="38"/>
        <v>0</v>
      </c>
      <c r="BJ142" s="18" t="s">
        <v>80</v>
      </c>
      <c r="BK142" s="156">
        <f t="shared" si="39"/>
        <v>0</v>
      </c>
      <c r="BL142" s="18" t="s">
        <v>159</v>
      </c>
      <c r="BM142" s="155" t="s">
        <v>685</v>
      </c>
    </row>
    <row r="143" spans="1:65" s="1" customFormat="1" ht="16.5" customHeight="1">
      <c r="A143" s="33"/>
      <c r="B143" s="143"/>
      <c r="C143" s="144" t="s">
        <v>463</v>
      </c>
      <c r="D143" s="144" t="s">
        <v>154</v>
      </c>
      <c r="E143" s="145" t="s">
        <v>1880</v>
      </c>
      <c r="F143" s="146" t="s">
        <v>1881</v>
      </c>
      <c r="G143" s="147" t="s">
        <v>1653</v>
      </c>
      <c r="H143" s="148">
        <v>2</v>
      </c>
      <c r="I143" s="149"/>
      <c r="J143" s="150">
        <f t="shared" si="30"/>
        <v>0</v>
      </c>
      <c r="K143" s="146" t="s">
        <v>3</v>
      </c>
      <c r="L143" s="34"/>
      <c r="M143" s="151" t="s">
        <v>3</v>
      </c>
      <c r="N143" s="152" t="s">
        <v>44</v>
      </c>
      <c r="O143" s="54"/>
      <c r="P143" s="153">
        <f t="shared" si="31"/>
        <v>0</v>
      </c>
      <c r="Q143" s="153">
        <v>0</v>
      </c>
      <c r="R143" s="153">
        <f t="shared" si="32"/>
        <v>0</v>
      </c>
      <c r="S143" s="153">
        <v>0</v>
      </c>
      <c r="T143" s="154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5" t="s">
        <v>159</v>
      </c>
      <c r="AT143" s="155" t="s">
        <v>154</v>
      </c>
      <c r="AU143" s="155" t="s">
        <v>82</v>
      </c>
      <c r="AY143" s="18" t="s">
        <v>152</v>
      </c>
      <c r="BE143" s="156">
        <f t="shared" si="34"/>
        <v>0</v>
      </c>
      <c r="BF143" s="156">
        <f t="shared" si="35"/>
        <v>0</v>
      </c>
      <c r="BG143" s="156">
        <f t="shared" si="36"/>
        <v>0</v>
      </c>
      <c r="BH143" s="156">
        <f t="shared" si="37"/>
        <v>0</v>
      </c>
      <c r="BI143" s="156">
        <f t="shared" si="38"/>
        <v>0</v>
      </c>
      <c r="BJ143" s="18" t="s">
        <v>80</v>
      </c>
      <c r="BK143" s="156">
        <f t="shared" si="39"/>
        <v>0</v>
      </c>
      <c r="BL143" s="18" t="s">
        <v>159</v>
      </c>
      <c r="BM143" s="155" t="s">
        <v>699</v>
      </c>
    </row>
    <row r="144" spans="2:63" s="11" customFormat="1" ht="22.5" customHeight="1">
      <c r="B144" s="130"/>
      <c r="D144" s="131" t="s">
        <v>72</v>
      </c>
      <c r="E144" s="141" t="s">
        <v>655</v>
      </c>
      <c r="F144" s="141" t="s">
        <v>1882</v>
      </c>
      <c r="I144" s="133"/>
      <c r="J144" s="142">
        <f>BK144</f>
        <v>0</v>
      </c>
      <c r="L144" s="130"/>
      <c r="M144" s="135"/>
      <c r="N144" s="136"/>
      <c r="O144" s="136"/>
      <c r="P144" s="137">
        <f>P145</f>
        <v>0</v>
      </c>
      <c r="Q144" s="136"/>
      <c r="R144" s="137">
        <f>R145</f>
        <v>0</v>
      </c>
      <c r="S144" s="136"/>
      <c r="T144" s="138">
        <f>T145</f>
        <v>0</v>
      </c>
      <c r="AR144" s="131" t="s">
        <v>80</v>
      </c>
      <c r="AT144" s="139" t="s">
        <v>72</v>
      </c>
      <c r="AU144" s="139" t="s">
        <v>80</v>
      </c>
      <c r="AY144" s="131" t="s">
        <v>152</v>
      </c>
      <c r="BK144" s="140">
        <f>BK145</f>
        <v>0</v>
      </c>
    </row>
    <row r="145" spans="1:65" s="1" customFormat="1" ht="16.5" customHeight="1">
      <c r="A145" s="33"/>
      <c r="B145" s="143"/>
      <c r="C145" s="144" t="s">
        <v>489</v>
      </c>
      <c r="D145" s="144" t="s">
        <v>154</v>
      </c>
      <c r="E145" s="145" t="s">
        <v>1883</v>
      </c>
      <c r="F145" s="146" t="s">
        <v>1884</v>
      </c>
      <c r="G145" s="147" t="s">
        <v>1653</v>
      </c>
      <c r="H145" s="148">
        <v>1</v>
      </c>
      <c r="I145" s="149"/>
      <c r="J145" s="150">
        <f>ROUND(I145*H145,2)</f>
        <v>0</v>
      </c>
      <c r="K145" s="146" t="s">
        <v>3</v>
      </c>
      <c r="L145" s="34"/>
      <c r="M145" s="151" t="s">
        <v>3</v>
      </c>
      <c r="N145" s="152" t="s">
        <v>44</v>
      </c>
      <c r="O145" s="54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5" t="s">
        <v>159</v>
      </c>
      <c r="AT145" s="155" t="s">
        <v>154</v>
      </c>
      <c r="AU145" s="155" t="s">
        <v>82</v>
      </c>
      <c r="AY145" s="18" t="s">
        <v>152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8" t="s">
        <v>80</v>
      </c>
      <c r="BK145" s="156">
        <f>ROUND(I145*H145,2)</f>
        <v>0</v>
      </c>
      <c r="BL145" s="18" t="s">
        <v>159</v>
      </c>
      <c r="BM145" s="155" t="s">
        <v>713</v>
      </c>
    </row>
    <row r="146" spans="2:63" s="11" customFormat="1" ht="22.5" customHeight="1">
      <c r="B146" s="130"/>
      <c r="D146" s="131" t="s">
        <v>72</v>
      </c>
      <c r="E146" s="141" t="s">
        <v>665</v>
      </c>
      <c r="F146" s="141" t="s">
        <v>1885</v>
      </c>
      <c r="I146" s="133"/>
      <c r="J146" s="142">
        <f>BK146</f>
        <v>0</v>
      </c>
      <c r="L146" s="130"/>
      <c r="M146" s="135"/>
      <c r="N146" s="136"/>
      <c r="O146" s="136"/>
      <c r="P146" s="137">
        <f>SUM(P147:P155)</f>
        <v>0</v>
      </c>
      <c r="Q146" s="136"/>
      <c r="R146" s="137">
        <f>SUM(R147:R155)</f>
        <v>0</v>
      </c>
      <c r="S146" s="136"/>
      <c r="T146" s="138">
        <f>SUM(T147:T155)</f>
        <v>0</v>
      </c>
      <c r="AR146" s="131" t="s">
        <v>80</v>
      </c>
      <c r="AT146" s="139" t="s">
        <v>72</v>
      </c>
      <c r="AU146" s="139" t="s">
        <v>80</v>
      </c>
      <c r="AY146" s="131" t="s">
        <v>152</v>
      </c>
      <c r="BK146" s="140">
        <f>SUM(BK147:BK155)</f>
        <v>0</v>
      </c>
    </row>
    <row r="147" spans="1:65" s="1" customFormat="1" ht="16.5" customHeight="1">
      <c r="A147" s="33"/>
      <c r="B147" s="143"/>
      <c r="C147" s="144" t="s">
        <v>493</v>
      </c>
      <c r="D147" s="144" t="s">
        <v>154</v>
      </c>
      <c r="E147" s="145" t="s">
        <v>1886</v>
      </c>
      <c r="F147" s="146" t="s">
        <v>1887</v>
      </c>
      <c r="G147" s="147" t="s">
        <v>1653</v>
      </c>
      <c r="H147" s="148">
        <v>12</v>
      </c>
      <c r="I147" s="149"/>
      <c r="J147" s="150">
        <f aca="true" t="shared" si="40" ref="J147:J155">ROUND(I147*H147,2)</f>
        <v>0</v>
      </c>
      <c r="K147" s="146" t="s">
        <v>3</v>
      </c>
      <c r="L147" s="34"/>
      <c r="M147" s="151" t="s">
        <v>3</v>
      </c>
      <c r="N147" s="152" t="s">
        <v>44</v>
      </c>
      <c r="O147" s="54"/>
      <c r="P147" s="153">
        <f aca="true" t="shared" si="41" ref="P147:P155">O147*H147</f>
        <v>0</v>
      </c>
      <c r="Q147" s="153">
        <v>0</v>
      </c>
      <c r="R147" s="153">
        <f aca="true" t="shared" si="42" ref="R147:R155">Q147*H147</f>
        <v>0</v>
      </c>
      <c r="S147" s="153">
        <v>0</v>
      </c>
      <c r="T147" s="154">
        <f aca="true" t="shared" si="43" ref="T147:T155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5" t="s">
        <v>159</v>
      </c>
      <c r="AT147" s="155" t="s">
        <v>154</v>
      </c>
      <c r="AU147" s="155" t="s">
        <v>82</v>
      </c>
      <c r="AY147" s="18" t="s">
        <v>152</v>
      </c>
      <c r="BE147" s="156">
        <f aca="true" t="shared" si="44" ref="BE147:BE155">IF(N147="základní",J147,0)</f>
        <v>0</v>
      </c>
      <c r="BF147" s="156">
        <f aca="true" t="shared" si="45" ref="BF147:BF155">IF(N147="snížená",J147,0)</f>
        <v>0</v>
      </c>
      <c r="BG147" s="156">
        <f aca="true" t="shared" si="46" ref="BG147:BG155">IF(N147="zákl. přenesená",J147,0)</f>
        <v>0</v>
      </c>
      <c r="BH147" s="156">
        <f aca="true" t="shared" si="47" ref="BH147:BH155">IF(N147="sníž. přenesená",J147,0)</f>
        <v>0</v>
      </c>
      <c r="BI147" s="156">
        <f aca="true" t="shared" si="48" ref="BI147:BI155">IF(N147="nulová",J147,0)</f>
        <v>0</v>
      </c>
      <c r="BJ147" s="18" t="s">
        <v>80</v>
      </c>
      <c r="BK147" s="156">
        <f aca="true" t="shared" si="49" ref="BK147:BK155">ROUND(I147*H147,2)</f>
        <v>0</v>
      </c>
      <c r="BL147" s="18" t="s">
        <v>159</v>
      </c>
      <c r="BM147" s="155" t="s">
        <v>725</v>
      </c>
    </row>
    <row r="148" spans="1:65" s="1" customFormat="1" ht="16.5" customHeight="1">
      <c r="A148" s="33"/>
      <c r="B148" s="143"/>
      <c r="C148" s="144" t="s">
        <v>500</v>
      </c>
      <c r="D148" s="144" t="s">
        <v>154</v>
      </c>
      <c r="E148" s="145" t="s">
        <v>1822</v>
      </c>
      <c r="F148" s="146" t="s">
        <v>1823</v>
      </c>
      <c r="G148" s="147" t="s">
        <v>1653</v>
      </c>
      <c r="H148" s="148">
        <v>12</v>
      </c>
      <c r="I148" s="149"/>
      <c r="J148" s="150">
        <f t="shared" si="40"/>
        <v>0</v>
      </c>
      <c r="K148" s="146" t="s">
        <v>3</v>
      </c>
      <c r="L148" s="34"/>
      <c r="M148" s="151" t="s">
        <v>3</v>
      </c>
      <c r="N148" s="152" t="s">
        <v>44</v>
      </c>
      <c r="O148" s="54"/>
      <c r="P148" s="153">
        <f t="shared" si="41"/>
        <v>0</v>
      </c>
      <c r="Q148" s="153">
        <v>0</v>
      </c>
      <c r="R148" s="153">
        <f t="shared" si="42"/>
        <v>0</v>
      </c>
      <c r="S148" s="153">
        <v>0</v>
      </c>
      <c r="T148" s="154">
        <f t="shared" si="4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5" t="s">
        <v>159</v>
      </c>
      <c r="AT148" s="155" t="s">
        <v>154</v>
      </c>
      <c r="AU148" s="155" t="s">
        <v>82</v>
      </c>
      <c r="AY148" s="18" t="s">
        <v>152</v>
      </c>
      <c r="BE148" s="156">
        <f t="shared" si="44"/>
        <v>0</v>
      </c>
      <c r="BF148" s="156">
        <f t="shared" si="45"/>
        <v>0</v>
      </c>
      <c r="BG148" s="156">
        <f t="shared" si="46"/>
        <v>0</v>
      </c>
      <c r="BH148" s="156">
        <f t="shared" si="47"/>
        <v>0</v>
      </c>
      <c r="BI148" s="156">
        <f t="shared" si="48"/>
        <v>0</v>
      </c>
      <c r="BJ148" s="18" t="s">
        <v>80</v>
      </c>
      <c r="BK148" s="156">
        <f t="shared" si="49"/>
        <v>0</v>
      </c>
      <c r="BL148" s="18" t="s">
        <v>159</v>
      </c>
      <c r="BM148" s="155" t="s">
        <v>734</v>
      </c>
    </row>
    <row r="149" spans="1:65" s="1" customFormat="1" ht="16.5" customHeight="1">
      <c r="A149" s="33"/>
      <c r="B149" s="143"/>
      <c r="C149" s="144" t="s">
        <v>509</v>
      </c>
      <c r="D149" s="144" t="s">
        <v>154</v>
      </c>
      <c r="E149" s="145" t="s">
        <v>1888</v>
      </c>
      <c r="F149" s="146" t="s">
        <v>1889</v>
      </c>
      <c r="G149" s="147" t="s">
        <v>305</v>
      </c>
      <c r="H149" s="148">
        <v>460</v>
      </c>
      <c r="I149" s="149"/>
      <c r="J149" s="150">
        <f t="shared" si="40"/>
        <v>0</v>
      </c>
      <c r="K149" s="146" t="s">
        <v>3</v>
      </c>
      <c r="L149" s="34"/>
      <c r="M149" s="151" t="s">
        <v>3</v>
      </c>
      <c r="N149" s="152" t="s">
        <v>44</v>
      </c>
      <c r="O149" s="54"/>
      <c r="P149" s="153">
        <f t="shared" si="41"/>
        <v>0</v>
      </c>
      <c r="Q149" s="153">
        <v>0</v>
      </c>
      <c r="R149" s="153">
        <f t="shared" si="42"/>
        <v>0</v>
      </c>
      <c r="S149" s="153">
        <v>0</v>
      </c>
      <c r="T149" s="154">
        <f t="shared" si="4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5" t="s">
        <v>159</v>
      </c>
      <c r="AT149" s="155" t="s">
        <v>154</v>
      </c>
      <c r="AU149" s="155" t="s">
        <v>82</v>
      </c>
      <c r="AY149" s="18" t="s">
        <v>152</v>
      </c>
      <c r="BE149" s="156">
        <f t="shared" si="44"/>
        <v>0</v>
      </c>
      <c r="BF149" s="156">
        <f t="shared" si="45"/>
        <v>0</v>
      </c>
      <c r="BG149" s="156">
        <f t="shared" si="46"/>
        <v>0</v>
      </c>
      <c r="BH149" s="156">
        <f t="shared" si="47"/>
        <v>0</v>
      </c>
      <c r="BI149" s="156">
        <f t="shared" si="48"/>
        <v>0</v>
      </c>
      <c r="BJ149" s="18" t="s">
        <v>80</v>
      </c>
      <c r="BK149" s="156">
        <f t="shared" si="49"/>
        <v>0</v>
      </c>
      <c r="BL149" s="18" t="s">
        <v>159</v>
      </c>
      <c r="BM149" s="155" t="s">
        <v>753</v>
      </c>
    </row>
    <row r="150" spans="1:65" s="1" customFormat="1" ht="16.5" customHeight="1">
      <c r="A150" s="33"/>
      <c r="B150" s="143"/>
      <c r="C150" s="144" t="s">
        <v>515</v>
      </c>
      <c r="D150" s="144" t="s">
        <v>154</v>
      </c>
      <c r="E150" s="145" t="s">
        <v>1890</v>
      </c>
      <c r="F150" s="146" t="s">
        <v>1891</v>
      </c>
      <c r="G150" s="147" t="s">
        <v>305</v>
      </c>
      <c r="H150" s="148">
        <v>100</v>
      </c>
      <c r="I150" s="149"/>
      <c r="J150" s="150">
        <f t="shared" si="40"/>
        <v>0</v>
      </c>
      <c r="K150" s="146" t="s">
        <v>3</v>
      </c>
      <c r="L150" s="34"/>
      <c r="M150" s="151" t="s">
        <v>3</v>
      </c>
      <c r="N150" s="152" t="s">
        <v>44</v>
      </c>
      <c r="O150" s="54"/>
      <c r="P150" s="153">
        <f t="shared" si="41"/>
        <v>0</v>
      </c>
      <c r="Q150" s="153">
        <v>0</v>
      </c>
      <c r="R150" s="153">
        <f t="shared" si="42"/>
        <v>0</v>
      </c>
      <c r="S150" s="153">
        <v>0</v>
      </c>
      <c r="T150" s="154">
        <f t="shared" si="4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5" t="s">
        <v>159</v>
      </c>
      <c r="AT150" s="155" t="s">
        <v>154</v>
      </c>
      <c r="AU150" s="155" t="s">
        <v>82</v>
      </c>
      <c r="AY150" s="18" t="s">
        <v>152</v>
      </c>
      <c r="BE150" s="156">
        <f t="shared" si="44"/>
        <v>0</v>
      </c>
      <c r="BF150" s="156">
        <f t="shared" si="45"/>
        <v>0</v>
      </c>
      <c r="BG150" s="156">
        <f t="shared" si="46"/>
        <v>0</v>
      </c>
      <c r="BH150" s="156">
        <f t="shared" si="47"/>
        <v>0</v>
      </c>
      <c r="BI150" s="156">
        <f t="shared" si="48"/>
        <v>0</v>
      </c>
      <c r="BJ150" s="18" t="s">
        <v>80</v>
      </c>
      <c r="BK150" s="156">
        <f t="shared" si="49"/>
        <v>0</v>
      </c>
      <c r="BL150" s="18" t="s">
        <v>159</v>
      </c>
      <c r="BM150" s="155" t="s">
        <v>768</v>
      </c>
    </row>
    <row r="151" spans="1:65" s="1" customFormat="1" ht="16.5" customHeight="1">
      <c r="A151" s="33"/>
      <c r="B151" s="143"/>
      <c r="C151" s="144" t="s">
        <v>525</v>
      </c>
      <c r="D151" s="144" t="s">
        <v>154</v>
      </c>
      <c r="E151" s="145" t="s">
        <v>1892</v>
      </c>
      <c r="F151" s="146" t="s">
        <v>1893</v>
      </c>
      <c r="G151" s="147" t="s">
        <v>305</v>
      </c>
      <c r="H151" s="148">
        <v>60</v>
      </c>
      <c r="I151" s="149"/>
      <c r="J151" s="150">
        <f t="shared" si="40"/>
        <v>0</v>
      </c>
      <c r="K151" s="146" t="s">
        <v>3</v>
      </c>
      <c r="L151" s="34"/>
      <c r="M151" s="151" t="s">
        <v>3</v>
      </c>
      <c r="N151" s="152" t="s">
        <v>44</v>
      </c>
      <c r="O151" s="54"/>
      <c r="P151" s="153">
        <f t="shared" si="41"/>
        <v>0</v>
      </c>
      <c r="Q151" s="153">
        <v>0</v>
      </c>
      <c r="R151" s="153">
        <f t="shared" si="42"/>
        <v>0</v>
      </c>
      <c r="S151" s="153">
        <v>0</v>
      </c>
      <c r="T151" s="154">
        <f t="shared" si="4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5" t="s">
        <v>159</v>
      </c>
      <c r="AT151" s="155" t="s">
        <v>154</v>
      </c>
      <c r="AU151" s="155" t="s">
        <v>82</v>
      </c>
      <c r="AY151" s="18" t="s">
        <v>152</v>
      </c>
      <c r="BE151" s="156">
        <f t="shared" si="44"/>
        <v>0</v>
      </c>
      <c r="BF151" s="156">
        <f t="shared" si="45"/>
        <v>0</v>
      </c>
      <c r="BG151" s="156">
        <f t="shared" si="46"/>
        <v>0</v>
      </c>
      <c r="BH151" s="156">
        <f t="shared" si="47"/>
        <v>0</v>
      </c>
      <c r="BI151" s="156">
        <f t="shared" si="48"/>
        <v>0</v>
      </c>
      <c r="BJ151" s="18" t="s">
        <v>80</v>
      </c>
      <c r="BK151" s="156">
        <f t="shared" si="49"/>
        <v>0</v>
      </c>
      <c r="BL151" s="18" t="s">
        <v>159</v>
      </c>
      <c r="BM151" s="155" t="s">
        <v>781</v>
      </c>
    </row>
    <row r="152" spans="1:65" s="1" customFormat="1" ht="16.5" customHeight="1">
      <c r="A152" s="33"/>
      <c r="B152" s="143"/>
      <c r="C152" s="144" t="s">
        <v>531</v>
      </c>
      <c r="D152" s="144" t="s">
        <v>154</v>
      </c>
      <c r="E152" s="145" t="s">
        <v>1894</v>
      </c>
      <c r="F152" s="146" t="s">
        <v>1895</v>
      </c>
      <c r="G152" s="147" t="s">
        <v>305</v>
      </c>
      <c r="H152" s="148">
        <v>10</v>
      </c>
      <c r="I152" s="149"/>
      <c r="J152" s="150">
        <f t="shared" si="40"/>
        <v>0</v>
      </c>
      <c r="K152" s="146" t="s">
        <v>3</v>
      </c>
      <c r="L152" s="34"/>
      <c r="M152" s="151" t="s">
        <v>3</v>
      </c>
      <c r="N152" s="152" t="s">
        <v>44</v>
      </c>
      <c r="O152" s="54"/>
      <c r="P152" s="153">
        <f t="shared" si="41"/>
        <v>0</v>
      </c>
      <c r="Q152" s="153">
        <v>0</v>
      </c>
      <c r="R152" s="153">
        <f t="shared" si="42"/>
        <v>0</v>
      </c>
      <c r="S152" s="153">
        <v>0</v>
      </c>
      <c r="T152" s="154">
        <f t="shared" si="4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5" t="s">
        <v>159</v>
      </c>
      <c r="AT152" s="155" t="s">
        <v>154</v>
      </c>
      <c r="AU152" s="155" t="s">
        <v>82</v>
      </c>
      <c r="AY152" s="18" t="s">
        <v>152</v>
      </c>
      <c r="BE152" s="156">
        <f t="shared" si="44"/>
        <v>0</v>
      </c>
      <c r="BF152" s="156">
        <f t="shared" si="45"/>
        <v>0</v>
      </c>
      <c r="BG152" s="156">
        <f t="shared" si="46"/>
        <v>0</v>
      </c>
      <c r="BH152" s="156">
        <f t="shared" si="47"/>
        <v>0</v>
      </c>
      <c r="BI152" s="156">
        <f t="shared" si="48"/>
        <v>0</v>
      </c>
      <c r="BJ152" s="18" t="s">
        <v>80</v>
      </c>
      <c r="BK152" s="156">
        <f t="shared" si="49"/>
        <v>0</v>
      </c>
      <c r="BL152" s="18" t="s">
        <v>159</v>
      </c>
      <c r="BM152" s="155" t="s">
        <v>805</v>
      </c>
    </row>
    <row r="153" spans="1:65" s="1" customFormat="1" ht="16.5" customHeight="1">
      <c r="A153" s="33"/>
      <c r="B153" s="143"/>
      <c r="C153" s="144" t="s">
        <v>542</v>
      </c>
      <c r="D153" s="144" t="s">
        <v>154</v>
      </c>
      <c r="E153" s="145" t="s">
        <v>1896</v>
      </c>
      <c r="F153" s="146" t="s">
        <v>1897</v>
      </c>
      <c r="G153" s="147" t="s">
        <v>1653</v>
      </c>
      <c r="H153" s="148">
        <v>1</v>
      </c>
      <c r="I153" s="149"/>
      <c r="J153" s="150">
        <f t="shared" si="40"/>
        <v>0</v>
      </c>
      <c r="K153" s="146" t="s">
        <v>3</v>
      </c>
      <c r="L153" s="34"/>
      <c r="M153" s="151" t="s">
        <v>3</v>
      </c>
      <c r="N153" s="152" t="s">
        <v>44</v>
      </c>
      <c r="O153" s="54"/>
      <c r="P153" s="153">
        <f t="shared" si="41"/>
        <v>0</v>
      </c>
      <c r="Q153" s="153">
        <v>0</v>
      </c>
      <c r="R153" s="153">
        <f t="shared" si="42"/>
        <v>0</v>
      </c>
      <c r="S153" s="153">
        <v>0</v>
      </c>
      <c r="T153" s="154">
        <f t="shared" si="4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5" t="s">
        <v>159</v>
      </c>
      <c r="AT153" s="155" t="s">
        <v>154</v>
      </c>
      <c r="AU153" s="155" t="s">
        <v>82</v>
      </c>
      <c r="AY153" s="18" t="s">
        <v>152</v>
      </c>
      <c r="BE153" s="156">
        <f t="shared" si="44"/>
        <v>0</v>
      </c>
      <c r="BF153" s="156">
        <f t="shared" si="45"/>
        <v>0</v>
      </c>
      <c r="BG153" s="156">
        <f t="shared" si="46"/>
        <v>0</v>
      </c>
      <c r="BH153" s="156">
        <f t="shared" si="47"/>
        <v>0</v>
      </c>
      <c r="BI153" s="156">
        <f t="shared" si="48"/>
        <v>0</v>
      </c>
      <c r="BJ153" s="18" t="s">
        <v>80</v>
      </c>
      <c r="BK153" s="156">
        <f t="shared" si="49"/>
        <v>0</v>
      </c>
      <c r="BL153" s="18" t="s">
        <v>159</v>
      </c>
      <c r="BM153" s="155" t="s">
        <v>826</v>
      </c>
    </row>
    <row r="154" spans="1:65" s="1" customFormat="1" ht="16.5" customHeight="1">
      <c r="A154" s="33"/>
      <c r="B154" s="143"/>
      <c r="C154" s="144" t="s">
        <v>547</v>
      </c>
      <c r="D154" s="144" t="s">
        <v>154</v>
      </c>
      <c r="E154" s="145" t="s">
        <v>1898</v>
      </c>
      <c r="F154" s="146" t="s">
        <v>1899</v>
      </c>
      <c r="G154" s="147" t="s">
        <v>1653</v>
      </c>
      <c r="H154" s="148">
        <v>1</v>
      </c>
      <c r="I154" s="149"/>
      <c r="J154" s="150">
        <f t="shared" si="40"/>
        <v>0</v>
      </c>
      <c r="K154" s="146" t="s">
        <v>3</v>
      </c>
      <c r="L154" s="34"/>
      <c r="M154" s="151" t="s">
        <v>3</v>
      </c>
      <c r="N154" s="152" t="s">
        <v>44</v>
      </c>
      <c r="O154" s="54"/>
      <c r="P154" s="153">
        <f t="shared" si="41"/>
        <v>0</v>
      </c>
      <c r="Q154" s="153">
        <v>0</v>
      </c>
      <c r="R154" s="153">
        <f t="shared" si="42"/>
        <v>0</v>
      </c>
      <c r="S154" s="153">
        <v>0</v>
      </c>
      <c r="T154" s="154">
        <f t="shared" si="4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5" t="s">
        <v>159</v>
      </c>
      <c r="AT154" s="155" t="s">
        <v>154</v>
      </c>
      <c r="AU154" s="155" t="s">
        <v>82</v>
      </c>
      <c r="AY154" s="18" t="s">
        <v>152</v>
      </c>
      <c r="BE154" s="156">
        <f t="shared" si="44"/>
        <v>0</v>
      </c>
      <c r="BF154" s="156">
        <f t="shared" si="45"/>
        <v>0</v>
      </c>
      <c r="BG154" s="156">
        <f t="shared" si="46"/>
        <v>0</v>
      </c>
      <c r="BH154" s="156">
        <f t="shared" si="47"/>
        <v>0</v>
      </c>
      <c r="BI154" s="156">
        <f t="shared" si="48"/>
        <v>0</v>
      </c>
      <c r="BJ154" s="18" t="s">
        <v>80</v>
      </c>
      <c r="BK154" s="156">
        <f t="shared" si="49"/>
        <v>0</v>
      </c>
      <c r="BL154" s="18" t="s">
        <v>159</v>
      </c>
      <c r="BM154" s="155" t="s">
        <v>851</v>
      </c>
    </row>
    <row r="155" spans="1:65" s="1" customFormat="1" ht="16.5" customHeight="1">
      <c r="A155" s="33"/>
      <c r="B155" s="143"/>
      <c r="C155" s="144" t="s">
        <v>553</v>
      </c>
      <c r="D155" s="144" t="s">
        <v>154</v>
      </c>
      <c r="E155" s="145" t="s">
        <v>1900</v>
      </c>
      <c r="F155" s="146" t="s">
        <v>1901</v>
      </c>
      <c r="G155" s="147" t="s">
        <v>1653</v>
      </c>
      <c r="H155" s="148">
        <v>1</v>
      </c>
      <c r="I155" s="149"/>
      <c r="J155" s="150">
        <f t="shared" si="40"/>
        <v>0</v>
      </c>
      <c r="K155" s="146" t="s">
        <v>3</v>
      </c>
      <c r="L155" s="34"/>
      <c r="M155" s="151" t="s">
        <v>3</v>
      </c>
      <c r="N155" s="152" t="s">
        <v>44</v>
      </c>
      <c r="O155" s="54"/>
      <c r="P155" s="153">
        <f t="shared" si="41"/>
        <v>0</v>
      </c>
      <c r="Q155" s="153">
        <v>0</v>
      </c>
      <c r="R155" s="153">
        <f t="shared" si="42"/>
        <v>0</v>
      </c>
      <c r="S155" s="153">
        <v>0</v>
      </c>
      <c r="T155" s="154">
        <f t="shared" si="4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5" t="s">
        <v>159</v>
      </c>
      <c r="AT155" s="155" t="s">
        <v>154</v>
      </c>
      <c r="AU155" s="155" t="s">
        <v>82</v>
      </c>
      <c r="AY155" s="18" t="s">
        <v>152</v>
      </c>
      <c r="BE155" s="156">
        <f t="shared" si="44"/>
        <v>0</v>
      </c>
      <c r="BF155" s="156">
        <f t="shared" si="45"/>
        <v>0</v>
      </c>
      <c r="BG155" s="156">
        <f t="shared" si="46"/>
        <v>0</v>
      </c>
      <c r="BH155" s="156">
        <f t="shared" si="47"/>
        <v>0</v>
      </c>
      <c r="BI155" s="156">
        <f t="shared" si="48"/>
        <v>0</v>
      </c>
      <c r="BJ155" s="18" t="s">
        <v>80</v>
      </c>
      <c r="BK155" s="156">
        <f t="shared" si="49"/>
        <v>0</v>
      </c>
      <c r="BL155" s="18" t="s">
        <v>159</v>
      </c>
      <c r="BM155" s="155" t="s">
        <v>863</v>
      </c>
    </row>
    <row r="156" spans="2:63" s="11" customFormat="1" ht="22.5" customHeight="1">
      <c r="B156" s="130"/>
      <c r="D156" s="131" t="s">
        <v>72</v>
      </c>
      <c r="E156" s="141" t="s">
        <v>1902</v>
      </c>
      <c r="F156" s="141" t="s">
        <v>1903</v>
      </c>
      <c r="I156" s="133"/>
      <c r="J156" s="142">
        <f>BK156</f>
        <v>0</v>
      </c>
      <c r="L156" s="130"/>
      <c r="M156" s="135"/>
      <c r="N156" s="136"/>
      <c r="O156" s="136"/>
      <c r="P156" s="137">
        <f>SUM(P157:P164)</f>
        <v>0</v>
      </c>
      <c r="Q156" s="136"/>
      <c r="R156" s="137">
        <f>SUM(R157:R164)</f>
        <v>0</v>
      </c>
      <c r="S156" s="136"/>
      <c r="T156" s="138">
        <f>SUM(T157:T164)</f>
        <v>0</v>
      </c>
      <c r="AR156" s="131" t="s">
        <v>80</v>
      </c>
      <c r="AT156" s="139" t="s">
        <v>72</v>
      </c>
      <c r="AU156" s="139" t="s">
        <v>80</v>
      </c>
      <c r="AY156" s="131" t="s">
        <v>152</v>
      </c>
      <c r="BK156" s="140">
        <f>SUM(BK157:BK164)</f>
        <v>0</v>
      </c>
    </row>
    <row r="157" spans="1:65" s="1" customFormat="1" ht="16.5" customHeight="1">
      <c r="A157" s="33"/>
      <c r="B157" s="143"/>
      <c r="C157" s="144" t="s">
        <v>558</v>
      </c>
      <c r="D157" s="144" t="s">
        <v>154</v>
      </c>
      <c r="E157" s="145" t="s">
        <v>1904</v>
      </c>
      <c r="F157" s="146" t="s">
        <v>1905</v>
      </c>
      <c r="G157" s="147" t="s">
        <v>1653</v>
      </c>
      <c r="H157" s="148">
        <v>1</v>
      </c>
      <c r="I157" s="149"/>
      <c r="J157" s="150">
        <f aca="true" t="shared" si="50" ref="J157:J164">ROUND(I157*H157,2)</f>
        <v>0</v>
      </c>
      <c r="K157" s="146" t="s">
        <v>3</v>
      </c>
      <c r="L157" s="34"/>
      <c r="M157" s="151" t="s">
        <v>3</v>
      </c>
      <c r="N157" s="152" t="s">
        <v>44</v>
      </c>
      <c r="O157" s="54"/>
      <c r="P157" s="153">
        <f aca="true" t="shared" si="51" ref="P157:P164">O157*H157</f>
        <v>0</v>
      </c>
      <c r="Q157" s="153">
        <v>0</v>
      </c>
      <c r="R157" s="153">
        <f aca="true" t="shared" si="52" ref="R157:R164">Q157*H157</f>
        <v>0</v>
      </c>
      <c r="S157" s="153">
        <v>0</v>
      </c>
      <c r="T157" s="154">
        <f aca="true" t="shared" si="53" ref="T157:T164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5" t="s">
        <v>159</v>
      </c>
      <c r="AT157" s="155" t="s">
        <v>154</v>
      </c>
      <c r="AU157" s="155" t="s">
        <v>82</v>
      </c>
      <c r="AY157" s="18" t="s">
        <v>152</v>
      </c>
      <c r="BE157" s="156">
        <f aca="true" t="shared" si="54" ref="BE157:BE164">IF(N157="základní",J157,0)</f>
        <v>0</v>
      </c>
      <c r="BF157" s="156">
        <f aca="true" t="shared" si="55" ref="BF157:BF164">IF(N157="snížená",J157,0)</f>
        <v>0</v>
      </c>
      <c r="BG157" s="156">
        <f aca="true" t="shared" si="56" ref="BG157:BG164">IF(N157="zákl. přenesená",J157,0)</f>
        <v>0</v>
      </c>
      <c r="BH157" s="156">
        <f aca="true" t="shared" si="57" ref="BH157:BH164">IF(N157="sníž. přenesená",J157,0)</f>
        <v>0</v>
      </c>
      <c r="BI157" s="156">
        <f aca="true" t="shared" si="58" ref="BI157:BI164">IF(N157="nulová",J157,0)</f>
        <v>0</v>
      </c>
      <c r="BJ157" s="18" t="s">
        <v>80</v>
      </c>
      <c r="BK157" s="156">
        <f aca="true" t="shared" si="59" ref="BK157:BK164">ROUND(I157*H157,2)</f>
        <v>0</v>
      </c>
      <c r="BL157" s="18" t="s">
        <v>159</v>
      </c>
      <c r="BM157" s="155" t="s">
        <v>876</v>
      </c>
    </row>
    <row r="158" spans="1:65" s="1" customFormat="1" ht="16.5" customHeight="1">
      <c r="A158" s="33"/>
      <c r="B158" s="143"/>
      <c r="C158" s="144" t="s">
        <v>563</v>
      </c>
      <c r="D158" s="144" t="s">
        <v>154</v>
      </c>
      <c r="E158" s="145" t="s">
        <v>1906</v>
      </c>
      <c r="F158" s="146" t="s">
        <v>1907</v>
      </c>
      <c r="G158" s="147" t="s">
        <v>1653</v>
      </c>
      <c r="H158" s="148">
        <v>1</v>
      </c>
      <c r="I158" s="149"/>
      <c r="J158" s="150">
        <f t="shared" si="50"/>
        <v>0</v>
      </c>
      <c r="K158" s="146" t="s">
        <v>3</v>
      </c>
      <c r="L158" s="34"/>
      <c r="M158" s="151" t="s">
        <v>3</v>
      </c>
      <c r="N158" s="152" t="s">
        <v>44</v>
      </c>
      <c r="O158" s="54"/>
      <c r="P158" s="153">
        <f t="shared" si="51"/>
        <v>0</v>
      </c>
      <c r="Q158" s="153">
        <v>0</v>
      </c>
      <c r="R158" s="153">
        <f t="shared" si="52"/>
        <v>0</v>
      </c>
      <c r="S158" s="153">
        <v>0</v>
      </c>
      <c r="T158" s="154">
        <f t="shared" si="5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5" t="s">
        <v>159</v>
      </c>
      <c r="AT158" s="155" t="s">
        <v>154</v>
      </c>
      <c r="AU158" s="155" t="s">
        <v>82</v>
      </c>
      <c r="AY158" s="18" t="s">
        <v>152</v>
      </c>
      <c r="BE158" s="156">
        <f t="shared" si="54"/>
        <v>0</v>
      </c>
      <c r="BF158" s="156">
        <f t="shared" si="55"/>
        <v>0</v>
      </c>
      <c r="BG158" s="156">
        <f t="shared" si="56"/>
        <v>0</v>
      </c>
      <c r="BH158" s="156">
        <f t="shared" si="57"/>
        <v>0</v>
      </c>
      <c r="BI158" s="156">
        <f t="shared" si="58"/>
        <v>0</v>
      </c>
      <c r="BJ158" s="18" t="s">
        <v>80</v>
      </c>
      <c r="BK158" s="156">
        <f t="shared" si="59"/>
        <v>0</v>
      </c>
      <c r="BL158" s="18" t="s">
        <v>159</v>
      </c>
      <c r="BM158" s="155" t="s">
        <v>683</v>
      </c>
    </row>
    <row r="159" spans="1:65" s="1" customFormat="1" ht="16.5" customHeight="1">
      <c r="A159" s="33"/>
      <c r="B159" s="143"/>
      <c r="C159" s="144" t="s">
        <v>572</v>
      </c>
      <c r="D159" s="144" t="s">
        <v>154</v>
      </c>
      <c r="E159" s="145" t="s">
        <v>1908</v>
      </c>
      <c r="F159" s="146" t="s">
        <v>1909</v>
      </c>
      <c r="G159" s="147" t="s">
        <v>1653</v>
      </c>
      <c r="H159" s="148">
        <v>1</v>
      </c>
      <c r="I159" s="149"/>
      <c r="J159" s="150">
        <f t="shared" si="50"/>
        <v>0</v>
      </c>
      <c r="K159" s="146" t="s">
        <v>3</v>
      </c>
      <c r="L159" s="34"/>
      <c r="M159" s="151" t="s">
        <v>3</v>
      </c>
      <c r="N159" s="152" t="s">
        <v>44</v>
      </c>
      <c r="O159" s="54"/>
      <c r="P159" s="153">
        <f t="shared" si="51"/>
        <v>0</v>
      </c>
      <c r="Q159" s="153">
        <v>0</v>
      </c>
      <c r="R159" s="153">
        <f t="shared" si="52"/>
        <v>0</v>
      </c>
      <c r="S159" s="153">
        <v>0</v>
      </c>
      <c r="T159" s="154">
        <f t="shared" si="5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5" t="s">
        <v>159</v>
      </c>
      <c r="AT159" s="155" t="s">
        <v>154</v>
      </c>
      <c r="AU159" s="155" t="s">
        <v>82</v>
      </c>
      <c r="AY159" s="18" t="s">
        <v>152</v>
      </c>
      <c r="BE159" s="156">
        <f t="shared" si="54"/>
        <v>0</v>
      </c>
      <c r="BF159" s="156">
        <f t="shared" si="55"/>
        <v>0</v>
      </c>
      <c r="BG159" s="156">
        <f t="shared" si="56"/>
        <v>0</v>
      </c>
      <c r="BH159" s="156">
        <f t="shared" si="57"/>
        <v>0</v>
      </c>
      <c r="BI159" s="156">
        <f t="shared" si="58"/>
        <v>0</v>
      </c>
      <c r="BJ159" s="18" t="s">
        <v>80</v>
      </c>
      <c r="BK159" s="156">
        <f t="shared" si="59"/>
        <v>0</v>
      </c>
      <c r="BL159" s="18" t="s">
        <v>159</v>
      </c>
      <c r="BM159" s="155" t="s">
        <v>738</v>
      </c>
    </row>
    <row r="160" spans="1:65" s="1" customFormat="1" ht="16.5" customHeight="1">
      <c r="A160" s="33"/>
      <c r="B160" s="143"/>
      <c r="C160" s="144" t="s">
        <v>586</v>
      </c>
      <c r="D160" s="144" t="s">
        <v>154</v>
      </c>
      <c r="E160" s="145" t="s">
        <v>1910</v>
      </c>
      <c r="F160" s="146" t="s">
        <v>1911</v>
      </c>
      <c r="G160" s="147" t="s">
        <v>1653</v>
      </c>
      <c r="H160" s="148">
        <v>3</v>
      </c>
      <c r="I160" s="149"/>
      <c r="J160" s="150">
        <f t="shared" si="50"/>
        <v>0</v>
      </c>
      <c r="K160" s="146" t="s">
        <v>3</v>
      </c>
      <c r="L160" s="34"/>
      <c r="M160" s="151" t="s">
        <v>3</v>
      </c>
      <c r="N160" s="152" t="s">
        <v>44</v>
      </c>
      <c r="O160" s="54"/>
      <c r="P160" s="153">
        <f t="shared" si="51"/>
        <v>0</v>
      </c>
      <c r="Q160" s="153">
        <v>0</v>
      </c>
      <c r="R160" s="153">
        <f t="shared" si="52"/>
        <v>0</v>
      </c>
      <c r="S160" s="153">
        <v>0</v>
      </c>
      <c r="T160" s="154">
        <f t="shared" si="5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5" t="s">
        <v>159</v>
      </c>
      <c r="AT160" s="155" t="s">
        <v>154</v>
      </c>
      <c r="AU160" s="155" t="s">
        <v>82</v>
      </c>
      <c r="AY160" s="18" t="s">
        <v>152</v>
      </c>
      <c r="BE160" s="156">
        <f t="shared" si="54"/>
        <v>0</v>
      </c>
      <c r="BF160" s="156">
        <f t="shared" si="55"/>
        <v>0</v>
      </c>
      <c r="BG160" s="156">
        <f t="shared" si="56"/>
        <v>0</v>
      </c>
      <c r="BH160" s="156">
        <f t="shared" si="57"/>
        <v>0</v>
      </c>
      <c r="BI160" s="156">
        <f t="shared" si="58"/>
        <v>0</v>
      </c>
      <c r="BJ160" s="18" t="s">
        <v>80</v>
      </c>
      <c r="BK160" s="156">
        <f t="shared" si="59"/>
        <v>0</v>
      </c>
      <c r="BL160" s="18" t="s">
        <v>159</v>
      </c>
      <c r="BM160" s="155" t="s">
        <v>915</v>
      </c>
    </row>
    <row r="161" spans="1:65" s="1" customFormat="1" ht="16.5" customHeight="1">
      <c r="A161" s="33"/>
      <c r="B161" s="143"/>
      <c r="C161" s="144" t="s">
        <v>592</v>
      </c>
      <c r="D161" s="144" t="s">
        <v>154</v>
      </c>
      <c r="E161" s="145" t="s">
        <v>1912</v>
      </c>
      <c r="F161" s="146" t="s">
        <v>1913</v>
      </c>
      <c r="G161" s="147" t="s">
        <v>1653</v>
      </c>
      <c r="H161" s="148">
        <v>1</v>
      </c>
      <c r="I161" s="149"/>
      <c r="J161" s="150">
        <f t="shared" si="50"/>
        <v>0</v>
      </c>
      <c r="K161" s="146" t="s">
        <v>3</v>
      </c>
      <c r="L161" s="34"/>
      <c r="M161" s="151" t="s">
        <v>3</v>
      </c>
      <c r="N161" s="152" t="s">
        <v>44</v>
      </c>
      <c r="O161" s="54"/>
      <c r="P161" s="153">
        <f t="shared" si="51"/>
        <v>0</v>
      </c>
      <c r="Q161" s="153">
        <v>0</v>
      </c>
      <c r="R161" s="153">
        <f t="shared" si="52"/>
        <v>0</v>
      </c>
      <c r="S161" s="153">
        <v>0</v>
      </c>
      <c r="T161" s="154">
        <f t="shared" si="5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5" t="s">
        <v>159</v>
      </c>
      <c r="AT161" s="155" t="s">
        <v>154</v>
      </c>
      <c r="AU161" s="155" t="s">
        <v>82</v>
      </c>
      <c r="AY161" s="18" t="s">
        <v>152</v>
      </c>
      <c r="BE161" s="156">
        <f t="shared" si="54"/>
        <v>0</v>
      </c>
      <c r="BF161" s="156">
        <f t="shared" si="55"/>
        <v>0</v>
      </c>
      <c r="BG161" s="156">
        <f t="shared" si="56"/>
        <v>0</v>
      </c>
      <c r="BH161" s="156">
        <f t="shared" si="57"/>
        <v>0</v>
      </c>
      <c r="BI161" s="156">
        <f t="shared" si="58"/>
        <v>0</v>
      </c>
      <c r="BJ161" s="18" t="s">
        <v>80</v>
      </c>
      <c r="BK161" s="156">
        <f t="shared" si="59"/>
        <v>0</v>
      </c>
      <c r="BL161" s="18" t="s">
        <v>159</v>
      </c>
      <c r="BM161" s="155" t="s">
        <v>926</v>
      </c>
    </row>
    <row r="162" spans="1:65" s="1" customFormat="1" ht="16.5" customHeight="1">
      <c r="A162" s="33"/>
      <c r="B162" s="143"/>
      <c r="C162" s="144" t="s">
        <v>598</v>
      </c>
      <c r="D162" s="144" t="s">
        <v>154</v>
      </c>
      <c r="E162" s="145" t="s">
        <v>1914</v>
      </c>
      <c r="F162" s="146" t="s">
        <v>1915</v>
      </c>
      <c r="G162" s="147" t="s">
        <v>1653</v>
      </c>
      <c r="H162" s="148">
        <v>1</v>
      </c>
      <c r="I162" s="149"/>
      <c r="J162" s="150">
        <f t="shared" si="50"/>
        <v>0</v>
      </c>
      <c r="K162" s="146" t="s">
        <v>3</v>
      </c>
      <c r="L162" s="34"/>
      <c r="M162" s="151" t="s">
        <v>3</v>
      </c>
      <c r="N162" s="152" t="s">
        <v>44</v>
      </c>
      <c r="O162" s="54"/>
      <c r="P162" s="153">
        <f t="shared" si="51"/>
        <v>0</v>
      </c>
      <c r="Q162" s="153">
        <v>0</v>
      </c>
      <c r="R162" s="153">
        <f t="shared" si="52"/>
        <v>0</v>
      </c>
      <c r="S162" s="153">
        <v>0</v>
      </c>
      <c r="T162" s="154">
        <f t="shared" si="5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5" t="s">
        <v>159</v>
      </c>
      <c r="AT162" s="155" t="s">
        <v>154</v>
      </c>
      <c r="AU162" s="155" t="s">
        <v>82</v>
      </c>
      <c r="AY162" s="18" t="s">
        <v>152</v>
      </c>
      <c r="BE162" s="156">
        <f t="shared" si="54"/>
        <v>0</v>
      </c>
      <c r="BF162" s="156">
        <f t="shared" si="55"/>
        <v>0</v>
      </c>
      <c r="BG162" s="156">
        <f t="shared" si="56"/>
        <v>0</v>
      </c>
      <c r="BH162" s="156">
        <f t="shared" si="57"/>
        <v>0</v>
      </c>
      <c r="BI162" s="156">
        <f t="shared" si="58"/>
        <v>0</v>
      </c>
      <c r="BJ162" s="18" t="s">
        <v>80</v>
      </c>
      <c r="BK162" s="156">
        <f t="shared" si="59"/>
        <v>0</v>
      </c>
      <c r="BL162" s="18" t="s">
        <v>159</v>
      </c>
      <c r="BM162" s="155" t="s">
        <v>943</v>
      </c>
    </row>
    <row r="163" spans="1:65" s="1" customFormat="1" ht="16.5" customHeight="1">
      <c r="A163" s="33"/>
      <c r="B163" s="143"/>
      <c r="C163" s="144" t="s">
        <v>613</v>
      </c>
      <c r="D163" s="144" t="s">
        <v>154</v>
      </c>
      <c r="E163" s="145" t="s">
        <v>1916</v>
      </c>
      <c r="F163" s="146" t="s">
        <v>1917</v>
      </c>
      <c r="G163" s="147" t="s">
        <v>1653</v>
      </c>
      <c r="H163" s="148">
        <v>1</v>
      </c>
      <c r="I163" s="149"/>
      <c r="J163" s="150">
        <f t="shared" si="50"/>
        <v>0</v>
      </c>
      <c r="K163" s="146" t="s">
        <v>3</v>
      </c>
      <c r="L163" s="34"/>
      <c r="M163" s="151" t="s">
        <v>3</v>
      </c>
      <c r="N163" s="152" t="s">
        <v>44</v>
      </c>
      <c r="O163" s="54"/>
      <c r="P163" s="153">
        <f t="shared" si="51"/>
        <v>0</v>
      </c>
      <c r="Q163" s="153">
        <v>0</v>
      </c>
      <c r="R163" s="153">
        <f t="shared" si="52"/>
        <v>0</v>
      </c>
      <c r="S163" s="153">
        <v>0</v>
      </c>
      <c r="T163" s="154">
        <f t="shared" si="5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5" t="s">
        <v>159</v>
      </c>
      <c r="AT163" s="155" t="s">
        <v>154</v>
      </c>
      <c r="AU163" s="155" t="s">
        <v>82</v>
      </c>
      <c r="AY163" s="18" t="s">
        <v>152</v>
      </c>
      <c r="BE163" s="156">
        <f t="shared" si="54"/>
        <v>0</v>
      </c>
      <c r="BF163" s="156">
        <f t="shared" si="55"/>
        <v>0</v>
      </c>
      <c r="BG163" s="156">
        <f t="shared" si="56"/>
        <v>0</v>
      </c>
      <c r="BH163" s="156">
        <f t="shared" si="57"/>
        <v>0</v>
      </c>
      <c r="BI163" s="156">
        <f t="shared" si="58"/>
        <v>0</v>
      </c>
      <c r="BJ163" s="18" t="s">
        <v>80</v>
      </c>
      <c r="BK163" s="156">
        <f t="shared" si="59"/>
        <v>0</v>
      </c>
      <c r="BL163" s="18" t="s">
        <v>159</v>
      </c>
      <c r="BM163" s="155" t="s">
        <v>956</v>
      </c>
    </row>
    <row r="164" spans="1:65" s="1" customFormat="1" ht="16.5" customHeight="1">
      <c r="A164" s="33"/>
      <c r="B164" s="143"/>
      <c r="C164" s="144" t="s">
        <v>619</v>
      </c>
      <c r="D164" s="144" t="s">
        <v>154</v>
      </c>
      <c r="E164" s="145" t="s">
        <v>1918</v>
      </c>
      <c r="F164" s="146" t="s">
        <v>1919</v>
      </c>
      <c r="G164" s="147" t="s">
        <v>732</v>
      </c>
      <c r="H164" s="148">
        <v>1</v>
      </c>
      <c r="I164" s="149"/>
      <c r="J164" s="150">
        <f t="shared" si="50"/>
        <v>0</v>
      </c>
      <c r="K164" s="146" t="s">
        <v>3</v>
      </c>
      <c r="L164" s="34"/>
      <c r="M164" s="151" t="s">
        <v>3</v>
      </c>
      <c r="N164" s="152" t="s">
        <v>44</v>
      </c>
      <c r="O164" s="54"/>
      <c r="P164" s="153">
        <f t="shared" si="51"/>
        <v>0</v>
      </c>
      <c r="Q164" s="153">
        <v>0</v>
      </c>
      <c r="R164" s="153">
        <f t="shared" si="52"/>
        <v>0</v>
      </c>
      <c r="S164" s="153">
        <v>0</v>
      </c>
      <c r="T164" s="154">
        <f t="shared" si="5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5" t="s">
        <v>159</v>
      </c>
      <c r="AT164" s="155" t="s">
        <v>154</v>
      </c>
      <c r="AU164" s="155" t="s">
        <v>82</v>
      </c>
      <c r="AY164" s="18" t="s">
        <v>152</v>
      </c>
      <c r="BE164" s="156">
        <f t="shared" si="54"/>
        <v>0</v>
      </c>
      <c r="BF164" s="156">
        <f t="shared" si="55"/>
        <v>0</v>
      </c>
      <c r="BG164" s="156">
        <f t="shared" si="56"/>
        <v>0</v>
      </c>
      <c r="BH164" s="156">
        <f t="shared" si="57"/>
        <v>0</v>
      </c>
      <c r="BI164" s="156">
        <f t="shared" si="58"/>
        <v>0</v>
      </c>
      <c r="BJ164" s="18" t="s">
        <v>80</v>
      </c>
      <c r="BK164" s="156">
        <f t="shared" si="59"/>
        <v>0</v>
      </c>
      <c r="BL164" s="18" t="s">
        <v>159</v>
      </c>
      <c r="BM164" s="155" t="s">
        <v>966</v>
      </c>
    </row>
    <row r="165" spans="2:63" s="11" customFormat="1" ht="22.5" customHeight="1">
      <c r="B165" s="130"/>
      <c r="D165" s="131" t="s">
        <v>72</v>
      </c>
      <c r="E165" s="141" t="s">
        <v>1920</v>
      </c>
      <c r="F165" s="141" t="s">
        <v>1921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SUM(P166:P168)</f>
        <v>0</v>
      </c>
      <c r="Q165" s="136"/>
      <c r="R165" s="137">
        <f>SUM(R166:R168)</f>
        <v>0</v>
      </c>
      <c r="S165" s="136"/>
      <c r="T165" s="138">
        <f>SUM(T166:T168)</f>
        <v>0</v>
      </c>
      <c r="AR165" s="131" t="s">
        <v>80</v>
      </c>
      <c r="AT165" s="139" t="s">
        <v>72</v>
      </c>
      <c r="AU165" s="139" t="s">
        <v>80</v>
      </c>
      <c r="AY165" s="131" t="s">
        <v>152</v>
      </c>
      <c r="BK165" s="140">
        <f>SUM(BK166:BK168)</f>
        <v>0</v>
      </c>
    </row>
    <row r="166" spans="1:65" s="1" customFormat="1" ht="16.5" customHeight="1">
      <c r="A166" s="33"/>
      <c r="B166" s="143"/>
      <c r="C166" s="144" t="s">
        <v>625</v>
      </c>
      <c r="D166" s="144" t="s">
        <v>154</v>
      </c>
      <c r="E166" s="145" t="s">
        <v>1922</v>
      </c>
      <c r="F166" s="146" t="s">
        <v>1921</v>
      </c>
      <c r="G166" s="147" t="s">
        <v>1653</v>
      </c>
      <c r="H166" s="148">
        <v>1</v>
      </c>
      <c r="I166" s="149"/>
      <c r="J166" s="150">
        <f>ROUND(I166*H166,2)</f>
        <v>0</v>
      </c>
      <c r="K166" s="146" t="s">
        <v>3</v>
      </c>
      <c r="L166" s="34"/>
      <c r="M166" s="151" t="s">
        <v>3</v>
      </c>
      <c r="N166" s="152" t="s">
        <v>44</v>
      </c>
      <c r="O166" s="54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5" t="s">
        <v>159</v>
      </c>
      <c r="AT166" s="155" t="s">
        <v>154</v>
      </c>
      <c r="AU166" s="155" t="s">
        <v>82</v>
      </c>
      <c r="AY166" s="18" t="s">
        <v>152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8" t="s">
        <v>80</v>
      </c>
      <c r="BK166" s="156">
        <f>ROUND(I166*H166,2)</f>
        <v>0</v>
      </c>
      <c r="BL166" s="18" t="s">
        <v>159</v>
      </c>
      <c r="BM166" s="155" t="s">
        <v>978</v>
      </c>
    </row>
    <row r="167" spans="1:65" s="1" customFormat="1" ht="16.5" customHeight="1">
      <c r="A167" s="33"/>
      <c r="B167" s="143"/>
      <c r="C167" s="144" t="s">
        <v>632</v>
      </c>
      <c r="D167" s="144" t="s">
        <v>154</v>
      </c>
      <c r="E167" s="145" t="s">
        <v>1923</v>
      </c>
      <c r="F167" s="146" t="s">
        <v>1924</v>
      </c>
      <c r="G167" s="147" t="s">
        <v>1653</v>
      </c>
      <c r="H167" s="148">
        <v>1</v>
      </c>
      <c r="I167" s="149"/>
      <c r="J167" s="150">
        <f>ROUND(I167*H167,2)</f>
        <v>0</v>
      </c>
      <c r="K167" s="146" t="s">
        <v>3</v>
      </c>
      <c r="L167" s="34"/>
      <c r="M167" s="151" t="s">
        <v>3</v>
      </c>
      <c r="N167" s="152" t="s">
        <v>44</v>
      </c>
      <c r="O167" s="54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5" t="s">
        <v>159</v>
      </c>
      <c r="AT167" s="155" t="s">
        <v>154</v>
      </c>
      <c r="AU167" s="155" t="s">
        <v>82</v>
      </c>
      <c r="AY167" s="18" t="s">
        <v>152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8" t="s">
        <v>80</v>
      </c>
      <c r="BK167" s="156">
        <f>ROUND(I167*H167,2)</f>
        <v>0</v>
      </c>
      <c r="BL167" s="18" t="s">
        <v>159</v>
      </c>
      <c r="BM167" s="155" t="s">
        <v>998</v>
      </c>
    </row>
    <row r="168" spans="1:65" s="1" customFormat="1" ht="16.5" customHeight="1">
      <c r="A168" s="33"/>
      <c r="B168" s="143"/>
      <c r="C168" s="144" t="s">
        <v>346</v>
      </c>
      <c r="D168" s="144" t="s">
        <v>154</v>
      </c>
      <c r="E168" s="145" t="s">
        <v>1822</v>
      </c>
      <c r="F168" s="146" t="s">
        <v>1823</v>
      </c>
      <c r="G168" s="147" t="s">
        <v>1653</v>
      </c>
      <c r="H168" s="148">
        <v>12</v>
      </c>
      <c r="I168" s="149"/>
      <c r="J168" s="150">
        <f>ROUND(I168*H168,2)</f>
        <v>0</v>
      </c>
      <c r="K168" s="146" t="s">
        <v>3</v>
      </c>
      <c r="L168" s="34"/>
      <c r="M168" s="151" t="s">
        <v>3</v>
      </c>
      <c r="N168" s="152" t="s">
        <v>44</v>
      </c>
      <c r="O168" s="54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5" t="s">
        <v>159</v>
      </c>
      <c r="AT168" s="155" t="s">
        <v>154</v>
      </c>
      <c r="AU168" s="155" t="s">
        <v>82</v>
      </c>
      <c r="AY168" s="18" t="s">
        <v>152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8" t="s">
        <v>80</v>
      </c>
      <c r="BK168" s="156">
        <f>ROUND(I168*H168,2)</f>
        <v>0</v>
      </c>
      <c r="BL168" s="18" t="s">
        <v>159</v>
      </c>
      <c r="BM168" s="155" t="s">
        <v>1019</v>
      </c>
    </row>
    <row r="169" spans="2:63" s="11" customFormat="1" ht="22.5" customHeight="1">
      <c r="B169" s="130"/>
      <c r="D169" s="131" t="s">
        <v>72</v>
      </c>
      <c r="E169" s="141" t="s">
        <v>1925</v>
      </c>
      <c r="F169" s="141" t="s">
        <v>1926</v>
      </c>
      <c r="I169" s="133"/>
      <c r="J169" s="142">
        <f>BK169</f>
        <v>0</v>
      </c>
      <c r="L169" s="130"/>
      <c r="M169" s="135"/>
      <c r="N169" s="136"/>
      <c r="O169" s="136"/>
      <c r="P169" s="137">
        <f>P170</f>
        <v>0</v>
      </c>
      <c r="Q169" s="136"/>
      <c r="R169" s="137">
        <f>R170</f>
        <v>0</v>
      </c>
      <c r="S169" s="136"/>
      <c r="T169" s="138">
        <f>T170</f>
        <v>0</v>
      </c>
      <c r="AR169" s="131" t="s">
        <v>80</v>
      </c>
      <c r="AT169" s="139" t="s">
        <v>72</v>
      </c>
      <c r="AU169" s="139" t="s">
        <v>80</v>
      </c>
      <c r="AY169" s="131" t="s">
        <v>152</v>
      </c>
      <c r="BK169" s="140">
        <f>BK170</f>
        <v>0</v>
      </c>
    </row>
    <row r="170" spans="1:65" s="1" customFormat="1" ht="16.5" customHeight="1">
      <c r="A170" s="33"/>
      <c r="B170" s="143"/>
      <c r="C170" s="144" t="s">
        <v>491</v>
      </c>
      <c r="D170" s="144" t="s">
        <v>154</v>
      </c>
      <c r="E170" s="145" t="s">
        <v>1927</v>
      </c>
      <c r="F170" s="146" t="s">
        <v>1928</v>
      </c>
      <c r="G170" s="147" t="s">
        <v>732</v>
      </c>
      <c r="H170" s="148">
        <v>1</v>
      </c>
      <c r="I170" s="149"/>
      <c r="J170" s="150">
        <f>ROUND(I170*H170,2)</f>
        <v>0</v>
      </c>
      <c r="K170" s="146" t="s">
        <v>3</v>
      </c>
      <c r="L170" s="34"/>
      <c r="M170" s="151" t="s">
        <v>3</v>
      </c>
      <c r="N170" s="152" t="s">
        <v>44</v>
      </c>
      <c r="O170" s="54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5" t="s">
        <v>159</v>
      </c>
      <c r="AT170" s="155" t="s">
        <v>154</v>
      </c>
      <c r="AU170" s="155" t="s">
        <v>82</v>
      </c>
      <c r="AY170" s="18" t="s">
        <v>152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8" t="s">
        <v>80</v>
      </c>
      <c r="BK170" s="156">
        <f>ROUND(I170*H170,2)</f>
        <v>0</v>
      </c>
      <c r="BL170" s="18" t="s">
        <v>159</v>
      </c>
      <c r="BM170" s="155" t="s">
        <v>1035</v>
      </c>
    </row>
    <row r="171" spans="2:63" s="11" customFormat="1" ht="22.5" customHeight="1">
      <c r="B171" s="130"/>
      <c r="D171" s="131" t="s">
        <v>72</v>
      </c>
      <c r="E171" s="141" t="s">
        <v>1929</v>
      </c>
      <c r="F171" s="141" t="s">
        <v>1930</v>
      </c>
      <c r="I171" s="133"/>
      <c r="J171" s="142">
        <f>BK171</f>
        <v>0</v>
      </c>
      <c r="L171" s="130"/>
      <c r="M171" s="135"/>
      <c r="N171" s="136"/>
      <c r="O171" s="136"/>
      <c r="P171" s="137">
        <f>SUM(P172:P191)</f>
        <v>0</v>
      </c>
      <c r="Q171" s="136"/>
      <c r="R171" s="137">
        <f>SUM(R172:R191)</f>
        <v>0</v>
      </c>
      <c r="S171" s="136"/>
      <c r="T171" s="138">
        <f>SUM(T172:T191)</f>
        <v>0</v>
      </c>
      <c r="AR171" s="131" t="s">
        <v>80</v>
      </c>
      <c r="AT171" s="139" t="s">
        <v>72</v>
      </c>
      <c r="AU171" s="139" t="s">
        <v>80</v>
      </c>
      <c r="AY171" s="131" t="s">
        <v>152</v>
      </c>
      <c r="BK171" s="140">
        <f>SUM(BK172:BK191)</f>
        <v>0</v>
      </c>
    </row>
    <row r="172" spans="1:65" s="1" customFormat="1" ht="16.5" customHeight="1">
      <c r="A172" s="33"/>
      <c r="B172" s="143"/>
      <c r="C172" s="144" t="s">
        <v>570</v>
      </c>
      <c r="D172" s="144" t="s">
        <v>154</v>
      </c>
      <c r="E172" s="145" t="s">
        <v>1931</v>
      </c>
      <c r="F172" s="146" t="s">
        <v>1932</v>
      </c>
      <c r="G172" s="147" t="s">
        <v>732</v>
      </c>
      <c r="H172" s="148">
        <v>1</v>
      </c>
      <c r="I172" s="149"/>
      <c r="J172" s="150">
        <f>ROUND(I172*H172,2)</f>
        <v>0</v>
      </c>
      <c r="K172" s="146" t="s">
        <v>3</v>
      </c>
      <c r="L172" s="34"/>
      <c r="M172" s="151" t="s">
        <v>3</v>
      </c>
      <c r="N172" s="152" t="s">
        <v>44</v>
      </c>
      <c r="O172" s="54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5" t="s">
        <v>159</v>
      </c>
      <c r="AT172" s="155" t="s">
        <v>154</v>
      </c>
      <c r="AU172" s="155" t="s">
        <v>82</v>
      </c>
      <c r="AY172" s="18" t="s">
        <v>152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8" t="s">
        <v>80</v>
      </c>
      <c r="BK172" s="156">
        <f>ROUND(I172*H172,2)</f>
        <v>0</v>
      </c>
      <c r="BL172" s="18" t="s">
        <v>159</v>
      </c>
      <c r="BM172" s="155" t="s">
        <v>1052</v>
      </c>
    </row>
    <row r="173" spans="2:51" s="12" customFormat="1" ht="11.25">
      <c r="B173" s="162"/>
      <c r="D173" s="163" t="s">
        <v>163</v>
      </c>
      <c r="E173" s="164" t="s">
        <v>3</v>
      </c>
      <c r="F173" s="165" t="s">
        <v>1933</v>
      </c>
      <c r="H173" s="164" t="s">
        <v>3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4" t="s">
        <v>163</v>
      </c>
      <c r="AU173" s="164" t="s">
        <v>82</v>
      </c>
      <c r="AV173" s="12" t="s">
        <v>80</v>
      </c>
      <c r="AW173" s="12" t="s">
        <v>34</v>
      </c>
      <c r="AX173" s="12" t="s">
        <v>73</v>
      </c>
      <c r="AY173" s="164" t="s">
        <v>152</v>
      </c>
    </row>
    <row r="174" spans="2:51" s="12" customFormat="1" ht="11.25">
      <c r="B174" s="162"/>
      <c r="D174" s="163" t="s">
        <v>163</v>
      </c>
      <c r="E174" s="164" t="s">
        <v>3</v>
      </c>
      <c r="F174" s="165" t="s">
        <v>1934</v>
      </c>
      <c r="H174" s="164" t="s">
        <v>3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4" t="s">
        <v>163</v>
      </c>
      <c r="AU174" s="164" t="s">
        <v>82</v>
      </c>
      <c r="AV174" s="12" t="s">
        <v>80</v>
      </c>
      <c r="AW174" s="12" t="s">
        <v>34</v>
      </c>
      <c r="AX174" s="12" t="s">
        <v>73</v>
      </c>
      <c r="AY174" s="164" t="s">
        <v>152</v>
      </c>
    </row>
    <row r="175" spans="2:51" s="12" customFormat="1" ht="11.25">
      <c r="B175" s="162"/>
      <c r="D175" s="163" t="s">
        <v>163</v>
      </c>
      <c r="E175" s="164" t="s">
        <v>3</v>
      </c>
      <c r="F175" s="165" t="s">
        <v>1935</v>
      </c>
      <c r="H175" s="164" t="s">
        <v>3</v>
      </c>
      <c r="I175" s="166"/>
      <c r="L175" s="162"/>
      <c r="M175" s="167"/>
      <c r="N175" s="168"/>
      <c r="O175" s="168"/>
      <c r="P175" s="168"/>
      <c r="Q175" s="168"/>
      <c r="R175" s="168"/>
      <c r="S175" s="168"/>
      <c r="T175" s="169"/>
      <c r="AT175" s="164" t="s">
        <v>163</v>
      </c>
      <c r="AU175" s="164" t="s">
        <v>82</v>
      </c>
      <c r="AV175" s="12" t="s">
        <v>80</v>
      </c>
      <c r="AW175" s="12" t="s">
        <v>34</v>
      </c>
      <c r="AX175" s="12" t="s">
        <v>73</v>
      </c>
      <c r="AY175" s="164" t="s">
        <v>152</v>
      </c>
    </row>
    <row r="176" spans="2:51" s="12" customFormat="1" ht="11.25">
      <c r="B176" s="162"/>
      <c r="D176" s="163" t="s">
        <v>163</v>
      </c>
      <c r="E176" s="164" t="s">
        <v>3</v>
      </c>
      <c r="F176" s="165" t="s">
        <v>1936</v>
      </c>
      <c r="H176" s="164" t="s">
        <v>3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4" t="s">
        <v>163</v>
      </c>
      <c r="AU176" s="164" t="s">
        <v>82</v>
      </c>
      <c r="AV176" s="12" t="s">
        <v>80</v>
      </c>
      <c r="AW176" s="12" t="s">
        <v>34</v>
      </c>
      <c r="AX176" s="12" t="s">
        <v>73</v>
      </c>
      <c r="AY176" s="164" t="s">
        <v>152</v>
      </c>
    </row>
    <row r="177" spans="2:51" s="12" customFormat="1" ht="11.25">
      <c r="B177" s="162"/>
      <c r="D177" s="163" t="s">
        <v>163</v>
      </c>
      <c r="E177" s="164" t="s">
        <v>3</v>
      </c>
      <c r="F177" s="165" t="s">
        <v>1937</v>
      </c>
      <c r="H177" s="164" t="s">
        <v>3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4" t="s">
        <v>163</v>
      </c>
      <c r="AU177" s="164" t="s">
        <v>82</v>
      </c>
      <c r="AV177" s="12" t="s">
        <v>80</v>
      </c>
      <c r="AW177" s="12" t="s">
        <v>34</v>
      </c>
      <c r="AX177" s="12" t="s">
        <v>73</v>
      </c>
      <c r="AY177" s="164" t="s">
        <v>152</v>
      </c>
    </row>
    <row r="178" spans="2:51" s="12" customFormat="1" ht="11.25">
      <c r="B178" s="162"/>
      <c r="D178" s="163" t="s">
        <v>163</v>
      </c>
      <c r="E178" s="164" t="s">
        <v>3</v>
      </c>
      <c r="F178" s="165" t="s">
        <v>1938</v>
      </c>
      <c r="H178" s="164" t="s">
        <v>3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4" t="s">
        <v>163</v>
      </c>
      <c r="AU178" s="164" t="s">
        <v>82</v>
      </c>
      <c r="AV178" s="12" t="s">
        <v>80</v>
      </c>
      <c r="AW178" s="12" t="s">
        <v>34</v>
      </c>
      <c r="AX178" s="12" t="s">
        <v>73</v>
      </c>
      <c r="AY178" s="164" t="s">
        <v>152</v>
      </c>
    </row>
    <row r="179" spans="2:51" s="12" customFormat="1" ht="11.25">
      <c r="B179" s="162"/>
      <c r="D179" s="163" t="s">
        <v>163</v>
      </c>
      <c r="E179" s="164" t="s">
        <v>3</v>
      </c>
      <c r="F179" s="165" t="s">
        <v>1939</v>
      </c>
      <c r="H179" s="164" t="s">
        <v>3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4" t="s">
        <v>163</v>
      </c>
      <c r="AU179" s="164" t="s">
        <v>82</v>
      </c>
      <c r="AV179" s="12" t="s">
        <v>80</v>
      </c>
      <c r="AW179" s="12" t="s">
        <v>34</v>
      </c>
      <c r="AX179" s="12" t="s">
        <v>73</v>
      </c>
      <c r="AY179" s="164" t="s">
        <v>152</v>
      </c>
    </row>
    <row r="180" spans="2:51" s="12" customFormat="1" ht="11.25">
      <c r="B180" s="162"/>
      <c r="D180" s="163" t="s">
        <v>163</v>
      </c>
      <c r="E180" s="164" t="s">
        <v>3</v>
      </c>
      <c r="F180" s="165" t="s">
        <v>1940</v>
      </c>
      <c r="H180" s="164" t="s">
        <v>3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4" t="s">
        <v>163</v>
      </c>
      <c r="AU180" s="164" t="s">
        <v>82</v>
      </c>
      <c r="AV180" s="12" t="s">
        <v>80</v>
      </c>
      <c r="AW180" s="12" t="s">
        <v>34</v>
      </c>
      <c r="AX180" s="12" t="s">
        <v>73</v>
      </c>
      <c r="AY180" s="164" t="s">
        <v>152</v>
      </c>
    </row>
    <row r="181" spans="2:51" s="12" customFormat="1" ht="11.25">
      <c r="B181" s="162"/>
      <c r="D181" s="163" t="s">
        <v>163</v>
      </c>
      <c r="E181" s="164" t="s">
        <v>3</v>
      </c>
      <c r="F181" s="165" t="s">
        <v>1941</v>
      </c>
      <c r="H181" s="164" t="s">
        <v>3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4" t="s">
        <v>163</v>
      </c>
      <c r="AU181" s="164" t="s">
        <v>82</v>
      </c>
      <c r="AV181" s="12" t="s">
        <v>80</v>
      </c>
      <c r="AW181" s="12" t="s">
        <v>34</v>
      </c>
      <c r="AX181" s="12" t="s">
        <v>73</v>
      </c>
      <c r="AY181" s="164" t="s">
        <v>152</v>
      </c>
    </row>
    <row r="182" spans="2:51" s="12" customFormat="1" ht="11.25">
      <c r="B182" s="162"/>
      <c r="D182" s="163" t="s">
        <v>163</v>
      </c>
      <c r="E182" s="164" t="s">
        <v>3</v>
      </c>
      <c r="F182" s="165" t="s">
        <v>1942</v>
      </c>
      <c r="H182" s="164" t="s">
        <v>3</v>
      </c>
      <c r="I182" s="166"/>
      <c r="L182" s="162"/>
      <c r="M182" s="167"/>
      <c r="N182" s="168"/>
      <c r="O182" s="168"/>
      <c r="P182" s="168"/>
      <c r="Q182" s="168"/>
      <c r="R182" s="168"/>
      <c r="S182" s="168"/>
      <c r="T182" s="169"/>
      <c r="AT182" s="164" t="s">
        <v>163</v>
      </c>
      <c r="AU182" s="164" t="s">
        <v>82</v>
      </c>
      <c r="AV182" s="12" t="s">
        <v>80</v>
      </c>
      <c r="AW182" s="12" t="s">
        <v>34</v>
      </c>
      <c r="AX182" s="12" t="s">
        <v>73</v>
      </c>
      <c r="AY182" s="164" t="s">
        <v>152</v>
      </c>
    </row>
    <row r="183" spans="2:51" s="12" customFormat="1" ht="11.25">
      <c r="B183" s="162"/>
      <c r="D183" s="163" t="s">
        <v>163</v>
      </c>
      <c r="E183" s="164" t="s">
        <v>3</v>
      </c>
      <c r="F183" s="165" t="s">
        <v>1943</v>
      </c>
      <c r="H183" s="164" t="s">
        <v>3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4" t="s">
        <v>163</v>
      </c>
      <c r="AU183" s="164" t="s">
        <v>82</v>
      </c>
      <c r="AV183" s="12" t="s">
        <v>80</v>
      </c>
      <c r="AW183" s="12" t="s">
        <v>34</v>
      </c>
      <c r="AX183" s="12" t="s">
        <v>73</v>
      </c>
      <c r="AY183" s="164" t="s">
        <v>152</v>
      </c>
    </row>
    <row r="184" spans="2:51" s="12" customFormat="1" ht="11.25">
      <c r="B184" s="162"/>
      <c r="D184" s="163" t="s">
        <v>163</v>
      </c>
      <c r="E184" s="164" t="s">
        <v>3</v>
      </c>
      <c r="F184" s="165" t="s">
        <v>1944</v>
      </c>
      <c r="H184" s="164" t="s">
        <v>3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4" t="s">
        <v>163</v>
      </c>
      <c r="AU184" s="164" t="s">
        <v>82</v>
      </c>
      <c r="AV184" s="12" t="s">
        <v>80</v>
      </c>
      <c r="AW184" s="12" t="s">
        <v>34</v>
      </c>
      <c r="AX184" s="12" t="s">
        <v>73</v>
      </c>
      <c r="AY184" s="164" t="s">
        <v>152</v>
      </c>
    </row>
    <row r="185" spans="2:51" s="12" customFormat="1" ht="11.25">
      <c r="B185" s="162"/>
      <c r="D185" s="163" t="s">
        <v>163</v>
      </c>
      <c r="E185" s="164" t="s">
        <v>3</v>
      </c>
      <c r="F185" s="165" t="s">
        <v>1945</v>
      </c>
      <c r="H185" s="164" t="s">
        <v>3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4" t="s">
        <v>163</v>
      </c>
      <c r="AU185" s="164" t="s">
        <v>82</v>
      </c>
      <c r="AV185" s="12" t="s">
        <v>80</v>
      </c>
      <c r="AW185" s="12" t="s">
        <v>34</v>
      </c>
      <c r="AX185" s="12" t="s">
        <v>73</v>
      </c>
      <c r="AY185" s="164" t="s">
        <v>152</v>
      </c>
    </row>
    <row r="186" spans="2:51" s="12" customFormat="1" ht="11.25">
      <c r="B186" s="162"/>
      <c r="D186" s="163" t="s">
        <v>163</v>
      </c>
      <c r="E186" s="164" t="s">
        <v>3</v>
      </c>
      <c r="F186" s="165" t="s">
        <v>1946</v>
      </c>
      <c r="H186" s="164" t="s">
        <v>3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4" t="s">
        <v>163</v>
      </c>
      <c r="AU186" s="164" t="s">
        <v>82</v>
      </c>
      <c r="AV186" s="12" t="s">
        <v>80</v>
      </c>
      <c r="AW186" s="12" t="s">
        <v>34</v>
      </c>
      <c r="AX186" s="12" t="s">
        <v>73</v>
      </c>
      <c r="AY186" s="164" t="s">
        <v>152</v>
      </c>
    </row>
    <row r="187" spans="2:51" s="12" customFormat="1" ht="11.25">
      <c r="B187" s="162"/>
      <c r="D187" s="163" t="s">
        <v>163</v>
      </c>
      <c r="E187" s="164" t="s">
        <v>3</v>
      </c>
      <c r="F187" s="165" t="s">
        <v>1947</v>
      </c>
      <c r="H187" s="164" t="s">
        <v>3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4" t="s">
        <v>163</v>
      </c>
      <c r="AU187" s="164" t="s">
        <v>82</v>
      </c>
      <c r="AV187" s="12" t="s">
        <v>80</v>
      </c>
      <c r="AW187" s="12" t="s">
        <v>34</v>
      </c>
      <c r="AX187" s="12" t="s">
        <v>73</v>
      </c>
      <c r="AY187" s="164" t="s">
        <v>152</v>
      </c>
    </row>
    <row r="188" spans="2:51" s="12" customFormat="1" ht="11.25">
      <c r="B188" s="162"/>
      <c r="D188" s="163" t="s">
        <v>163</v>
      </c>
      <c r="E188" s="164" t="s">
        <v>3</v>
      </c>
      <c r="F188" s="165" t="s">
        <v>1948</v>
      </c>
      <c r="H188" s="164" t="s">
        <v>3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4" t="s">
        <v>163</v>
      </c>
      <c r="AU188" s="164" t="s">
        <v>82</v>
      </c>
      <c r="AV188" s="12" t="s">
        <v>80</v>
      </c>
      <c r="AW188" s="12" t="s">
        <v>34</v>
      </c>
      <c r="AX188" s="12" t="s">
        <v>73</v>
      </c>
      <c r="AY188" s="164" t="s">
        <v>152</v>
      </c>
    </row>
    <row r="189" spans="2:51" s="12" customFormat="1" ht="11.25">
      <c r="B189" s="162"/>
      <c r="D189" s="163" t="s">
        <v>163</v>
      </c>
      <c r="E189" s="164" t="s">
        <v>3</v>
      </c>
      <c r="F189" s="165" t="s">
        <v>1949</v>
      </c>
      <c r="H189" s="164" t="s">
        <v>3</v>
      </c>
      <c r="I189" s="166"/>
      <c r="L189" s="162"/>
      <c r="M189" s="167"/>
      <c r="N189" s="168"/>
      <c r="O189" s="168"/>
      <c r="P189" s="168"/>
      <c r="Q189" s="168"/>
      <c r="R189" s="168"/>
      <c r="S189" s="168"/>
      <c r="T189" s="169"/>
      <c r="AT189" s="164" t="s">
        <v>163</v>
      </c>
      <c r="AU189" s="164" t="s">
        <v>82</v>
      </c>
      <c r="AV189" s="12" t="s">
        <v>80</v>
      </c>
      <c r="AW189" s="12" t="s">
        <v>34</v>
      </c>
      <c r="AX189" s="12" t="s">
        <v>73</v>
      </c>
      <c r="AY189" s="164" t="s">
        <v>152</v>
      </c>
    </row>
    <row r="190" spans="2:51" s="13" customFormat="1" ht="11.25">
      <c r="B190" s="170"/>
      <c r="D190" s="163" t="s">
        <v>163</v>
      </c>
      <c r="E190" s="171" t="s">
        <v>3</v>
      </c>
      <c r="F190" s="172" t="s">
        <v>80</v>
      </c>
      <c r="H190" s="173">
        <v>1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163</v>
      </c>
      <c r="AU190" s="171" t="s">
        <v>82</v>
      </c>
      <c r="AV190" s="13" t="s">
        <v>82</v>
      </c>
      <c r="AW190" s="13" t="s">
        <v>34</v>
      </c>
      <c r="AX190" s="13" t="s">
        <v>73</v>
      </c>
      <c r="AY190" s="171" t="s">
        <v>152</v>
      </c>
    </row>
    <row r="191" spans="2:51" s="14" customFormat="1" ht="11.25">
      <c r="B191" s="178"/>
      <c r="D191" s="163" t="s">
        <v>163</v>
      </c>
      <c r="E191" s="179" t="s">
        <v>3</v>
      </c>
      <c r="F191" s="180" t="s">
        <v>168</v>
      </c>
      <c r="H191" s="181">
        <v>1</v>
      </c>
      <c r="I191" s="182"/>
      <c r="L191" s="178"/>
      <c r="M191" s="204"/>
      <c r="N191" s="205"/>
      <c r="O191" s="205"/>
      <c r="P191" s="205"/>
      <c r="Q191" s="205"/>
      <c r="R191" s="205"/>
      <c r="S191" s="205"/>
      <c r="T191" s="206"/>
      <c r="AT191" s="179" t="s">
        <v>163</v>
      </c>
      <c r="AU191" s="179" t="s">
        <v>82</v>
      </c>
      <c r="AV191" s="14" t="s">
        <v>159</v>
      </c>
      <c r="AW191" s="14" t="s">
        <v>34</v>
      </c>
      <c r="AX191" s="14" t="s">
        <v>80</v>
      </c>
      <c r="AY191" s="179" t="s">
        <v>152</v>
      </c>
    </row>
    <row r="192" spans="1:31" s="1" customFormat="1" ht="6.75" customHeight="1">
      <c r="A192" s="33"/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34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</sheetData>
  <sheetProtection/>
  <autoFilter ref="C96:K191"/>
  <mergeCells count="12">
    <mergeCell ref="E20:H20"/>
    <mergeCell ref="E29:H29"/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96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96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75" customHeight="1">
      <c r="B4" s="21"/>
      <c r="D4" s="22" t="s">
        <v>97</v>
      </c>
      <c r="L4" s="21"/>
      <c r="M4" s="94" t="s">
        <v>11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39" t="str">
        <f>'Rekapitulace stavby'!K6</f>
        <v>SŠD LYSÁ NAD LABEM - REKONSTRUKCE PROSTOR NA ODBORNÉ UČEBNY</v>
      </c>
      <c r="F7" s="340"/>
      <c r="G7" s="340"/>
      <c r="H7" s="340"/>
      <c r="L7" s="21"/>
    </row>
    <row r="8" spans="1:31" s="1" customFormat="1" ht="12" customHeight="1">
      <c r="A8" s="33"/>
      <c r="B8" s="34"/>
      <c r="C8" s="33"/>
      <c r="D8" s="28" t="s">
        <v>98</v>
      </c>
      <c r="E8" s="33"/>
      <c r="F8" s="33"/>
      <c r="G8" s="33"/>
      <c r="H8" s="33"/>
      <c r="I8" s="33"/>
      <c r="J8" s="33"/>
      <c r="K8" s="33"/>
      <c r="L8" s="9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6.5" customHeight="1">
      <c r="A9" s="33"/>
      <c r="B9" s="34"/>
      <c r="C9" s="33"/>
      <c r="D9" s="33"/>
      <c r="E9" s="329" t="s">
        <v>1950</v>
      </c>
      <c r="F9" s="338"/>
      <c r="G9" s="338"/>
      <c r="H9" s="338"/>
      <c r="I9" s="33"/>
      <c r="J9" s="33"/>
      <c r="K9" s="33"/>
      <c r="L9" s="9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19. 5. 2023</v>
      </c>
      <c r="K12" s="33"/>
      <c r="L12" s="9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0.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">
        <v>3</v>
      </c>
      <c r="K14" s="33"/>
      <c r="L14" s="9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28" t="s">
        <v>29</v>
      </c>
      <c r="J15" s="26" t="s">
        <v>3</v>
      </c>
      <c r="K15" s="33"/>
      <c r="L15" s="9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6.7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8" customHeight="1">
      <c r="A18" s="33"/>
      <c r="B18" s="34"/>
      <c r="C18" s="33"/>
      <c r="D18" s="33"/>
      <c r="E18" s="341" t="str">
        <f>'Rekapitulace stavby'!E14</f>
        <v>Vyplň údaj</v>
      </c>
      <c r="F18" s="308"/>
      <c r="G18" s="308"/>
      <c r="H18" s="308"/>
      <c r="I18" s="28" t="s">
        <v>29</v>
      </c>
      <c r="J18" s="29" t="str">
        <f>'Rekapitulace stavby'!AN14</f>
        <v>Vyplň údaj</v>
      </c>
      <c r="K18" s="33"/>
      <c r="L18" s="9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6.7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6.7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">
        <v>3</v>
      </c>
      <c r="K23" s="33"/>
      <c r="L23" s="9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8" customHeight="1">
      <c r="A24" s="33"/>
      <c r="B24" s="34"/>
      <c r="C24" s="33"/>
      <c r="D24" s="33"/>
      <c r="E24" s="26" t="s">
        <v>102</v>
      </c>
      <c r="F24" s="33"/>
      <c r="G24" s="33"/>
      <c r="H24" s="33"/>
      <c r="I24" s="28" t="s">
        <v>29</v>
      </c>
      <c r="J24" s="26" t="s">
        <v>3</v>
      </c>
      <c r="K24" s="33"/>
      <c r="L24" s="9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6.7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7" customFormat="1" ht="16.5" customHeight="1">
      <c r="A27" s="96"/>
      <c r="B27" s="97"/>
      <c r="C27" s="96"/>
      <c r="D27" s="96"/>
      <c r="E27" s="312" t="s">
        <v>3</v>
      </c>
      <c r="F27" s="312"/>
      <c r="G27" s="312"/>
      <c r="H27" s="31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1" customFormat="1" ht="6.7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7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24.75" customHeight="1">
      <c r="A30" s="33"/>
      <c r="B30" s="34"/>
      <c r="C30" s="33"/>
      <c r="D30" s="99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7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2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25" customHeight="1">
      <c r="A33" s="33"/>
      <c r="B33" s="34"/>
      <c r="C33" s="33"/>
      <c r="D33" s="100" t="s">
        <v>43</v>
      </c>
      <c r="E33" s="28" t="s">
        <v>44</v>
      </c>
      <c r="F33" s="101">
        <f>ROUND((SUM(BE84:BE103)),2)</f>
        <v>0</v>
      </c>
      <c r="G33" s="33"/>
      <c r="H33" s="33"/>
      <c r="I33" s="102">
        <v>0.21</v>
      </c>
      <c r="J33" s="101">
        <f>ROUND(((SUM(BE84:BE103))*I33),2)</f>
        <v>0</v>
      </c>
      <c r="K33" s="33"/>
      <c r="L33" s="9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25" customHeight="1">
      <c r="A34" s="33"/>
      <c r="B34" s="34"/>
      <c r="C34" s="33"/>
      <c r="D34" s="33"/>
      <c r="E34" s="28" t="s">
        <v>45</v>
      </c>
      <c r="F34" s="101">
        <f>ROUND((SUM(BF84:BF103)),2)</f>
        <v>0</v>
      </c>
      <c r="G34" s="33"/>
      <c r="H34" s="33"/>
      <c r="I34" s="102">
        <v>0.15</v>
      </c>
      <c r="J34" s="101">
        <f>ROUND(((SUM(BF84:BF103))*I34),2)</f>
        <v>0</v>
      </c>
      <c r="K34" s="33"/>
      <c r="L34" s="9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25" customHeight="1" hidden="1">
      <c r="A35" s="33"/>
      <c r="B35" s="34"/>
      <c r="C35" s="33"/>
      <c r="D35" s="33"/>
      <c r="E35" s="28" t="s">
        <v>46</v>
      </c>
      <c r="F35" s="101">
        <f>ROUND((SUM(BG84:BG103)),2)</f>
        <v>0</v>
      </c>
      <c r="G35" s="33"/>
      <c r="H35" s="33"/>
      <c r="I35" s="102">
        <v>0.21</v>
      </c>
      <c r="J35" s="101">
        <f>0</f>
        <v>0</v>
      </c>
      <c r="K35" s="33"/>
      <c r="L35" s="9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25" customHeight="1" hidden="1">
      <c r="A36" s="33"/>
      <c r="B36" s="34"/>
      <c r="C36" s="33"/>
      <c r="D36" s="33"/>
      <c r="E36" s="28" t="s">
        <v>47</v>
      </c>
      <c r="F36" s="101">
        <f>ROUND((SUM(BH84:BH103)),2)</f>
        <v>0</v>
      </c>
      <c r="G36" s="33"/>
      <c r="H36" s="33"/>
      <c r="I36" s="102">
        <v>0.15</v>
      </c>
      <c r="J36" s="101">
        <f>0</f>
        <v>0</v>
      </c>
      <c r="K36" s="33"/>
      <c r="L36" s="9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25" customHeight="1" hidden="1">
      <c r="A37" s="33"/>
      <c r="B37" s="34"/>
      <c r="C37" s="33"/>
      <c r="D37" s="33"/>
      <c r="E37" s="28" t="s">
        <v>48</v>
      </c>
      <c r="F37" s="101">
        <f>ROUND((SUM(BI84:BI103)),2)</f>
        <v>0</v>
      </c>
      <c r="G37" s="33"/>
      <c r="H37" s="33"/>
      <c r="I37" s="102">
        <v>0</v>
      </c>
      <c r="J37" s="101">
        <f>0</f>
        <v>0</v>
      </c>
      <c r="K37" s="33"/>
      <c r="L37" s="9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6.7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24.75" customHeight="1">
      <c r="A39" s="33"/>
      <c r="B39" s="34"/>
      <c r="C39" s="103"/>
      <c r="D39" s="104" t="s">
        <v>49</v>
      </c>
      <c r="E39" s="56"/>
      <c r="F39" s="56"/>
      <c r="G39" s="105" t="s">
        <v>50</v>
      </c>
      <c r="H39" s="106" t="s">
        <v>51</v>
      </c>
      <c r="I39" s="56"/>
      <c r="J39" s="107">
        <f>SUM(J30:J37)</f>
        <v>0</v>
      </c>
      <c r="K39" s="108"/>
      <c r="L39" s="9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14.2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1" customFormat="1" ht="6.7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24.75" customHeight="1">
      <c r="A45" s="33"/>
      <c r="B45" s="34"/>
      <c r="C45" s="22" t="s">
        <v>104</v>
      </c>
      <c r="D45" s="33"/>
      <c r="E45" s="33"/>
      <c r="F45" s="33"/>
      <c r="G45" s="33"/>
      <c r="H45" s="33"/>
      <c r="I45" s="33"/>
      <c r="J45" s="33"/>
      <c r="K45" s="33"/>
      <c r="L45" s="9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1" customFormat="1" ht="6.7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16.5" customHeight="1">
      <c r="A48" s="33"/>
      <c r="B48" s="34"/>
      <c r="C48" s="33"/>
      <c r="D48" s="33"/>
      <c r="E48" s="339" t="str">
        <f>E7</f>
        <v>SŠD LYSÁ NAD LABEM - REKONSTRUKCE PROSTOR NA ODBORNÉ UČEBNY</v>
      </c>
      <c r="F48" s="340"/>
      <c r="G48" s="340"/>
      <c r="H48" s="340"/>
      <c r="I48" s="33"/>
      <c r="J48" s="33"/>
      <c r="K48" s="33"/>
      <c r="L48" s="9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98</v>
      </c>
      <c r="D49" s="33"/>
      <c r="E49" s="33"/>
      <c r="F49" s="33"/>
      <c r="G49" s="33"/>
      <c r="H49" s="33"/>
      <c r="I49" s="33"/>
      <c r="J49" s="33"/>
      <c r="K49" s="33"/>
      <c r="L49" s="9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29" t="str">
        <f>E9</f>
        <v>VRN - VEDLEJŠÍ ROZPOČTOVÉ NÁKLADY</v>
      </c>
      <c r="F50" s="338"/>
      <c r="G50" s="338"/>
      <c r="H50" s="338"/>
      <c r="I50" s="33"/>
      <c r="J50" s="33"/>
      <c r="K50" s="33"/>
      <c r="L50" s="9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1" customFormat="1" ht="6.7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1" customFormat="1" ht="12" customHeight="1">
      <c r="A52" s="33"/>
      <c r="B52" s="34"/>
      <c r="C52" s="28" t="s">
        <v>22</v>
      </c>
      <c r="D52" s="33"/>
      <c r="E52" s="33"/>
      <c r="F52" s="26" t="str">
        <f>F12</f>
        <v>LYSÁ NAD LABEM</v>
      </c>
      <c r="G52" s="33"/>
      <c r="H52" s="33"/>
      <c r="I52" s="28" t="s">
        <v>24</v>
      </c>
      <c r="J52" s="51" t="str">
        <f>IF(J12="","",J12)</f>
        <v>19. 5. 2023</v>
      </c>
      <c r="K52" s="33"/>
      <c r="L52" s="9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6.7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39.75" customHeight="1">
      <c r="A54" s="33"/>
      <c r="B54" s="34"/>
      <c r="C54" s="28" t="s">
        <v>26</v>
      </c>
      <c r="D54" s="33"/>
      <c r="E54" s="33"/>
      <c r="F54" s="26" t="str">
        <f>E15</f>
        <v>SŠD LYSÁ NAD LABEM  - STRŽIŠTĚ 475</v>
      </c>
      <c r="G54" s="33"/>
      <c r="H54" s="33"/>
      <c r="I54" s="28" t="s">
        <v>32</v>
      </c>
      <c r="J54" s="31" t="str">
        <f>E21</f>
        <v>SKARCH-SKOTÁK ARCHITEKTI - PRAHA 8</v>
      </c>
      <c r="K54" s="33"/>
      <c r="L54" s="9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V.RENČOVÁ</v>
      </c>
      <c r="K55" s="33"/>
      <c r="L55" s="9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9.7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29.25" customHeight="1">
      <c r="A57" s="33"/>
      <c r="B57" s="34"/>
      <c r="C57" s="109" t="s">
        <v>105</v>
      </c>
      <c r="D57" s="103"/>
      <c r="E57" s="103"/>
      <c r="F57" s="103"/>
      <c r="G57" s="103"/>
      <c r="H57" s="103"/>
      <c r="I57" s="103"/>
      <c r="J57" s="110" t="s">
        <v>106</v>
      </c>
      <c r="K57" s="103"/>
      <c r="L57" s="9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9.7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1" customFormat="1" ht="22.5" customHeight="1">
      <c r="A59" s="33"/>
      <c r="B59" s="34"/>
      <c r="C59" s="111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107</v>
      </c>
    </row>
    <row r="60" spans="2:12" s="8" customFormat="1" ht="24.75" customHeight="1">
      <c r="B60" s="112"/>
      <c r="D60" s="113" t="s">
        <v>1951</v>
      </c>
      <c r="E60" s="114"/>
      <c r="F60" s="114"/>
      <c r="G60" s="114"/>
      <c r="H60" s="114"/>
      <c r="I60" s="114"/>
      <c r="J60" s="115">
        <f>J85</f>
        <v>0</v>
      </c>
      <c r="L60" s="112"/>
    </row>
    <row r="61" spans="2:12" s="9" customFormat="1" ht="19.5" customHeight="1">
      <c r="B61" s="116"/>
      <c r="D61" s="117" t="s">
        <v>1952</v>
      </c>
      <c r="E61" s="118"/>
      <c r="F61" s="118"/>
      <c r="G61" s="118"/>
      <c r="H61" s="118"/>
      <c r="I61" s="118"/>
      <c r="J61" s="119">
        <f>J86</f>
        <v>0</v>
      </c>
      <c r="L61" s="116"/>
    </row>
    <row r="62" spans="2:12" s="9" customFormat="1" ht="19.5" customHeight="1">
      <c r="B62" s="116"/>
      <c r="D62" s="117" t="s">
        <v>1953</v>
      </c>
      <c r="E62" s="118"/>
      <c r="F62" s="118"/>
      <c r="G62" s="118"/>
      <c r="H62" s="118"/>
      <c r="I62" s="118"/>
      <c r="J62" s="119">
        <f>J91</f>
        <v>0</v>
      </c>
      <c r="L62" s="116"/>
    </row>
    <row r="63" spans="2:12" s="9" customFormat="1" ht="19.5" customHeight="1">
      <c r="B63" s="116"/>
      <c r="D63" s="117" t="s">
        <v>1954</v>
      </c>
      <c r="E63" s="118"/>
      <c r="F63" s="118"/>
      <c r="G63" s="118"/>
      <c r="H63" s="118"/>
      <c r="I63" s="118"/>
      <c r="J63" s="119">
        <f>J96</f>
        <v>0</v>
      </c>
      <c r="L63" s="116"/>
    </row>
    <row r="64" spans="2:12" s="9" customFormat="1" ht="19.5" customHeight="1">
      <c r="B64" s="116"/>
      <c r="D64" s="117" t="s">
        <v>1955</v>
      </c>
      <c r="E64" s="118"/>
      <c r="F64" s="118"/>
      <c r="G64" s="118"/>
      <c r="H64" s="118"/>
      <c r="I64" s="118"/>
      <c r="J64" s="119">
        <f>J101</f>
        <v>0</v>
      </c>
      <c r="L64" s="116"/>
    </row>
    <row r="65" spans="1:31" s="1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1" customFormat="1" ht="6.7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1" customFormat="1" ht="6.7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1" customFormat="1" ht="24.75" customHeight="1">
      <c r="A71" s="33"/>
      <c r="B71" s="34"/>
      <c r="C71" s="22" t="s">
        <v>137</v>
      </c>
      <c r="D71" s="33"/>
      <c r="E71" s="33"/>
      <c r="F71" s="33"/>
      <c r="G71" s="33"/>
      <c r="H71" s="33"/>
      <c r="I71" s="33"/>
      <c r="J71" s="33"/>
      <c r="K71" s="33"/>
      <c r="L71" s="9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1" customFormat="1" ht="6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1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" customFormat="1" ht="16.5" customHeight="1">
      <c r="A74" s="33"/>
      <c r="B74" s="34"/>
      <c r="C74" s="33"/>
      <c r="D74" s="33"/>
      <c r="E74" s="339" t="str">
        <f>E7</f>
        <v>SŠD LYSÁ NAD LABEM - REKONSTRUKCE PROSTOR NA ODBORNÉ UČEBNY</v>
      </c>
      <c r="F74" s="340"/>
      <c r="G74" s="340"/>
      <c r="H74" s="340"/>
      <c r="I74" s="33"/>
      <c r="J74" s="33"/>
      <c r="K74" s="33"/>
      <c r="L74" s="9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1" customFormat="1" ht="12" customHeight="1">
      <c r="A75" s="33"/>
      <c r="B75" s="34"/>
      <c r="C75" s="28" t="s">
        <v>98</v>
      </c>
      <c r="D75" s="33"/>
      <c r="E75" s="33"/>
      <c r="F75" s="33"/>
      <c r="G75" s="33"/>
      <c r="H75" s="33"/>
      <c r="I75" s="33"/>
      <c r="J75" s="33"/>
      <c r="K75" s="33"/>
      <c r="L75" s="9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1" customFormat="1" ht="16.5" customHeight="1">
      <c r="A76" s="33"/>
      <c r="B76" s="34"/>
      <c r="C76" s="33"/>
      <c r="D76" s="33"/>
      <c r="E76" s="329" t="str">
        <f>E9</f>
        <v>VRN - VEDLEJŠÍ ROZPOČTOVÉ NÁKLADY</v>
      </c>
      <c r="F76" s="338"/>
      <c r="G76" s="338"/>
      <c r="H76" s="338"/>
      <c r="I76" s="33"/>
      <c r="J76" s="33"/>
      <c r="K76" s="33"/>
      <c r="L76" s="9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6.7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1" customFormat="1" ht="12" customHeight="1">
      <c r="A78" s="33"/>
      <c r="B78" s="34"/>
      <c r="C78" s="28" t="s">
        <v>22</v>
      </c>
      <c r="D78" s="33"/>
      <c r="E78" s="33"/>
      <c r="F78" s="26" t="str">
        <f>F12</f>
        <v>LYSÁ NAD LABEM</v>
      </c>
      <c r="G78" s="33"/>
      <c r="H78" s="33"/>
      <c r="I78" s="28" t="s">
        <v>24</v>
      </c>
      <c r="J78" s="51" t="str">
        <f>IF(J12="","",J12)</f>
        <v>19. 5. 2023</v>
      </c>
      <c r="K78" s="33"/>
      <c r="L78" s="9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1" customFormat="1" ht="6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" customFormat="1" ht="39.75" customHeight="1">
      <c r="A80" s="33"/>
      <c r="B80" s="34"/>
      <c r="C80" s="28" t="s">
        <v>26</v>
      </c>
      <c r="D80" s="33"/>
      <c r="E80" s="33"/>
      <c r="F80" s="26" t="str">
        <f>E15</f>
        <v>SŠD LYSÁ NAD LABEM  - STRŽIŠTĚ 475</v>
      </c>
      <c r="G80" s="33"/>
      <c r="H80" s="33"/>
      <c r="I80" s="28" t="s">
        <v>32</v>
      </c>
      <c r="J80" s="31" t="str">
        <f>E21</f>
        <v>SKARCH-SKOTÁK ARCHITEKTI - PRAHA 8</v>
      </c>
      <c r="K80" s="33"/>
      <c r="L80" s="9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" customFormat="1" ht="15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V.RENČOVÁ</v>
      </c>
      <c r="K81" s="33"/>
      <c r="L81" s="9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9.7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0" customFormat="1" ht="29.25" customHeight="1">
      <c r="A83" s="120"/>
      <c r="B83" s="121"/>
      <c r="C83" s="122" t="s">
        <v>138</v>
      </c>
      <c r="D83" s="123" t="s">
        <v>58</v>
      </c>
      <c r="E83" s="123" t="s">
        <v>54</v>
      </c>
      <c r="F83" s="123" t="s">
        <v>55</v>
      </c>
      <c r="G83" s="123" t="s">
        <v>139</v>
      </c>
      <c r="H83" s="123" t="s">
        <v>140</v>
      </c>
      <c r="I83" s="123" t="s">
        <v>141</v>
      </c>
      <c r="J83" s="123" t="s">
        <v>106</v>
      </c>
      <c r="K83" s="124" t="s">
        <v>142</v>
      </c>
      <c r="L83" s="125"/>
      <c r="M83" s="58" t="s">
        <v>3</v>
      </c>
      <c r="N83" s="59" t="s">
        <v>43</v>
      </c>
      <c r="O83" s="59" t="s">
        <v>143</v>
      </c>
      <c r="P83" s="59" t="s">
        <v>144</v>
      </c>
      <c r="Q83" s="59" t="s">
        <v>145</v>
      </c>
      <c r="R83" s="59" t="s">
        <v>146</v>
      </c>
      <c r="S83" s="59" t="s">
        <v>147</v>
      </c>
      <c r="T83" s="60" t="s">
        <v>148</v>
      </c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1:63" s="1" customFormat="1" ht="22.5" customHeight="1">
      <c r="A84" s="33"/>
      <c r="B84" s="34"/>
      <c r="C84" s="65" t="s">
        <v>149</v>
      </c>
      <c r="D84" s="33"/>
      <c r="E84" s="33"/>
      <c r="F84" s="33"/>
      <c r="G84" s="33"/>
      <c r="H84" s="33"/>
      <c r="I84" s="33"/>
      <c r="J84" s="126">
        <f>BK84</f>
        <v>0</v>
      </c>
      <c r="K84" s="33"/>
      <c r="L84" s="34"/>
      <c r="M84" s="61"/>
      <c r="N84" s="52"/>
      <c r="O84" s="62"/>
      <c r="P84" s="127">
        <f>P85</f>
        <v>0</v>
      </c>
      <c r="Q84" s="62"/>
      <c r="R84" s="127">
        <f>R85</f>
        <v>0</v>
      </c>
      <c r="S84" s="62"/>
      <c r="T84" s="128">
        <f>T85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107</v>
      </c>
      <c r="BK84" s="129">
        <f>BK85</f>
        <v>0</v>
      </c>
    </row>
    <row r="85" spans="2:63" s="11" customFormat="1" ht="25.5" customHeight="1">
      <c r="B85" s="130"/>
      <c r="D85" s="131" t="s">
        <v>72</v>
      </c>
      <c r="E85" s="132" t="s">
        <v>94</v>
      </c>
      <c r="F85" s="132" t="s">
        <v>1956</v>
      </c>
      <c r="I85" s="133"/>
      <c r="J85" s="134">
        <f>BK85</f>
        <v>0</v>
      </c>
      <c r="L85" s="130"/>
      <c r="M85" s="135"/>
      <c r="N85" s="136"/>
      <c r="O85" s="136"/>
      <c r="P85" s="137">
        <f>P86+P91+P96+P101</f>
        <v>0</v>
      </c>
      <c r="Q85" s="136"/>
      <c r="R85" s="137">
        <f>R86+R91+R96+R101</f>
        <v>0</v>
      </c>
      <c r="S85" s="136"/>
      <c r="T85" s="138">
        <f>T86+T91+T96+T101</f>
        <v>0</v>
      </c>
      <c r="AR85" s="131" t="s">
        <v>192</v>
      </c>
      <c r="AT85" s="139" t="s">
        <v>72</v>
      </c>
      <c r="AU85" s="139" t="s">
        <v>73</v>
      </c>
      <c r="AY85" s="131" t="s">
        <v>152</v>
      </c>
      <c r="BK85" s="140">
        <f>BK86+BK91+BK96+BK101</f>
        <v>0</v>
      </c>
    </row>
    <row r="86" spans="2:63" s="11" customFormat="1" ht="22.5" customHeight="1">
      <c r="B86" s="130"/>
      <c r="D86" s="131" t="s">
        <v>72</v>
      </c>
      <c r="E86" s="141" t="s">
        <v>1957</v>
      </c>
      <c r="F86" s="141" t="s">
        <v>1958</v>
      </c>
      <c r="I86" s="133"/>
      <c r="J86" s="142">
        <f>BK86</f>
        <v>0</v>
      </c>
      <c r="L86" s="130"/>
      <c r="M86" s="135"/>
      <c r="N86" s="136"/>
      <c r="O86" s="136"/>
      <c r="P86" s="137">
        <f>SUM(P87:P90)</f>
        <v>0</v>
      </c>
      <c r="Q86" s="136"/>
      <c r="R86" s="137">
        <f>SUM(R87:R90)</f>
        <v>0</v>
      </c>
      <c r="S86" s="136"/>
      <c r="T86" s="138">
        <f>SUM(T87:T90)</f>
        <v>0</v>
      </c>
      <c r="AR86" s="131" t="s">
        <v>192</v>
      </c>
      <c r="AT86" s="139" t="s">
        <v>72</v>
      </c>
      <c r="AU86" s="139" t="s">
        <v>80</v>
      </c>
      <c r="AY86" s="131" t="s">
        <v>152</v>
      </c>
      <c r="BK86" s="140">
        <f>SUM(BK87:BK90)</f>
        <v>0</v>
      </c>
    </row>
    <row r="87" spans="1:65" s="1" customFormat="1" ht="16.5" customHeight="1">
      <c r="A87" s="33"/>
      <c r="B87" s="143"/>
      <c r="C87" s="144" t="s">
        <v>80</v>
      </c>
      <c r="D87" s="144" t="s">
        <v>154</v>
      </c>
      <c r="E87" s="145" t="s">
        <v>1959</v>
      </c>
      <c r="F87" s="146" t="s">
        <v>1960</v>
      </c>
      <c r="G87" s="147" t="s">
        <v>732</v>
      </c>
      <c r="H87" s="148">
        <v>1</v>
      </c>
      <c r="I87" s="149"/>
      <c r="J87" s="150">
        <f>ROUND(I87*H87,2)</f>
        <v>0</v>
      </c>
      <c r="K87" s="146" t="s">
        <v>158</v>
      </c>
      <c r="L87" s="34"/>
      <c r="M87" s="151" t="s">
        <v>3</v>
      </c>
      <c r="N87" s="152" t="s">
        <v>44</v>
      </c>
      <c r="O87" s="54"/>
      <c r="P87" s="153">
        <f>O87*H87</f>
        <v>0</v>
      </c>
      <c r="Q87" s="153">
        <v>0</v>
      </c>
      <c r="R87" s="153">
        <f>Q87*H87</f>
        <v>0</v>
      </c>
      <c r="S87" s="153">
        <v>0</v>
      </c>
      <c r="T87" s="154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5" t="s">
        <v>1961</v>
      </c>
      <c r="AT87" s="155" t="s">
        <v>154</v>
      </c>
      <c r="AU87" s="155" t="s">
        <v>82</v>
      </c>
      <c r="AY87" s="18" t="s">
        <v>152</v>
      </c>
      <c r="BE87" s="156">
        <f>IF(N87="základní",J87,0)</f>
        <v>0</v>
      </c>
      <c r="BF87" s="156">
        <f>IF(N87="snížená",J87,0)</f>
        <v>0</v>
      </c>
      <c r="BG87" s="156">
        <f>IF(N87="zákl. přenesená",J87,0)</f>
        <v>0</v>
      </c>
      <c r="BH87" s="156">
        <f>IF(N87="sníž. přenesená",J87,0)</f>
        <v>0</v>
      </c>
      <c r="BI87" s="156">
        <f>IF(N87="nulová",J87,0)</f>
        <v>0</v>
      </c>
      <c r="BJ87" s="18" t="s">
        <v>80</v>
      </c>
      <c r="BK87" s="156">
        <f>ROUND(I87*H87,2)</f>
        <v>0</v>
      </c>
      <c r="BL87" s="18" t="s">
        <v>1961</v>
      </c>
      <c r="BM87" s="155" t="s">
        <v>1962</v>
      </c>
    </row>
    <row r="88" spans="1:47" s="1" customFormat="1" ht="11.25">
      <c r="A88" s="33"/>
      <c r="B88" s="34"/>
      <c r="C88" s="33"/>
      <c r="D88" s="157" t="s">
        <v>161</v>
      </c>
      <c r="E88" s="33"/>
      <c r="F88" s="158" t="s">
        <v>1963</v>
      </c>
      <c r="G88" s="33"/>
      <c r="H88" s="33"/>
      <c r="I88" s="159"/>
      <c r="J88" s="33"/>
      <c r="K88" s="33"/>
      <c r="L88" s="34"/>
      <c r="M88" s="160"/>
      <c r="N88" s="161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161</v>
      </c>
      <c r="AU88" s="18" t="s">
        <v>82</v>
      </c>
    </row>
    <row r="89" spans="1:65" s="1" customFormat="1" ht="16.5" customHeight="1">
      <c r="A89" s="33"/>
      <c r="B89" s="143"/>
      <c r="C89" s="144" t="s">
        <v>82</v>
      </c>
      <c r="D89" s="144" t="s">
        <v>154</v>
      </c>
      <c r="E89" s="145" t="s">
        <v>1964</v>
      </c>
      <c r="F89" s="146" t="s">
        <v>1965</v>
      </c>
      <c r="G89" s="147" t="s">
        <v>732</v>
      </c>
      <c r="H89" s="148">
        <v>1</v>
      </c>
      <c r="I89" s="149"/>
      <c r="J89" s="150">
        <f>ROUND(I89*H89,2)</f>
        <v>0</v>
      </c>
      <c r="K89" s="146" t="s">
        <v>158</v>
      </c>
      <c r="L89" s="34"/>
      <c r="M89" s="151" t="s">
        <v>3</v>
      </c>
      <c r="N89" s="152" t="s">
        <v>44</v>
      </c>
      <c r="O89" s="54"/>
      <c r="P89" s="153">
        <f>O89*H89</f>
        <v>0</v>
      </c>
      <c r="Q89" s="153">
        <v>0</v>
      </c>
      <c r="R89" s="153">
        <f>Q89*H89</f>
        <v>0</v>
      </c>
      <c r="S89" s="153">
        <v>0</v>
      </c>
      <c r="T89" s="154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5" t="s">
        <v>1961</v>
      </c>
      <c r="AT89" s="155" t="s">
        <v>154</v>
      </c>
      <c r="AU89" s="155" t="s">
        <v>82</v>
      </c>
      <c r="AY89" s="18" t="s">
        <v>152</v>
      </c>
      <c r="BE89" s="156">
        <f>IF(N89="základní",J89,0)</f>
        <v>0</v>
      </c>
      <c r="BF89" s="156">
        <f>IF(N89="snížená",J89,0)</f>
        <v>0</v>
      </c>
      <c r="BG89" s="156">
        <f>IF(N89="zákl. přenesená",J89,0)</f>
        <v>0</v>
      </c>
      <c r="BH89" s="156">
        <f>IF(N89="sníž. přenesená",J89,0)</f>
        <v>0</v>
      </c>
      <c r="BI89" s="156">
        <f>IF(N89="nulová",J89,0)</f>
        <v>0</v>
      </c>
      <c r="BJ89" s="18" t="s">
        <v>80</v>
      </c>
      <c r="BK89" s="156">
        <f>ROUND(I89*H89,2)</f>
        <v>0</v>
      </c>
      <c r="BL89" s="18" t="s">
        <v>1961</v>
      </c>
      <c r="BM89" s="155" t="s">
        <v>1966</v>
      </c>
    </row>
    <row r="90" spans="1:47" s="1" customFormat="1" ht="11.25">
      <c r="A90" s="33"/>
      <c r="B90" s="34"/>
      <c r="C90" s="33"/>
      <c r="D90" s="157" t="s">
        <v>161</v>
      </c>
      <c r="E90" s="33"/>
      <c r="F90" s="158" t="s">
        <v>1967</v>
      </c>
      <c r="G90" s="33"/>
      <c r="H90" s="33"/>
      <c r="I90" s="159"/>
      <c r="J90" s="33"/>
      <c r="K90" s="33"/>
      <c r="L90" s="34"/>
      <c r="M90" s="160"/>
      <c r="N90" s="161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161</v>
      </c>
      <c r="AU90" s="18" t="s">
        <v>82</v>
      </c>
    </row>
    <row r="91" spans="2:63" s="11" customFormat="1" ht="22.5" customHeight="1">
      <c r="B91" s="130"/>
      <c r="D91" s="131" t="s">
        <v>72</v>
      </c>
      <c r="E91" s="141" t="s">
        <v>1968</v>
      </c>
      <c r="F91" s="141" t="s">
        <v>1969</v>
      </c>
      <c r="I91" s="133"/>
      <c r="J91" s="142">
        <f>BK91</f>
        <v>0</v>
      </c>
      <c r="L91" s="130"/>
      <c r="M91" s="135"/>
      <c r="N91" s="136"/>
      <c r="O91" s="136"/>
      <c r="P91" s="137">
        <f>SUM(P92:P95)</f>
        <v>0</v>
      </c>
      <c r="Q91" s="136"/>
      <c r="R91" s="137">
        <f>SUM(R92:R95)</f>
        <v>0</v>
      </c>
      <c r="S91" s="136"/>
      <c r="T91" s="138">
        <f>SUM(T92:T95)</f>
        <v>0</v>
      </c>
      <c r="AR91" s="131" t="s">
        <v>192</v>
      </c>
      <c r="AT91" s="139" t="s">
        <v>72</v>
      </c>
      <c r="AU91" s="139" t="s">
        <v>80</v>
      </c>
      <c r="AY91" s="131" t="s">
        <v>152</v>
      </c>
      <c r="BK91" s="140">
        <f>SUM(BK92:BK95)</f>
        <v>0</v>
      </c>
    </row>
    <row r="92" spans="1:65" s="1" customFormat="1" ht="16.5" customHeight="1">
      <c r="A92" s="33"/>
      <c r="B92" s="143"/>
      <c r="C92" s="144" t="s">
        <v>175</v>
      </c>
      <c r="D92" s="144" t="s">
        <v>154</v>
      </c>
      <c r="E92" s="145" t="s">
        <v>1970</v>
      </c>
      <c r="F92" s="146" t="s">
        <v>1971</v>
      </c>
      <c r="G92" s="147" t="s">
        <v>732</v>
      </c>
      <c r="H92" s="148">
        <v>1</v>
      </c>
      <c r="I92" s="149"/>
      <c r="J92" s="150">
        <f>ROUND(I92*H92,2)</f>
        <v>0</v>
      </c>
      <c r="K92" s="146" t="s">
        <v>158</v>
      </c>
      <c r="L92" s="34"/>
      <c r="M92" s="151" t="s">
        <v>3</v>
      </c>
      <c r="N92" s="152" t="s">
        <v>44</v>
      </c>
      <c r="O92" s="54"/>
      <c r="P92" s="153">
        <f>O92*H92</f>
        <v>0</v>
      </c>
      <c r="Q92" s="153">
        <v>0</v>
      </c>
      <c r="R92" s="153">
        <f>Q92*H92</f>
        <v>0</v>
      </c>
      <c r="S92" s="153">
        <v>0</v>
      </c>
      <c r="T92" s="154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5" t="s">
        <v>1961</v>
      </c>
      <c r="AT92" s="155" t="s">
        <v>154</v>
      </c>
      <c r="AU92" s="155" t="s">
        <v>82</v>
      </c>
      <c r="AY92" s="18" t="s">
        <v>152</v>
      </c>
      <c r="BE92" s="156">
        <f>IF(N92="základní",J92,0)</f>
        <v>0</v>
      </c>
      <c r="BF92" s="156">
        <f>IF(N92="snížená",J92,0)</f>
        <v>0</v>
      </c>
      <c r="BG92" s="156">
        <f>IF(N92="zákl. přenesená",J92,0)</f>
        <v>0</v>
      </c>
      <c r="BH92" s="156">
        <f>IF(N92="sníž. přenesená",J92,0)</f>
        <v>0</v>
      </c>
      <c r="BI92" s="156">
        <f>IF(N92="nulová",J92,0)</f>
        <v>0</v>
      </c>
      <c r="BJ92" s="18" t="s">
        <v>80</v>
      </c>
      <c r="BK92" s="156">
        <f>ROUND(I92*H92,2)</f>
        <v>0</v>
      </c>
      <c r="BL92" s="18" t="s">
        <v>1961</v>
      </c>
      <c r="BM92" s="155" t="s">
        <v>1972</v>
      </c>
    </row>
    <row r="93" spans="1:47" s="1" customFormat="1" ht="11.25">
      <c r="A93" s="33"/>
      <c r="B93" s="34"/>
      <c r="C93" s="33"/>
      <c r="D93" s="157" t="s">
        <v>161</v>
      </c>
      <c r="E93" s="33"/>
      <c r="F93" s="158" t="s">
        <v>1973</v>
      </c>
      <c r="G93" s="33"/>
      <c r="H93" s="33"/>
      <c r="I93" s="159"/>
      <c r="J93" s="33"/>
      <c r="K93" s="33"/>
      <c r="L93" s="34"/>
      <c r="M93" s="160"/>
      <c r="N93" s="161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161</v>
      </c>
      <c r="AU93" s="18" t="s">
        <v>82</v>
      </c>
    </row>
    <row r="94" spans="1:65" s="1" customFormat="1" ht="16.5" customHeight="1">
      <c r="A94" s="33"/>
      <c r="B94" s="143"/>
      <c r="C94" s="144" t="s">
        <v>159</v>
      </c>
      <c r="D94" s="144" t="s">
        <v>154</v>
      </c>
      <c r="E94" s="145" t="s">
        <v>1974</v>
      </c>
      <c r="F94" s="146" t="s">
        <v>1975</v>
      </c>
      <c r="G94" s="147" t="s">
        <v>732</v>
      </c>
      <c r="H94" s="148">
        <v>1</v>
      </c>
      <c r="I94" s="149"/>
      <c r="J94" s="150">
        <f>ROUND(I94*H94,2)</f>
        <v>0</v>
      </c>
      <c r="K94" s="146" t="s">
        <v>158</v>
      </c>
      <c r="L94" s="34"/>
      <c r="M94" s="151" t="s">
        <v>3</v>
      </c>
      <c r="N94" s="152" t="s">
        <v>44</v>
      </c>
      <c r="O94" s="54"/>
      <c r="P94" s="153">
        <f>O94*H94</f>
        <v>0</v>
      </c>
      <c r="Q94" s="153">
        <v>0</v>
      </c>
      <c r="R94" s="153">
        <f>Q94*H94</f>
        <v>0</v>
      </c>
      <c r="S94" s="153">
        <v>0</v>
      </c>
      <c r="T94" s="154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5" t="s">
        <v>1961</v>
      </c>
      <c r="AT94" s="155" t="s">
        <v>154</v>
      </c>
      <c r="AU94" s="155" t="s">
        <v>82</v>
      </c>
      <c r="AY94" s="18" t="s">
        <v>152</v>
      </c>
      <c r="BE94" s="156">
        <f>IF(N94="základní",J94,0)</f>
        <v>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8" t="s">
        <v>80</v>
      </c>
      <c r="BK94" s="156">
        <f>ROUND(I94*H94,2)</f>
        <v>0</v>
      </c>
      <c r="BL94" s="18" t="s">
        <v>1961</v>
      </c>
      <c r="BM94" s="155" t="s">
        <v>1976</v>
      </c>
    </row>
    <row r="95" spans="1:47" s="1" customFormat="1" ht="11.25">
      <c r="A95" s="33"/>
      <c r="B95" s="34"/>
      <c r="C95" s="33"/>
      <c r="D95" s="157" t="s">
        <v>161</v>
      </c>
      <c r="E95" s="33"/>
      <c r="F95" s="158" t="s">
        <v>1977</v>
      </c>
      <c r="G95" s="33"/>
      <c r="H95" s="33"/>
      <c r="I95" s="159"/>
      <c r="J95" s="33"/>
      <c r="K95" s="33"/>
      <c r="L95" s="34"/>
      <c r="M95" s="160"/>
      <c r="N95" s="161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161</v>
      </c>
      <c r="AU95" s="18" t="s">
        <v>82</v>
      </c>
    </row>
    <row r="96" spans="2:63" s="11" customFormat="1" ht="22.5" customHeight="1">
      <c r="B96" s="130"/>
      <c r="D96" s="131" t="s">
        <v>72</v>
      </c>
      <c r="E96" s="141" t="s">
        <v>1978</v>
      </c>
      <c r="F96" s="141" t="s">
        <v>1979</v>
      </c>
      <c r="I96" s="133"/>
      <c r="J96" s="142">
        <f>BK96</f>
        <v>0</v>
      </c>
      <c r="L96" s="130"/>
      <c r="M96" s="135"/>
      <c r="N96" s="136"/>
      <c r="O96" s="136"/>
      <c r="P96" s="137">
        <f>SUM(P97:P100)</f>
        <v>0</v>
      </c>
      <c r="Q96" s="136"/>
      <c r="R96" s="137">
        <f>SUM(R97:R100)</f>
        <v>0</v>
      </c>
      <c r="S96" s="136"/>
      <c r="T96" s="138">
        <f>SUM(T97:T100)</f>
        <v>0</v>
      </c>
      <c r="AR96" s="131" t="s">
        <v>192</v>
      </c>
      <c r="AT96" s="139" t="s">
        <v>72</v>
      </c>
      <c r="AU96" s="139" t="s">
        <v>80</v>
      </c>
      <c r="AY96" s="131" t="s">
        <v>152</v>
      </c>
      <c r="BK96" s="140">
        <f>SUM(BK97:BK100)</f>
        <v>0</v>
      </c>
    </row>
    <row r="97" spans="1:65" s="1" customFormat="1" ht="16.5" customHeight="1">
      <c r="A97" s="33"/>
      <c r="B97" s="143"/>
      <c r="C97" s="144" t="s">
        <v>192</v>
      </c>
      <c r="D97" s="144" t="s">
        <v>154</v>
      </c>
      <c r="E97" s="145" t="s">
        <v>1980</v>
      </c>
      <c r="F97" s="146" t="s">
        <v>1981</v>
      </c>
      <c r="G97" s="147" t="s">
        <v>732</v>
      </c>
      <c r="H97" s="148">
        <v>1</v>
      </c>
      <c r="I97" s="149"/>
      <c r="J97" s="150">
        <f>ROUND(I97*H97,2)</f>
        <v>0</v>
      </c>
      <c r="K97" s="146" t="s">
        <v>158</v>
      </c>
      <c r="L97" s="34"/>
      <c r="M97" s="151" t="s">
        <v>3</v>
      </c>
      <c r="N97" s="152" t="s">
        <v>44</v>
      </c>
      <c r="O97" s="54"/>
      <c r="P97" s="153">
        <f>O97*H97</f>
        <v>0</v>
      </c>
      <c r="Q97" s="153">
        <v>0</v>
      </c>
      <c r="R97" s="153">
        <f>Q97*H97</f>
        <v>0</v>
      </c>
      <c r="S97" s="153">
        <v>0</v>
      </c>
      <c r="T97" s="154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5" t="s">
        <v>1961</v>
      </c>
      <c r="AT97" s="155" t="s">
        <v>154</v>
      </c>
      <c r="AU97" s="155" t="s">
        <v>82</v>
      </c>
      <c r="AY97" s="18" t="s">
        <v>152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8" t="s">
        <v>80</v>
      </c>
      <c r="BK97" s="156">
        <f>ROUND(I97*H97,2)</f>
        <v>0</v>
      </c>
      <c r="BL97" s="18" t="s">
        <v>1961</v>
      </c>
      <c r="BM97" s="155" t="s">
        <v>1982</v>
      </c>
    </row>
    <row r="98" spans="1:47" s="1" customFormat="1" ht="11.25">
      <c r="A98" s="33"/>
      <c r="B98" s="34"/>
      <c r="C98" s="33"/>
      <c r="D98" s="157" t="s">
        <v>161</v>
      </c>
      <c r="E98" s="33"/>
      <c r="F98" s="158" t="s">
        <v>1983</v>
      </c>
      <c r="G98" s="33"/>
      <c r="H98" s="33"/>
      <c r="I98" s="159"/>
      <c r="J98" s="33"/>
      <c r="K98" s="33"/>
      <c r="L98" s="34"/>
      <c r="M98" s="160"/>
      <c r="N98" s="161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161</v>
      </c>
      <c r="AU98" s="18" t="s">
        <v>82</v>
      </c>
    </row>
    <row r="99" spans="1:65" s="1" customFormat="1" ht="16.5" customHeight="1">
      <c r="A99" s="33"/>
      <c r="B99" s="143"/>
      <c r="C99" s="144" t="s">
        <v>199</v>
      </c>
      <c r="D99" s="144" t="s">
        <v>154</v>
      </c>
      <c r="E99" s="145" t="s">
        <v>1984</v>
      </c>
      <c r="F99" s="146" t="s">
        <v>1985</v>
      </c>
      <c r="G99" s="147" t="s">
        <v>732</v>
      </c>
      <c r="H99" s="148">
        <v>1</v>
      </c>
      <c r="I99" s="149"/>
      <c r="J99" s="150">
        <f>ROUND(I99*H99,2)</f>
        <v>0</v>
      </c>
      <c r="K99" s="146" t="s">
        <v>158</v>
      </c>
      <c r="L99" s="34"/>
      <c r="M99" s="151" t="s">
        <v>3</v>
      </c>
      <c r="N99" s="152" t="s">
        <v>44</v>
      </c>
      <c r="O99" s="54"/>
      <c r="P99" s="153">
        <f>O99*H99</f>
        <v>0</v>
      </c>
      <c r="Q99" s="153">
        <v>0</v>
      </c>
      <c r="R99" s="153">
        <f>Q99*H99</f>
        <v>0</v>
      </c>
      <c r="S99" s="153">
        <v>0</v>
      </c>
      <c r="T99" s="154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5" t="s">
        <v>1961</v>
      </c>
      <c r="AT99" s="155" t="s">
        <v>154</v>
      </c>
      <c r="AU99" s="155" t="s">
        <v>82</v>
      </c>
      <c r="AY99" s="18" t="s">
        <v>152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8" t="s">
        <v>80</v>
      </c>
      <c r="BK99" s="156">
        <f>ROUND(I99*H99,2)</f>
        <v>0</v>
      </c>
      <c r="BL99" s="18" t="s">
        <v>1961</v>
      </c>
      <c r="BM99" s="155" t="s">
        <v>1986</v>
      </c>
    </row>
    <row r="100" spans="1:47" s="1" customFormat="1" ht="11.25">
      <c r="A100" s="33"/>
      <c r="B100" s="34"/>
      <c r="C100" s="33"/>
      <c r="D100" s="157" t="s">
        <v>161</v>
      </c>
      <c r="E100" s="33"/>
      <c r="F100" s="158" t="s">
        <v>1987</v>
      </c>
      <c r="G100" s="33"/>
      <c r="H100" s="33"/>
      <c r="I100" s="159"/>
      <c r="J100" s="33"/>
      <c r="K100" s="33"/>
      <c r="L100" s="34"/>
      <c r="M100" s="160"/>
      <c r="N100" s="161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161</v>
      </c>
      <c r="AU100" s="18" t="s">
        <v>82</v>
      </c>
    </row>
    <row r="101" spans="2:63" s="11" customFormat="1" ht="22.5" customHeight="1">
      <c r="B101" s="130"/>
      <c r="D101" s="131" t="s">
        <v>72</v>
      </c>
      <c r="E101" s="141" t="s">
        <v>1988</v>
      </c>
      <c r="F101" s="141" t="s">
        <v>1989</v>
      </c>
      <c r="I101" s="133"/>
      <c r="J101" s="142">
        <f>BK101</f>
        <v>0</v>
      </c>
      <c r="L101" s="130"/>
      <c r="M101" s="135"/>
      <c r="N101" s="136"/>
      <c r="O101" s="136"/>
      <c r="P101" s="137">
        <f>SUM(P102:P103)</f>
        <v>0</v>
      </c>
      <c r="Q101" s="136"/>
      <c r="R101" s="137">
        <f>SUM(R102:R103)</f>
        <v>0</v>
      </c>
      <c r="S101" s="136"/>
      <c r="T101" s="138">
        <f>SUM(T102:T103)</f>
        <v>0</v>
      </c>
      <c r="AR101" s="131" t="s">
        <v>192</v>
      </c>
      <c r="AT101" s="139" t="s">
        <v>72</v>
      </c>
      <c r="AU101" s="139" t="s">
        <v>80</v>
      </c>
      <c r="AY101" s="131" t="s">
        <v>152</v>
      </c>
      <c r="BK101" s="140">
        <f>SUM(BK102:BK103)</f>
        <v>0</v>
      </c>
    </row>
    <row r="102" spans="1:65" s="1" customFormat="1" ht="16.5" customHeight="1">
      <c r="A102" s="33"/>
      <c r="B102" s="143"/>
      <c r="C102" s="144" t="s">
        <v>206</v>
      </c>
      <c r="D102" s="144" t="s">
        <v>154</v>
      </c>
      <c r="E102" s="145" t="s">
        <v>1990</v>
      </c>
      <c r="F102" s="146" t="s">
        <v>1991</v>
      </c>
      <c r="G102" s="147" t="s">
        <v>732</v>
      </c>
      <c r="H102" s="148">
        <v>1</v>
      </c>
      <c r="I102" s="149"/>
      <c r="J102" s="150">
        <f>ROUND(I102*H102,2)</f>
        <v>0</v>
      </c>
      <c r="K102" s="146" t="s">
        <v>158</v>
      </c>
      <c r="L102" s="34"/>
      <c r="M102" s="151" t="s">
        <v>3</v>
      </c>
      <c r="N102" s="152" t="s">
        <v>44</v>
      </c>
      <c r="O102" s="54"/>
      <c r="P102" s="153">
        <f>O102*H102</f>
        <v>0</v>
      </c>
      <c r="Q102" s="153">
        <v>0</v>
      </c>
      <c r="R102" s="153">
        <f>Q102*H102</f>
        <v>0</v>
      </c>
      <c r="S102" s="153">
        <v>0</v>
      </c>
      <c r="T102" s="154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5" t="s">
        <v>1961</v>
      </c>
      <c r="AT102" s="155" t="s">
        <v>154</v>
      </c>
      <c r="AU102" s="155" t="s">
        <v>82</v>
      </c>
      <c r="AY102" s="18" t="s">
        <v>152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8" t="s">
        <v>80</v>
      </c>
      <c r="BK102" s="156">
        <f>ROUND(I102*H102,2)</f>
        <v>0</v>
      </c>
      <c r="BL102" s="18" t="s">
        <v>1961</v>
      </c>
      <c r="BM102" s="155" t="s">
        <v>1992</v>
      </c>
    </row>
    <row r="103" spans="1:47" s="1" customFormat="1" ht="11.25">
      <c r="A103" s="33"/>
      <c r="B103" s="34"/>
      <c r="C103" s="33"/>
      <c r="D103" s="157" t="s">
        <v>161</v>
      </c>
      <c r="E103" s="33"/>
      <c r="F103" s="158" t="s">
        <v>1993</v>
      </c>
      <c r="G103" s="33"/>
      <c r="H103" s="33"/>
      <c r="I103" s="159"/>
      <c r="J103" s="33"/>
      <c r="K103" s="33"/>
      <c r="L103" s="34"/>
      <c r="M103" s="212"/>
      <c r="N103" s="213"/>
      <c r="O103" s="209"/>
      <c r="P103" s="209"/>
      <c r="Q103" s="209"/>
      <c r="R103" s="209"/>
      <c r="S103" s="209"/>
      <c r="T103" s="21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161</v>
      </c>
      <c r="AU103" s="18" t="s">
        <v>82</v>
      </c>
    </row>
    <row r="104" spans="1:31" s="1" customFormat="1" ht="6.75" customHeight="1">
      <c r="A104" s="33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4"/>
      <c r="M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</sheetData>
  <sheetProtection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13254000"/>
    <hyperlink ref="F90" r:id="rId2" display="https://podminky.urs.cz/item/CS_URS_2023_01/013294000"/>
    <hyperlink ref="F93" r:id="rId3" display="https://podminky.urs.cz/item/CS_URS_2023_01/030001000"/>
    <hyperlink ref="F95" r:id="rId4" display="https://podminky.urs.cz/item/CS_URS_2023_01/034002000"/>
    <hyperlink ref="F98" r:id="rId5" display="https://podminky.urs.cz/item/CS_URS_2023_01/044002000"/>
    <hyperlink ref="F100" r:id="rId6" display="https://podminky.urs.cz/item/CS_URS_2023_01/045002000"/>
    <hyperlink ref="F103" r:id="rId7" display="https://podminky.urs.cz/item/CS_URS_2023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15" customWidth="1"/>
    <col min="2" max="2" width="1.7109375" style="215" customWidth="1"/>
    <col min="3" max="4" width="5.00390625" style="215" customWidth="1"/>
    <col min="5" max="5" width="11.7109375" style="215" customWidth="1"/>
    <col min="6" max="6" width="9.140625" style="215" customWidth="1"/>
    <col min="7" max="7" width="5.00390625" style="215" customWidth="1"/>
    <col min="8" max="8" width="77.8515625" style="215" customWidth="1"/>
    <col min="9" max="10" width="20.00390625" style="215" customWidth="1"/>
    <col min="11" max="11" width="1.7109375" style="215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6" customFormat="1" ht="45" customHeight="1">
      <c r="B3" s="219"/>
      <c r="C3" s="343" t="s">
        <v>1994</v>
      </c>
      <c r="D3" s="343"/>
      <c r="E3" s="343"/>
      <c r="F3" s="343"/>
      <c r="G3" s="343"/>
      <c r="H3" s="343"/>
      <c r="I3" s="343"/>
      <c r="J3" s="343"/>
      <c r="K3" s="220"/>
    </row>
    <row r="4" spans="2:11" ht="25.5" customHeight="1">
      <c r="B4" s="221"/>
      <c r="C4" s="344" t="s">
        <v>1995</v>
      </c>
      <c r="D4" s="344"/>
      <c r="E4" s="344"/>
      <c r="F4" s="344"/>
      <c r="G4" s="344"/>
      <c r="H4" s="344"/>
      <c r="I4" s="344"/>
      <c r="J4" s="344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42" t="s">
        <v>1996</v>
      </c>
      <c r="D6" s="342"/>
      <c r="E6" s="342"/>
      <c r="F6" s="342"/>
      <c r="G6" s="342"/>
      <c r="H6" s="342"/>
      <c r="I6" s="342"/>
      <c r="J6" s="342"/>
      <c r="K6" s="222"/>
    </row>
    <row r="7" spans="2:11" ht="15" customHeight="1">
      <c r="B7" s="225"/>
      <c r="C7" s="342" t="s">
        <v>1997</v>
      </c>
      <c r="D7" s="342"/>
      <c r="E7" s="342"/>
      <c r="F7" s="342"/>
      <c r="G7" s="342"/>
      <c r="H7" s="342"/>
      <c r="I7" s="342"/>
      <c r="J7" s="342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42" t="s">
        <v>1998</v>
      </c>
      <c r="D9" s="342"/>
      <c r="E9" s="342"/>
      <c r="F9" s="342"/>
      <c r="G9" s="342"/>
      <c r="H9" s="342"/>
      <c r="I9" s="342"/>
      <c r="J9" s="342"/>
      <c r="K9" s="222"/>
    </row>
    <row r="10" spans="2:11" ht="15" customHeight="1">
      <c r="B10" s="225"/>
      <c r="C10" s="224"/>
      <c r="D10" s="342" t="s">
        <v>1999</v>
      </c>
      <c r="E10" s="342"/>
      <c r="F10" s="342"/>
      <c r="G10" s="342"/>
      <c r="H10" s="342"/>
      <c r="I10" s="342"/>
      <c r="J10" s="342"/>
      <c r="K10" s="222"/>
    </row>
    <row r="11" spans="2:11" ht="15" customHeight="1">
      <c r="B11" s="225"/>
      <c r="C11" s="226"/>
      <c r="D11" s="342" t="s">
        <v>2000</v>
      </c>
      <c r="E11" s="342"/>
      <c r="F11" s="342"/>
      <c r="G11" s="342"/>
      <c r="H11" s="342"/>
      <c r="I11" s="342"/>
      <c r="J11" s="342"/>
      <c r="K11" s="222"/>
    </row>
    <row r="12" spans="2:11" ht="15" customHeight="1">
      <c r="B12" s="225"/>
      <c r="C12" s="226"/>
      <c r="D12" s="224"/>
      <c r="E12" s="224"/>
      <c r="F12" s="224"/>
      <c r="G12" s="224"/>
      <c r="H12" s="224"/>
      <c r="I12" s="224"/>
      <c r="J12" s="224"/>
      <c r="K12" s="222"/>
    </row>
    <row r="13" spans="2:11" ht="15" customHeight="1">
      <c r="B13" s="225"/>
      <c r="C13" s="226"/>
      <c r="D13" s="227" t="s">
        <v>2001</v>
      </c>
      <c r="E13" s="224"/>
      <c r="F13" s="224"/>
      <c r="G13" s="224"/>
      <c r="H13" s="224"/>
      <c r="I13" s="224"/>
      <c r="J13" s="224"/>
      <c r="K13" s="222"/>
    </row>
    <row r="14" spans="2:11" ht="12.75" customHeight="1">
      <c r="B14" s="225"/>
      <c r="C14" s="226"/>
      <c r="D14" s="226"/>
      <c r="E14" s="226"/>
      <c r="F14" s="226"/>
      <c r="G14" s="226"/>
      <c r="H14" s="226"/>
      <c r="I14" s="226"/>
      <c r="J14" s="226"/>
      <c r="K14" s="222"/>
    </row>
    <row r="15" spans="2:11" ht="15" customHeight="1">
      <c r="B15" s="225"/>
      <c r="C15" s="226"/>
      <c r="D15" s="342" t="s">
        <v>2002</v>
      </c>
      <c r="E15" s="342"/>
      <c r="F15" s="342"/>
      <c r="G15" s="342"/>
      <c r="H15" s="342"/>
      <c r="I15" s="342"/>
      <c r="J15" s="342"/>
      <c r="K15" s="222"/>
    </row>
    <row r="16" spans="2:11" ht="15" customHeight="1">
      <c r="B16" s="225"/>
      <c r="C16" s="226"/>
      <c r="D16" s="342" t="s">
        <v>2003</v>
      </c>
      <c r="E16" s="342"/>
      <c r="F16" s="342"/>
      <c r="G16" s="342"/>
      <c r="H16" s="342"/>
      <c r="I16" s="342"/>
      <c r="J16" s="342"/>
      <c r="K16" s="222"/>
    </row>
    <row r="17" spans="2:11" ht="15" customHeight="1">
      <c r="B17" s="225"/>
      <c r="C17" s="226"/>
      <c r="D17" s="342" t="s">
        <v>2004</v>
      </c>
      <c r="E17" s="342"/>
      <c r="F17" s="342"/>
      <c r="G17" s="342"/>
      <c r="H17" s="342"/>
      <c r="I17" s="342"/>
      <c r="J17" s="342"/>
      <c r="K17" s="222"/>
    </row>
    <row r="18" spans="2:11" ht="15" customHeight="1">
      <c r="B18" s="225"/>
      <c r="C18" s="226"/>
      <c r="D18" s="226"/>
      <c r="E18" s="228" t="s">
        <v>79</v>
      </c>
      <c r="F18" s="342" t="s">
        <v>2005</v>
      </c>
      <c r="G18" s="342"/>
      <c r="H18" s="342"/>
      <c r="I18" s="342"/>
      <c r="J18" s="342"/>
      <c r="K18" s="222"/>
    </row>
    <row r="19" spans="2:11" ht="15" customHeight="1">
      <c r="B19" s="225"/>
      <c r="C19" s="226"/>
      <c r="D19" s="226"/>
      <c r="E19" s="228" t="s">
        <v>2006</v>
      </c>
      <c r="F19" s="342" t="s">
        <v>2007</v>
      </c>
      <c r="G19" s="342"/>
      <c r="H19" s="342"/>
      <c r="I19" s="342"/>
      <c r="J19" s="342"/>
      <c r="K19" s="222"/>
    </row>
    <row r="20" spans="2:11" ht="15" customHeight="1">
      <c r="B20" s="225"/>
      <c r="C20" s="226"/>
      <c r="D20" s="226"/>
      <c r="E20" s="228" t="s">
        <v>2008</v>
      </c>
      <c r="F20" s="342" t="s">
        <v>2009</v>
      </c>
      <c r="G20" s="342"/>
      <c r="H20" s="342"/>
      <c r="I20" s="342"/>
      <c r="J20" s="342"/>
      <c r="K20" s="222"/>
    </row>
    <row r="21" spans="2:11" ht="15" customHeight="1">
      <c r="B21" s="225"/>
      <c r="C21" s="226"/>
      <c r="D21" s="226"/>
      <c r="E21" s="228" t="s">
        <v>2010</v>
      </c>
      <c r="F21" s="342" t="s">
        <v>2011</v>
      </c>
      <c r="G21" s="342"/>
      <c r="H21" s="342"/>
      <c r="I21" s="342"/>
      <c r="J21" s="342"/>
      <c r="K21" s="222"/>
    </row>
    <row r="22" spans="2:11" ht="15" customHeight="1">
      <c r="B22" s="225"/>
      <c r="C22" s="226"/>
      <c r="D22" s="226"/>
      <c r="E22" s="228" t="s">
        <v>2012</v>
      </c>
      <c r="F22" s="342" t="s">
        <v>2013</v>
      </c>
      <c r="G22" s="342"/>
      <c r="H22" s="342"/>
      <c r="I22" s="342"/>
      <c r="J22" s="342"/>
      <c r="K22" s="222"/>
    </row>
    <row r="23" spans="2:11" ht="15" customHeight="1">
      <c r="B23" s="225"/>
      <c r="C23" s="226"/>
      <c r="D23" s="226"/>
      <c r="E23" s="228" t="s">
        <v>86</v>
      </c>
      <c r="F23" s="342" t="s">
        <v>2014</v>
      </c>
      <c r="G23" s="342"/>
      <c r="H23" s="342"/>
      <c r="I23" s="342"/>
      <c r="J23" s="342"/>
      <c r="K23" s="222"/>
    </row>
    <row r="24" spans="2:11" ht="12.75" customHeight="1">
      <c r="B24" s="225"/>
      <c r="C24" s="226"/>
      <c r="D24" s="226"/>
      <c r="E24" s="226"/>
      <c r="F24" s="226"/>
      <c r="G24" s="226"/>
      <c r="H24" s="226"/>
      <c r="I24" s="226"/>
      <c r="J24" s="226"/>
      <c r="K24" s="222"/>
    </row>
    <row r="25" spans="2:11" ht="15" customHeight="1">
      <c r="B25" s="225"/>
      <c r="C25" s="342" t="s">
        <v>2015</v>
      </c>
      <c r="D25" s="342"/>
      <c r="E25" s="342"/>
      <c r="F25" s="342"/>
      <c r="G25" s="342"/>
      <c r="H25" s="342"/>
      <c r="I25" s="342"/>
      <c r="J25" s="342"/>
      <c r="K25" s="222"/>
    </row>
    <row r="26" spans="2:11" ht="15" customHeight="1">
      <c r="B26" s="225"/>
      <c r="C26" s="342" t="s">
        <v>2016</v>
      </c>
      <c r="D26" s="342"/>
      <c r="E26" s="342"/>
      <c r="F26" s="342"/>
      <c r="G26" s="342"/>
      <c r="H26" s="342"/>
      <c r="I26" s="342"/>
      <c r="J26" s="342"/>
      <c r="K26" s="222"/>
    </row>
    <row r="27" spans="2:11" ht="15" customHeight="1">
      <c r="B27" s="225"/>
      <c r="C27" s="224"/>
      <c r="D27" s="342" t="s">
        <v>2017</v>
      </c>
      <c r="E27" s="342"/>
      <c r="F27" s="342"/>
      <c r="G27" s="342"/>
      <c r="H27" s="342"/>
      <c r="I27" s="342"/>
      <c r="J27" s="342"/>
      <c r="K27" s="222"/>
    </row>
    <row r="28" spans="2:11" ht="15" customHeight="1">
      <c r="B28" s="225"/>
      <c r="C28" s="226"/>
      <c r="D28" s="342" t="s">
        <v>2018</v>
      </c>
      <c r="E28" s="342"/>
      <c r="F28" s="342"/>
      <c r="G28" s="342"/>
      <c r="H28" s="342"/>
      <c r="I28" s="342"/>
      <c r="J28" s="342"/>
      <c r="K28" s="222"/>
    </row>
    <row r="29" spans="2:11" ht="12.75" customHeight="1">
      <c r="B29" s="225"/>
      <c r="C29" s="226"/>
      <c r="D29" s="226"/>
      <c r="E29" s="226"/>
      <c r="F29" s="226"/>
      <c r="G29" s="226"/>
      <c r="H29" s="226"/>
      <c r="I29" s="226"/>
      <c r="J29" s="226"/>
      <c r="K29" s="222"/>
    </row>
    <row r="30" spans="2:11" ht="15" customHeight="1">
      <c r="B30" s="225"/>
      <c r="C30" s="226"/>
      <c r="D30" s="342" t="s">
        <v>2019</v>
      </c>
      <c r="E30" s="342"/>
      <c r="F30" s="342"/>
      <c r="G30" s="342"/>
      <c r="H30" s="342"/>
      <c r="I30" s="342"/>
      <c r="J30" s="342"/>
      <c r="K30" s="222"/>
    </row>
    <row r="31" spans="2:11" ht="15" customHeight="1">
      <c r="B31" s="225"/>
      <c r="C31" s="226"/>
      <c r="D31" s="342" t="s">
        <v>2020</v>
      </c>
      <c r="E31" s="342"/>
      <c r="F31" s="342"/>
      <c r="G31" s="342"/>
      <c r="H31" s="342"/>
      <c r="I31" s="342"/>
      <c r="J31" s="342"/>
      <c r="K31" s="222"/>
    </row>
    <row r="32" spans="2:11" ht="12.75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2"/>
    </row>
    <row r="33" spans="2:11" ht="15" customHeight="1">
      <c r="B33" s="225"/>
      <c r="C33" s="226"/>
      <c r="D33" s="342" t="s">
        <v>2021</v>
      </c>
      <c r="E33" s="342"/>
      <c r="F33" s="342"/>
      <c r="G33" s="342"/>
      <c r="H33" s="342"/>
      <c r="I33" s="342"/>
      <c r="J33" s="342"/>
      <c r="K33" s="222"/>
    </row>
    <row r="34" spans="2:11" ht="15" customHeight="1">
      <c r="B34" s="225"/>
      <c r="C34" s="226"/>
      <c r="D34" s="342" t="s">
        <v>2022</v>
      </c>
      <c r="E34" s="342"/>
      <c r="F34" s="342"/>
      <c r="G34" s="342"/>
      <c r="H34" s="342"/>
      <c r="I34" s="342"/>
      <c r="J34" s="342"/>
      <c r="K34" s="222"/>
    </row>
    <row r="35" spans="2:11" ht="15" customHeight="1">
      <c r="B35" s="225"/>
      <c r="C35" s="226"/>
      <c r="D35" s="342" t="s">
        <v>2023</v>
      </c>
      <c r="E35" s="342"/>
      <c r="F35" s="342"/>
      <c r="G35" s="342"/>
      <c r="H35" s="342"/>
      <c r="I35" s="342"/>
      <c r="J35" s="342"/>
      <c r="K35" s="222"/>
    </row>
    <row r="36" spans="2:11" ht="15" customHeight="1">
      <c r="B36" s="225"/>
      <c r="C36" s="226"/>
      <c r="D36" s="224"/>
      <c r="E36" s="227" t="s">
        <v>138</v>
      </c>
      <c r="F36" s="224"/>
      <c r="G36" s="342" t="s">
        <v>2024</v>
      </c>
      <c r="H36" s="342"/>
      <c r="I36" s="342"/>
      <c r="J36" s="342"/>
      <c r="K36" s="222"/>
    </row>
    <row r="37" spans="2:11" ht="30.75" customHeight="1">
      <c r="B37" s="225"/>
      <c r="C37" s="226"/>
      <c r="D37" s="224"/>
      <c r="E37" s="227" t="s">
        <v>2025</v>
      </c>
      <c r="F37" s="224"/>
      <c r="G37" s="342" t="s">
        <v>2026</v>
      </c>
      <c r="H37" s="342"/>
      <c r="I37" s="342"/>
      <c r="J37" s="342"/>
      <c r="K37" s="222"/>
    </row>
    <row r="38" spans="2:11" ht="15" customHeight="1">
      <c r="B38" s="225"/>
      <c r="C38" s="226"/>
      <c r="D38" s="224"/>
      <c r="E38" s="227" t="s">
        <v>54</v>
      </c>
      <c r="F38" s="224"/>
      <c r="G38" s="342" t="s">
        <v>2027</v>
      </c>
      <c r="H38" s="342"/>
      <c r="I38" s="342"/>
      <c r="J38" s="342"/>
      <c r="K38" s="222"/>
    </row>
    <row r="39" spans="2:11" ht="15" customHeight="1">
      <c r="B39" s="225"/>
      <c r="C39" s="226"/>
      <c r="D39" s="224"/>
      <c r="E39" s="227" t="s">
        <v>55</v>
      </c>
      <c r="F39" s="224"/>
      <c r="G39" s="342" t="s">
        <v>2028</v>
      </c>
      <c r="H39" s="342"/>
      <c r="I39" s="342"/>
      <c r="J39" s="342"/>
      <c r="K39" s="222"/>
    </row>
    <row r="40" spans="2:11" ht="15" customHeight="1">
      <c r="B40" s="225"/>
      <c r="C40" s="226"/>
      <c r="D40" s="224"/>
      <c r="E40" s="227" t="s">
        <v>139</v>
      </c>
      <c r="F40" s="224"/>
      <c r="G40" s="342" t="s">
        <v>2029</v>
      </c>
      <c r="H40" s="342"/>
      <c r="I40" s="342"/>
      <c r="J40" s="342"/>
      <c r="K40" s="222"/>
    </row>
    <row r="41" spans="2:11" ht="15" customHeight="1">
      <c r="B41" s="225"/>
      <c r="C41" s="226"/>
      <c r="D41" s="224"/>
      <c r="E41" s="227" t="s">
        <v>140</v>
      </c>
      <c r="F41" s="224"/>
      <c r="G41" s="342" t="s">
        <v>2030</v>
      </c>
      <c r="H41" s="342"/>
      <c r="I41" s="342"/>
      <c r="J41" s="342"/>
      <c r="K41" s="222"/>
    </row>
    <row r="42" spans="2:11" ht="15" customHeight="1">
      <c r="B42" s="225"/>
      <c r="C42" s="226"/>
      <c r="D42" s="224"/>
      <c r="E42" s="227" t="s">
        <v>2031</v>
      </c>
      <c r="F42" s="224"/>
      <c r="G42" s="342" t="s">
        <v>2032</v>
      </c>
      <c r="H42" s="342"/>
      <c r="I42" s="342"/>
      <c r="J42" s="342"/>
      <c r="K42" s="222"/>
    </row>
    <row r="43" spans="2:11" ht="15" customHeight="1">
      <c r="B43" s="225"/>
      <c r="C43" s="226"/>
      <c r="D43" s="224"/>
      <c r="E43" s="227"/>
      <c r="F43" s="224"/>
      <c r="G43" s="342" t="s">
        <v>2033</v>
      </c>
      <c r="H43" s="342"/>
      <c r="I43" s="342"/>
      <c r="J43" s="342"/>
      <c r="K43" s="222"/>
    </row>
    <row r="44" spans="2:11" ht="15" customHeight="1">
      <c r="B44" s="225"/>
      <c r="C44" s="226"/>
      <c r="D44" s="224"/>
      <c r="E44" s="227" t="s">
        <v>2034</v>
      </c>
      <c r="F44" s="224"/>
      <c r="G44" s="342" t="s">
        <v>2035</v>
      </c>
      <c r="H44" s="342"/>
      <c r="I44" s="342"/>
      <c r="J44" s="342"/>
      <c r="K44" s="222"/>
    </row>
    <row r="45" spans="2:11" ht="15" customHeight="1">
      <c r="B45" s="225"/>
      <c r="C45" s="226"/>
      <c r="D45" s="224"/>
      <c r="E45" s="227" t="s">
        <v>142</v>
      </c>
      <c r="F45" s="224"/>
      <c r="G45" s="342" t="s">
        <v>2036</v>
      </c>
      <c r="H45" s="342"/>
      <c r="I45" s="342"/>
      <c r="J45" s="342"/>
      <c r="K45" s="222"/>
    </row>
    <row r="46" spans="2:11" ht="12.75" customHeight="1">
      <c r="B46" s="225"/>
      <c r="C46" s="226"/>
      <c r="D46" s="224"/>
      <c r="E46" s="224"/>
      <c r="F46" s="224"/>
      <c r="G46" s="224"/>
      <c r="H46" s="224"/>
      <c r="I46" s="224"/>
      <c r="J46" s="224"/>
      <c r="K46" s="222"/>
    </row>
    <row r="47" spans="2:11" ht="15" customHeight="1">
      <c r="B47" s="225"/>
      <c r="C47" s="226"/>
      <c r="D47" s="342" t="s">
        <v>2037</v>
      </c>
      <c r="E47" s="342"/>
      <c r="F47" s="342"/>
      <c r="G47" s="342"/>
      <c r="H47" s="342"/>
      <c r="I47" s="342"/>
      <c r="J47" s="342"/>
      <c r="K47" s="222"/>
    </row>
    <row r="48" spans="2:11" ht="15" customHeight="1">
      <c r="B48" s="225"/>
      <c r="C48" s="226"/>
      <c r="D48" s="226"/>
      <c r="E48" s="342" t="s">
        <v>2038</v>
      </c>
      <c r="F48" s="342"/>
      <c r="G48" s="342"/>
      <c r="H48" s="342"/>
      <c r="I48" s="342"/>
      <c r="J48" s="342"/>
      <c r="K48" s="222"/>
    </row>
    <row r="49" spans="2:11" ht="15" customHeight="1">
      <c r="B49" s="225"/>
      <c r="C49" s="226"/>
      <c r="D49" s="226"/>
      <c r="E49" s="342" t="s">
        <v>2039</v>
      </c>
      <c r="F49" s="342"/>
      <c r="G49" s="342"/>
      <c r="H49" s="342"/>
      <c r="I49" s="342"/>
      <c r="J49" s="342"/>
      <c r="K49" s="222"/>
    </row>
    <row r="50" spans="2:11" ht="15" customHeight="1">
      <c r="B50" s="225"/>
      <c r="C50" s="226"/>
      <c r="D50" s="226"/>
      <c r="E50" s="342" t="s">
        <v>2040</v>
      </c>
      <c r="F50" s="342"/>
      <c r="G50" s="342"/>
      <c r="H50" s="342"/>
      <c r="I50" s="342"/>
      <c r="J50" s="342"/>
      <c r="K50" s="222"/>
    </row>
    <row r="51" spans="2:11" ht="15" customHeight="1">
      <c r="B51" s="225"/>
      <c r="C51" s="226"/>
      <c r="D51" s="342" t="s">
        <v>2041</v>
      </c>
      <c r="E51" s="342"/>
      <c r="F51" s="342"/>
      <c r="G51" s="342"/>
      <c r="H51" s="342"/>
      <c r="I51" s="342"/>
      <c r="J51" s="342"/>
      <c r="K51" s="222"/>
    </row>
    <row r="52" spans="2:11" ht="25.5" customHeight="1">
      <c r="B52" s="221"/>
      <c r="C52" s="344" t="s">
        <v>2042</v>
      </c>
      <c r="D52" s="344"/>
      <c r="E52" s="344"/>
      <c r="F52" s="344"/>
      <c r="G52" s="344"/>
      <c r="H52" s="344"/>
      <c r="I52" s="344"/>
      <c r="J52" s="344"/>
      <c r="K52" s="222"/>
    </row>
    <row r="53" spans="2:11" ht="5.25" customHeight="1">
      <c r="B53" s="221"/>
      <c r="C53" s="223"/>
      <c r="D53" s="223"/>
      <c r="E53" s="223"/>
      <c r="F53" s="223"/>
      <c r="G53" s="223"/>
      <c r="H53" s="223"/>
      <c r="I53" s="223"/>
      <c r="J53" s="223"/>
      <c r="K53" s="222"/>
    </row>
    <row r="54" spans="2:11" ht="15" customHeight="1">
      <c r="B54" s="221"/>
      <c r="C54" s="342" t="s">
        <v>2043</v>
      </c>
      <c r="D54" s="342"/>
      <c r="E54" s="342"/>
      <c r="F54" s="342"/>
      <c r="G54" s="342"/>
      <c r="H54" s="342"/>
      <c r="I54" s="342"/>
      <c r="J54" s="342"/>
      <c r="K54" s="222"/>
    </row>
    <row r="55" spans="2:11" ht="15" customHeight="1">
      <c r="B55" s="221"/>
      <c r="C55" s="342" t="s">
        <v>2044</v>
      </c>
      <c r="D55" s="342"/>
      <c r="E55" s="342"/>
      <c r="F55" s="342"/>
      <c r="G55" s="342"/>
      <c r="H55" s="342"/>
      <c r="I55" s="342"/>
      <c r="J55" s="342"/>
      <c r="K55" s="222"/>
    </row>
    <row r="56" spans="2:11" ht="12.75" customHeight="1">
      <c r="B56" s="221"/>
      <c r="C56" s="224"/>
      <c r="D56" s="224"/>
      <c r="E56" s="224"/>
      <c r="F56" s="224"/>
      <c r="G56" s="224"/>
      <c r="H56" s="224"/>
      <c r="I56" s="224"/>
      <c r="J56" s="224"/>
      <c r="K56" s="222"/>
    </row>
    <row r="57" spans="2:11" ht="15" customHeight="1">
      <c r="B57" s="221"/>
      <c r="C57" s="342" t="s">
        <v>2045</v>
      </c>
      <c r="D57" s="342"/>
      <c r="E57" s="342"/>
      <c r="F57" s="342"/>
      <c r="G57" s="342"/>
      <c r="H57" s="342"/>
      <c r="I57" s="342"/>
      <c r="J57" s="342"/>
      <c r="K57" s="222"/>
    </row>
    <row r="58" spans="2:11" ht="15" customHeight="1">
      <c r="B58" s="221"/>
      <c r="C58" s="226"/>
      <c r="D58" s="342" t="s">
        <v>2046</v>
      </c>
      <c r="E58" s="342"/>
      <c r="F58" s="342"/>
      <c r="G58" s="342"/>
      <c r="H58" s="342"/>
      <c r="I58" s="342"/>
      <c r="J58" s="342"/>
      <c r="K58" s="222"/>
    </row>
    <row r="59" spans="2:11" ht="15" customHeight="1">
      <c r="B59" s="221"/>
      <c r="C59" s="226"/>
      <c r="D59" s="342" t="s">
        <v>2047</v>
      </c>
      <c r="E59" s="342"/>
      <c r="F59" s="342"/>
      <c r="G59" s="342"/>
      <c r="H59" s="342"/>
      <c r="I59" s="342"/>
      <c r="J59" s="342"/>
      <c r="K59" s="222"/>
    </row>
    <row r="60" spans="2:11" ht="15" customHeight="1">
      <c r="B60" s="221"/>
      <c r="C60" s="226"/>
      <c r="D60" s="342" t="s">
        <v>2048</v>
      </c>
      <c r="E60" s="342"/>
      <c r="F60" s="342"/>
      <c r="G60" s="342"/>
      <c r="H60" s="342"/>
      <c r="I60" s="342"/>
      <c r="J60" s="342"/>
      <c r="K60" s="222"/>
    </row>
    <row r="61" spans="2:11" ht="15" customHeight="1">
      <c r="B61" s="221"/>
      <c r="C61" s="226"/>
      <c r="D61" s="342" t="s">
        <v>2049</v>
      </c>
      <c r="E61" s="342"/>
      <c r="F61" s="342"/>
      <c r="G61" s="342"/>
      <c r="H61" s="342"/>
      <c r="I61" s="342"/>
      <c r="J61" s="342"/>
      <c r="K61" s="222"/>
    </row>
    <row r="62" spans="2:11" ht="15" customHeight="1">
      <c r="B62" s="221"/>
      <c r="C62" s="226"/>
      <c r="D62" s="346" t="s">
        <v>2050</v>
      </c>
      <c r="E62" s="346"/>
      <c r="F62" s="346"/>
      <c r="G62" s="346"/>
      <c r="H62" s="346"/>
      <c r="I62" s="346"/>
      <c r="J62" s="346"/>
      <c r="K62" s="222"/>
    </row>
    <row r="63" spans="2:11" ht="15" customHeight="1">
      <c r="B63" s="221"/>
      <c r="C63" s="226"/>
      <c r="D63" s="342" t="s">
        <v>2051</v>
      </c>
      <c r="E63" s="342"/>
      <c r="F63" s="342"/>
      <c r="G63" s="342"/>
      <c r="H63" s="342"/>
      <c r="I63" s="342"/>
      <c r="J63" s="342"/>
      <c r="K63" s="222"/>
    </row>
    <row r="64" spans="2:11" ht="12.75" customHeight="1">
      <c r="B64" s="221"/>
      <c r="C64" s="226"/>
      <c r="D64" s="226"/>
      <c r="E64" s="229"/>
      <c r="F64" s="226"/>
      <c r="G64" s="226"/>
      <c r="H64" s="226"/>
      <c r="I64" s="226"/>
      <c r="J64" s="226"/>
      <c r="K64" s="222"/>
    </row>
    <row r="65" spans="2:11" ht="15" customHeight="1">
      <c r="B65" s="221"/>
      <c r="C65" s="226"/>
      <c r="D65" s="342" t="s">
        <v>2052</v>
      </c>
      <c r="E65" s="342"/>
      <c r="F65" s="342"/>
      <c r="G65" s="342"/>
      <c r="H65" s="342"/>
      <c r="I65" s="342"/>
      <c r="J65" s="342"/>
      <c r="K65" s="222"/>
    </row>
    <row r="66" spans="2:11" ht="15" customHeight="1">
      <c r="B66" s="221"/>
      <c r="C66" s="226"/>
      <c r="D66" s="346" t="s">
        <v>2053</v>
      </c>
      <c r="E66" s="346"/>
      <c r="F66" s="346"/>
      <c r="G66" s="346"/>
      <c r="H66" s="346"/>
      <c r="I66" s="346"/>
      <c r="J66" s="346"/>
      <c r="K66" s="222"/>
    </row>
    <row r="67" spans="2:11" ht="15" customHeight="1">
      <c r="B67" s="221"/>
      <c r="C67" s="226"/>
      <c r="D67" s="342" t="s">
        <v>2054</v>
      </c>
      <c r="E67" s="342"/>
      <c r="F67" s="342"/>
      <c r="G67" s="342"/>
      <c r="H67" s="342"/>
      <c r="I67" s="342"/>
      <c r="J67" s="342"/>
      <c r="K67" s="222"/>
    </row>
    <row r="68" spans="2:11" ht="15" customHeight="1">
      <c r="B68" s="221"/>
      <c r="C68" s="226"/>
      <c r="D68" s="342" t="s">
        <v>2055</v>
      </c>
      <c r="E68" s="342"/>
      <c r="F68" s="342"/>
      <c r="G68" s="342"/>
      <c r="H68" s="342"/>
      <c r="I68" s="342"/>
      <c r="J68" s="342"/>
      <c r="K68" s="222"/>
    </row>
    <row r="69" spans="2:11" ht="15" customHeight="1">
      <c r="B69" s="221"/>
      <c r="C69" s="226"/>
      <c r="D69" s="342" t="s">
        <v>2056</v>
      </c>
      <c r="E69" s="342"/>
      <c r="F69" s="342"/>
      <c r="G69" s="342"/>
      <c r="H69" s="342"/>
      <c r="I69" s="342"/>
      <c r="J69" s="342"/>
      <c r="K69" s="222"/>
    </row>
    <row r="70" spans="2:11" ht="15" customHeight="1">
      <c r="B70" s="221"/>
      <c r="C70" s="226"/>
      <c r="D70" s="342" t="s">
        <v>2057</v>
      </c>
      <c r="E70" s="342"/>
      <c r="F70" s="342"/>
      <c r="G70" s="342"/>
      <c r="H70" s="342"/>
      <c r="I70" s="342"/>
      <c r="J70" s="342"/>
      <c r="K70" s="222"/>
    </row>
    <row r="71" spans="2:11" ht="12.75" customHeight="1">
      <c r="B71" s="230"/>
      <c r="C71" s="231"/>
      <c r="D71" s="231"/>
      <c r="E71" s="231"/>
      <c r="F71" s="231"/>
      <c r="G71" s="231"/>
      <c r="H71" s="231"/>
      <c r="I71" s="231"/>
      <c r="J71" s="231"/>
      <c r="K71" s="232"/>
    </row>
    <row r="72" spans="2:11" ht="18.75" customHeight="1">
      <c r="B72" s="233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18.75" customHeight="1">
      <c r="B73" s="234"/>
      <c r="C73" s="234"/>
      <c r="D73" s="234"/>
      <c r="E73" s="234"/>
      <c r="F73" s="234"/>
      <c r="G73" s="234"/>
      <c r="H73" s="234"/>
      <c r="I73" s="234"/>
      <c r="J73" s="234"/>
      <c r="K73" s="234"/>
    </row>
    <row r="74" spans="2:11" ht="7.5" customHeight="1">
      <c r="B74" s="235"/>
      <c r="C74" s="236"/>
      <c r="D74" s="236"/>
      <c r="E74" s="236"/>
      <c r="F74" s="236"/>
      <c r="G74" s="236"/>
      <c r="H74" s="236"/>
      <c r="I74" s="236"/>
      <c r="J74" s="236"/>
      <c r="K74" s="237"/>
    </row>
    <row r="75" spans="2:11" ht="45" customHeight="1">
      <c r="B75" s="238"/>
      <c r="C75" s="345" t="s">
        <v>2058</v>
      </c>
      <c r="D75" s="345"/>
      <c r="E75" s="345"/>
      <c r="F75" s="345"/>
      <c r="G75" s="345"/>
      <c r="H75" s="345"/>
      <c r="I75" s="345"/>
      <c r="J75" s="345"/>
      <c r="K75" s="239"/>
    </row>
    <row r="76" spans="2:11" ht="17.25" customHeight="1">
      <c r="B76" s="238"/>
      <c r="C76" s="240" t="s">
        <v>2059</v>
      </c>
      <c r="D76" s="240"/>
      <c r="E76" s="240"/>
      <c r="F76" s="240" t="s">
        <v>2060</v>
      </c>
      <c r="G76" s="241"/>
      <c r="H76" s="240" t="s">
        <v>55</v>
      </c>
      <c r="I76" s="240" t="s">
        <v>58</v>
      </c>
      <c r="J76" s="240" t="s">
        <v>2061</v>
      </c>
      <c r="K76" s="239"/>
    </row>
    <row r="77" spans="2:11" ht="17.25" customHeight="1">
      <c r="B77" s="238"/>
      <c r="C77" s="242" t="s">
        <v>2062</v>
      </c>
      <c r="D77" s="242"/>
      <c r="E77" s="242"/>
      <c r="F77" s="243" t="s">
        <v>2063</v>
      </c>
      <c r="G77" s="244"/>
      <c r="H77" s="242"/>
      <c r="I77" s="242"/>
      <c r="J77" s="242" t="s">
        <v>2064</v>
      </c>
      <c r="K77" s="239"/>
    </row>
    <row r="78" spans="2:11" ht="5.25" customHeight="1">
      <c r="B78" s="238"/>
      <c r="C78" s="245"/>
      <c r="D78" s="245"/>
      <c r="E78" s="245"/>
      <c r="F78" s="245"/>
      <c r="G78" s="246"/>
      <c r="H78" s="245"/>
      <c r="I78" s="245"/>
      <c r="J78" s="245"/>
      <c r="K78" s="239"/>
    </row>
    <row r="79" spans="2:11" ht="15" customHeight="1">
      <c r="B79" s="238"/>
      <c r="C79" s="227" t="s">
        <v>54</v>
      </c>
      <c r="D79" s="247"/>
      <c r="E79" s="247"/>
      <c r="F79" s="248" t="s">
        <v>2065</v>
      </c>
      <c r="G79" s="249"/>
      <c r="H79" s="227" t="s">
        <v>2066</v>
      </c>
      <c r="I79" s="227" t="s">
        <v>2067</v>
      </c>
      <c r="J79" s="227">
        <v>20</v>
      </c>
      <c r="K79" s="239"/>
    </row>
    <row r="80" spans="2:11" ht="15" customHeight="1">
      <c r="B80" s="238"/>
      <c r="C80" s="227" t="s">
        <v>2068</v>
      </c>
      <c r="D80" s="227"/>
      <c r="E80" s="227"/>
      <c r="F80" s="248" t="s">
        <v>2065</v>
      </c>
      <c r="G80" s="249"/>
      <c r="H80" s="227" t="s">
        <v>2069</v>
      </c>
      <c r="I80" s="227" t="s">
        <v>2067</v>
      </c>
      <c r="J80" s="227">
        <v>120</v>
      </c>
      <c r="K80" s="239"/>
    </row>
    <row r="81" spans="2:11" ht="15" customHeight="1">
      <c r="B81" s="250"/>
      <c r="C81" s="227" t="s">
        <v>2070</v>
      </c>
      <c r="D81" s="227"/>
      <c r="E81" s="227"/>
      <c r="F81" s="248" t="s">
        <v>2071</v>
      </c>
      <c r="G81" s="249"/>
      <c r="H81" s="227" t="s">
        <v>2072</v>
      </c>
      <c r="I81" s="227" t="s">
        <v>2067</v>
      </c>
      <c r="J81" s="227">
        <v>50</v>
      </c>
      <c r="K81" s="239"/>
    </row>
    <row r="82" spans="2:11" ht="15" customHeight="1">
      <c r="B82" s="250"/>
      <c r="C82" s="227" t="s">
        <v>2073</v>
      </c>
      <c r="D82" s="227"/>
      <c r="E82" s="227"/>
      <c r="F82" s="248" t="s">
        <v>2065</v>
      </c>
      <c r="G82" s="249"/>
      <c r="H82" s="227" t="s">
        <v>2074</v>
      </c>
      <c r="I82" s="227" t="s">
        <v>2075</v>
      </c>
      <c r="J82" s="227"/>
      <c r="K82" s="239"/>
    </row>
    <row r="83" spans="2:11" ht="15" customHeight="1">
      <c r="B83" s="250"/>
      <c r="C83" s="251" t="s">
        <v>2076</v>
      </c>
      <c r="D83" s="251"/>
      <c r="E83" s="251"/>
      <c r="F83" s="252" t="s">
        <v>2071</v>
      </c>
      <c r="G83" s="251"/>
      <c r="H83" s="251" t="s">
        <v>2077</v>
      </c>
      <c r="I83" s="251" t="s">
        <v>2067</v>
      </c>
      <c r="J83" s="251">
        <v>15</v>
      </c>
      <c r="K83" s="239"/>
    </row>
    <row r="84" spans="2:11" ht="15" customHeight="1">
      <c r="B84" s="250"/>
      <c r="C84" s="251" t="s">
        <v>2078</v>
      </c>
      <c r="D84" s="251"/>
      <c r="E84" s="251"/>
      <c r="F84" s="252" t="s">
        <v>2071</v>
      </c>
      <c r="G84" s="251"/>
      <c r="H84" s="251" t="s">
        <v>2079</v>
      </c>
      <c r="I84" s="251" t="s">
        <v>2067</v>
      </c>
      <c r="J84" s="251">
        <v>15</v>
      </c>
      <c r="K84" s="239"/>
    </row>
    <row r="85" spans="2:11" ht="15" customHeight="1">
      <c r="B85" s="250"/>
      <c r="C85" s="251" t="s">
        <v>2080</v>
      </c>
      <c r="D85" s="251"/>
      <c r="E85" s="251"/>
      <c r="F85" s="252" t="s">
        <v>2071</v>
      </c>
      <c r="G85" s="251"/>
      <c r="H85" s="251" t="s">
        <v>2081</v>
      </c>
      <c r="I85" s="251" t="s">
        <v>2067</v>
      </c>
      <c r="J85" s="251">
        <v>20</v>
      </c>
      <c r="K85" s="239"/>
    </row>
    <row r="86" spans="2:11" ht="15" customHeight="1">
      <c r="B86" s="250"/>
      <c r="C86" s="251" t="s">
        <v>2082</v>
      </c>
      <c r="D86" s="251"/>
      <c r="E86" s="251"/>
      <c r="F86" s="252" t="s">
        <v>2071</v>
      </c>
      <c r="G86" s="251"/>
      <c r="H86" s="251" t="s">
        <v>2083</v>
      </c>
      <c r="I86" s="251" t="s">
        <v>2067</v>
      </c>
      <c r="J86" s="251">
        <v>20</v>
      </c>
      <c r="K86" s="239"/>
    </row>
    <row r="87" spans="2:11" ht="15" customHeight="1">
      <c r="B87" s="250"/>
      <c r="C87" s="227" t="s">
        <v>2084</v>
      </c>
      <c r="D87" s="227"/>
      <c r="E87" s="227"/>
      <c r="F87" s="248" t="s">
        <v>2071</v>
      </c>
      <c r="G87" s="249"/>
      <c r="H87" s="227" t="s">
        <v>2085</v>
      </c>
      <c r="I87" s="227" t="s">
        <v>2067</v>
      </c>
      <c r="J87" s="227">
        <v>50</v>
      </c>
      <c r="K87" s="239"/>
    </row>
    <row r="88" spans="2:11" ht="15" customHeight="1">
      <c r="B88" s="250"/>
      <c r="C88" s="227" t="s">
        <v>2086</v>
      </c>
      <c r="D88" s="227"/>
      <c r="E88" s="227"/>
      <c r="F88" s="248" t="s">
        <v>2071</v>
      </c>
      <c r="G88" s="249"/>
      <c r="H88" s="227" t="s">
        <v>2087</v>
      </c>
      <c r="I88" s="227" t="s">
        <v>2067</v>
      </c>
      <c r="J88" s="227">
        <v>20</v>
      </c>
      <c r="K88" s="239"/>
    </row>
    <row r="89" spans="2:11" ht="15" customHeight="1">
      <c r="B89" s="250"/>
      <c r="C89" s="227" t="s">
        <v>2088</v>
      </c>
      <c r="D89" s="227"/>
      <c r="E89" s="227"/>
      <c r="F89" s="248" t="s">
        <v>2071</v>
      </c>
      <c r="G89" s="249"/>
      <c r="H89" s="227" t="s">
        <v>2089</v>
      </c>
      <c r="I89" s="227" t="s">
        <v>2067</v>
      </c>
      <c r="J89" s="227">
        <v>20</v>
      </c>
      <c r="K89" s="239"/>
    </row>
    <row r="90" spans="2:11" ht="15" customHeight="1">
      <c r="B90" s="250"/>
      <c r="C90" s="227" t="s">
        <v>2090</v>
      </c>
      <c r="D90" s="227"/>
      <c r="E90" s="227"/>
      <c r="F90" s="248" t="s">
        <v>2071</v>
      </c>
      <c r="G90" s="249"/>
      <c r="H90" s="227" t="s">
        <v>2091</v>
      </c>
      <c r="I90" s="227" t="s">
        <v>2067</v>
      </c>
      <c r="J90" s="227">
        <v>50</v>
      </c>
      <c r="K90" s="239"/>
    </row>
    <row r="91" spans="2:11" ht="15" customHeight="1">
      <c r="B91" s="250"/>
      <c r="C91" s="227" t="s">
        <v>2092</v>
      </c>
      <c r="D91" s="227"/>
      <c r="E91" s="227"/>
      <c r="F91" s="248" t="s">
        <v>2071</v>
      </c>
      <c r="G91" s="249"/>
      <c r="H91" s="227" t="s">
        <v>2092</v>
      </c>
      <c r="I91" s="227" t="s">
        <v>2067</v>
      </c>
      <c r="J91" s="227">
        <v>50</v>
      </c>
      <c r="K91" s="239"/>
    </row>
    <row r="92" spans="2:11" ht="15" customHeight="1">
      <c r="B92" s="250"/>
      <c r="C92" s="227" t="s">
        <v>2093</v>
      </c>
      <c r="D92" s="227"/>
      <c r="E92" s="227"/>
      <c r="F92" s="248" t="s">
        <v>2071</v>
      </c>
      <c r="G92" s="249"/>
      <c r="H92" s="227" t="s">
        <v>2094</v>
      </c>
      <c r="I92" s="227" t="s">
        <v>2067</v>
      </c>
      <c r="J92" s="227">
        <v>255</v>
      </c>
      <c r="K92" s="239"/>
    </row>
    <row r="93" spans="2:11" ht="15" customHeight="1">
      <c r="B93" s="250"/>
      <c r="C93" s="227" t="s">
        <v>2095</v>
      </c>
      <c r="D93" s="227"/>
      <c r="E93" s="227"/>
      <c r="F93" s="248" t="s">
        <v>2065</v>
      </c>
      <c r="G93" s="249"/>
      <c r="H93" s="227" t="s">
        <v>2096</v>
      </c>
      <c r="I93" s="227" t="s">
        <v>2097</v>
      </c>
      <c r="J93" s="227"/>
      <c r="K93" s="239"/>
    </row>
    <row r="94" spans="2:11" ht="15" customHeight="1">
      <c r="B94" s="250"/>
      <c r="C94" s="227" t="s">
        <v>2098</v>
      </c>
      <c r="D94" s="227"/>
      <c r="E94" s="227"/>
      <c r="F94" s="248" t="s">
        <v>2065</v>
      </c>
      <c r="G94" s="249"/>
      <c r="H94" s="227" t="s">
        <v>2099</v>
      </c>
      <c r="I94" s="227" t="s">
        <v>2100</v>
      </c>
      <c r="J94" s="227"/>
      <c r="K94" s="239"/>
    </row>
    <row r="95" spans="2:11" ht="15" customHeight="1">
      <c r="B95" s="250"/>
      <c r="C95" s="227" t="s">
        <v>2101</v>
      </c>
      <c r="D95" s="227"/>
      <c r="E95" s="227"/>
      <c r="F95" s="248" t="s">
        <v>2065</v>
      </c>
      <c r="G95" s="249"/>
      <c r="H95" s="227" t="s">
        <v>2101</v>
      </c>
      <c r="I95" s="227" t="s">
        <v>2100</v>
      </c>
      <c r="J95" s="227"/>
      <c r="K95" s="239"/>
    </row>
    <row r="96" spans="2:11" ht="15" customHeight="1">
      <c r="B96" s="250"/>
      <c r="C96" s="227" t="s">
        <v>39</v>
      </c>
      <c r="D96" s="227"/>
      <c r="E96" s="227"/>
      <c r="F96" s="248" t="s">
        <v>2065</v>
      </c>
      <c r="G96" s="249"/>
      <c r="H96" s="227" t="s">
        <v>2102</v>
      </c>
      <c r="I96" s="227" t="s">
        <v>2100</v>
      </c>
      <c r="J96" s="227"/>
      <c r="K96" s="239"/>
    </row>
    <row r="97" spans="2:11" ht="15" customHeight="1">
      <c r="B97" s="250"/>
      <c r="C97" s="227" t="s">
        <v>49</v>
      </c>
      <c r="D97" s="227"/>
      <c r="E97" s="227"/>
      <c r="F97" s="248" t="s">
        <v>2065</v>
      </c>
      <c r="G97" s="249"/>
      <c r="H97" s="227" t="s">
        <v>2103</v>
      </c>
      <c r="I97" s="227" t="s">
        <v>2100</v>
      </c>
      <c r="J97" s="227"/>
      <c r="K97" s="239"/>
    </row>
    <row r="98" spans="2:11" ht="15" customHeight="1">
      <c r="B98" s="253"/>
      <c r="C98" s="254"/>
      <c r="D98" s="254"/>
      <c r="E98" s="254"/>
      <c r="F98" s="254"/>
      <c r="G98" s="254"/>
      <c r="H98" s="254"/>
      <c r="I98" s="254"/>
      <c r="J98" s="254"/>
      <c r="K98" s="255"/>
    </row>
    <row r="99" spans="2:11" ht="18.7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6"/>
    </row>
    <row r="100" spans="2:11" ht="18.75" customHeight="1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</row>
    <row r="101" spans="2:11" ht="7.5" customHeight="1">
      <c r="B101" s="235"/>
      <c r="C101" s="236"/>
      <c r="D101" s="236"/>
      <c r="E101" s="236"/>
      <c r="F101" s="236"/>
      <c r="G101" s="236"/>
      <c r="H101" s="236"/>
      <c r="I101" s="236"/>
      <c r="J101" s="236"/>
      <c r="K101" s="237"/>
    </row>
    <row r="102" spans="2:11" ht="45" customHeight="1">
      <c r="B102" s="238"/>
      <c r="C102" s="345" t="s">
        <v>2104</v>
      </c>
      <c r="D102" s="345"/>
      <c r="E102" s="345"/>
      <c r="F102" s="345"/>
      <c r="G102" s="345"/>
      <c r="H102" s="345"/>
      <c r="I102" s="345"/>
      <c r="J102" s="345"/>
      <c r="K102" s="239"/>
    </row>
    <row r="103" spans="2:11" ht="17.25" customHeight="1">
      <c r="B103" s="238"/>
      <c r="C103" s="240" t="s">
        <v>2059</v>
      </c>
      <c r="D103" s="240"/>
      <c r="E103" s="240"/>
      <c r="F103" s="240" t="s">
        <v>2060</v>
      </c>
      <c r="G103" s="241"/>
      <c r="H103" s="240" t="s">
        <v>55</v>
      </c>
      <c r="I103" s="240" t="s">
        <v>58</v>
      </c>
      <c r="J103" s="240" t="s">
        <v>2061</v>
      </c>
      <c r="K103" s="239"/>
    </row>
    <row r="104" spans="2:11" ht="17.25" customHeight="1">
      <c r="B104" s="238"/>
      <c r="C104" s="242" t="s">
        <v>2062</v>
      </c>
      <c r="D104" s="242"/>
      <c r="E104" s="242"/>
      <c r="F104" s="243" t="s">
        <v>2063</v>
      </c>
      <c r="G104" s="244"/>
      <c r="H104" s="242"/>
      <c r="I104" s="242"/>
      <c r="J104" s="242" t="s">
        <v>2064</v>
      </c>
      <c r="K104" s="239"/>
    </row>
    <row r="105" spans="2:11" ht="5.25" customHeight="1">
      <c r="B105" s="238"/>
      <c r="C105" s="240"/>
      <c r="D105" s="240"/>
      <c r="E105" s="240"/>
      <c r="F105" s="240"/>
      <c r="G105" s="258"/>
      <c r="H105" s="240"/>
      <c r="I105" s="240"/>
      <c r="J105" s="240"/>
      <c r="K105" s="239"/>
    </row>
    <row r="106" spans="2:11" ht="15" customHeight="1">
      <c r="B106" s="238"/>
      <c r="C106" s="227" t="s">
        <v>54</v>
      </c>
      <c r="D106" s="247"/>
      <c r="E106" s="247"/>
      <c r="F106" s="248" t="s">
        <v>2065</v>
      </c>
      <c r="G106" s="227"/>
      <c r="H106" s="227" t="s">
        <v>2105</v>
      </c>
      <c r="I106" s="227" t="s">
        <v>2067</v>
      </c>
      <c r="J106" s="227">
        <v>20</v>
      </c>
      <c r="K106" s="239"/>
    </row>
    <row r="107" spans="2:11" ht="15" customHeight="1">
      <c r="B107" s="238"/>
      <c r="C107" s="227" t="s">
        <v>2068</v>
      </c>
      <c r="D107" s="227"/>
      <c r="E107" s="227"/>
      <c r="F107" s="248" t="s">
        <v>2065</v>
      </c>
      <c r="G107" s="227"/>
      <c r="H107" s="227" t="s">
        <v>2105</v>
      </c>
      <c r="I107" s="227" t="s">
        <v>2067</v>
      </c>
      <c r="J107" s="227">
        <v>120</v>
      </c>
      <c r="K107" s="239"/>
    </row>
    <row r="108" spans="2:11" ht="15" customHeight="1">
      <c r="B108" s="250"/>
      <c r="C108" s="227" t="s">
        <v>2070</v>
      </c>
      <c r="D108" s="227"/>
      <c r="E108" s="227"/>
      <c r="F108" s="248" t="s">
        <v>2071</v>
      </c>
      <c r="G108" s="227"/>
      <c r="H108" s="227" t="s">
        <v>2105</v>
      </c>
      <c r="I108" s="227" t="s">
        <v>2067</v>
      </c>
      <c r="J108" s="227">
        <v>50</v>
      </c>
      <c r="K108" s="239"/>
    </row>
    <row r="109" spans="2:11" ht="15" customHeight="1">
      <c r="B109" s="250"/>
      <c r="C109" s="227" t="s">
        <v>2073</v>
      </c>
      <c r="D109" s="227"/>
      <c r="E109" s="227"/>
      <c r="F109" s="248" t="s">
        <v>2065</v>
      </c>
      <c r="G109" s="227"/>
      <c r="H109" s="227" t="s">
        <v>2105</v>
      </c>
      <c r="I109" s="227" t="s">
        <v>2075</v>
      </c>
      <c r="J109" s="227"/>
      <c r="K109" s="239"/>
    </row>
    <row r="110" spans="2:11" ht="15" customHeight="1">
      <c r="B110" s="250"/>
      <c r="C110" s="227" t="s">
        <v>2084</v>
      </c>
      <c r="D110" s="227"/>
      <c r="E110" s="227"/>
      <c r="F110" s="248" t="s">
        <v>2071</v>
      </c>
      <c r="G110" s="227"/>
      <c r="H110" s="227" t="s">
        <v>2105</v>
      </c>
      <c r="I110" s="227" t="s">
        <v>2067</v>
      </c>
      <c r="J110" s="227">
        <v>50</v>
      </c>
      <c r="K110" s="239"/>
    </row>
    <row r="111" spans="2:11" ht="15" customHeight="1">
      <c r="B111" s="250"/>
      <c r="C111" s="227" t="s">
        <v>2092</v>
      </c>
      <c r="D111" s="227"/>
      <c r="E111" s="227"/>
      <c r="F111" s="248" t="s">
        <v>2071</v>
      </c>
      <c r="G111" s="227"/>
      <c r="H111" s="227" t="s">
        <v>2105</v>
      </c>
      <c r="I111" s="227" t="s">
        <v>2067</v>
      </c>
      <c r="J111" s="227">
        <v>50</v>
      </c>
      <c r="K111" s="239"/>
    </row>
    <row r="112" spans="2:11" ht="15" customHeight="1">
      <c r="B112" s="250"/>
      <c r="C112" s="227" t="s">
        <v>2090</v>
      </c>
      <c r="D112" s="227"/>
      <c r="E112" s="227"/>
      <c r="F112" s="248" t="s">
        <v>2071</v>
      </c>
      <c r="G112" s="227"/>
      <c r="H112" s="227" t="s">
        <v>2105</v>
      </c>
      <c r="I112" s="227" t="s">
        <v>2067</v>
      </c>
      <c r="J112" s="227">
        <v>50</v>
      </c>
      <c r="K112" s="239"/>
    </row>
    <row r="113" spans="2:11" ht="15" customHeight="1">
      <c r="B113" s="250"/>
      <c r="C113" s="227" t="s">
        <v>54</v>
      </c>
      <c r="D113" s="227"/>
      <c r="E113" s="227"/>
      <c r="F113" s="248" t="s">
        <v>2065</v>
      </c>
      <c r="G113" s="227"/>
      <c r="H113" s="227" t="s">
        <v>2106</v>
      </c>
      <c r="I113" s="227" t="s">
        <v>2067</v>
      </c>
      <c r="J113" s="227">
        <v>20</v>
      </c>
      <c r="K113" s="239"/>
    </row>
    <row r="114" spans="2:11" ht="15" customHeight="1">
      <c r="B114" s="250"/>
      <c r="C114" s="227" t="s">
        <v>2107</v>
      </c>
      <c r="D114" s="227"/>
      <c r="E114" s="227"/>
      <c r="F114" s="248" t="s">
        <v>2065</v>
      </c>
      <c r="G114" s="227"/>
      <c r="H114" s="227" t="s">
        <v>2108</v>
      </c>
      <c r="I114" s="227" t="s">
        <v>2067</v>
      </c>
      <c r="J114" s="227">
        <v>120</v>
      </c>
      <c r="K114" s="239"/>
    </row>
    <row r="115" spans="2:11" ht="15" customHeight="1">
      <c r="B115" s="250"/>
      <c r="C115" s="227" t="s">
        <v>39</v>
      </c>
      <c r="D115" s="227"/>
      <c r="E115" s="227"/>
      <c r="F115" s="248" t="s">
        <v>2065</v>
      </c>
      <c r="G115" s="227"/>
      <c r="H115" s="227" t="s">
        <v>2109</v>
      </c>
      <c r="I115" s="227" t="s">
        <v>2100</v>
      </c>
      <c r="J115" s="227"/>
      <c r="K115" s="239"/>
    </row>
    <row r="116" spans="2:11" ht="15" customHeight="1">
      <c r="B116" s="250"/>
      <c r="C116" s="227" t="s">
        <v>49</v>
      </c>
      <c r="D116" s="227"/>
      <c r="E116" s="227"/>
      <c r="F116" s="248" t="s">
        <v>2065</v>
      </c>
      <c r="G116" s="227"/>
      <c r="H116" s="227" t="s">
        <v>2110</v>
      </c>
      <c r="I116" s="227" t="s">
        <v>2100</v>
      </c>
      <c r="J116" s="227"/>
      <c r="K116" s="239"/>
    </row>
    <row r="117" spans="2:11" ht="15" customHeight="1">
      <c r="B117" s="250"/>
      <c r="C117" s="227" t="s">
        <v>58</v>
      </c>
      <c r="D117" s="227"/>
      <c r="E117" s="227"/>
      <c r="F117" s="248" t="s">
        <v>2065</v>
      </c>
      <c r="G117" s="227"/>
      <c r="H117" s="227" t="s">
        <v>2111</v>
      </c>
      <c r="I117" s="227" t="s">
        <v>2112</v>
      </c>
      <c r="J117" s="227"/>
      <c r="K117" s="239"/>
    </row>
    <row r="118" spans="2:11" ht="15" customHeight="1">
      <c r="B118" s="253"/>
      <c r="C118" s="259"/>
      <c r="D118" s="259"/>
      <c r="E118" s="259"/>
      <c r="F118" s="259"/>
      <c r="G118" s="259"/>
      <c r="H118" s="259"/>
      <c r="I118" s="259"/>
      <c r="J118" s="259"/>
      <c r="K118" s="255"/>
    </row>
    <row r="119" spans="2:11" ht="18.75" customHeight="1">
      <c r="B119" s="260"/>
      <c r="C119" s="261"/>
      <c r="D119" s="261"/>
      <c r="E119" s="261"/>
      <c r="F119" s="262"/>
      <c r="G119" s="261"/>
      <c r="H119" s="261"/>
      <c r="I119" s="261"/>
      <c r="J119" s="261"/>
      <c r="K119" s="260"/>
    </row>
    <row r="120" spans="2:11" ht="18.75" customHeight="1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2:11" ht="7.5" customHeight="1">
      <c r="B121" s="263"/>
      <c r="C121" s="264"/>
      <c r="D121" s="264"/>
      <c r="E121" s="264"/>
      <c r="F121" s="264"/>
      <c r="G121" s="264"/>
      <c r="H121" s="264"/>
      <c r="I121" s="264"/>
      <c r="J121" s="264"/>
      <c r="K121" s="265"/>
    </row>
    <row r="122" spans="2:11" ht="45" customHeight="1">
      <c r="B122" s="266"/>
      <c r="C122" s="343" t="s">
        <v>2113</v>
      </c>
      <c r="D122" s="343"/>
      <c r="E122" s="343"/>
      <c r="F122" s="343"/>
      <c r="G122" s="343"/>
      <c r="H122" s="343"/>
      <c r="I122" s="343"/>
      <c r="J122" s="343"/>
      <c r="K122" s="267"/>
    </row>
    <row r="123" spans="2:11" ht="17.25" customHeight="1">
      <c r="B123" s="268"/>
      <c r="C123" s="240" t="s">
        <v>2059</v>
      </c>
      <c r="D123" s="240"/>
      <c r="E123" s="240"/>
      <c r="F123" s="240" t="s">
        <v>2060</v>
      </c>
      <c r="G123" s="241"/>
      <c r="H123" s="240" t="s">
        <v>55</v>
      </c>
      <c r="I123" s="240" t="s">
        <v>58</v>
      </c>
      <c r="J123" s="240" t="s">
        <v>2061</v>
      </c>
      <c r="K123" s="269"/>
    </row>
    <row r="124" spans="2:11" ht="17.25" customHeight="1">
      <c r="B124" s="268"/>
      <c r="C124" s="242" t="s">
        <v>2062</v>
      </c>
      <c r="D124" s="242"/>
      <c r="E124" s="242"/>
      <c r="F124" s="243" t="s">
        <v>2063</v>
      </c>
      <c r="G124" s="244"/>
      <c r="H124" s="242"/>
      <c r="I124" s="242"/>
      <c r="J124" s="242" t="s">
        <v>2064</v>
      </c>
      <c r="K124" s="269"/>
    </row>
    <row r="125" spans="2:11" ht="5.25" customHeight="1">
      <c r="B125" s="270"/>
      <c r="C125" s="245"/>
      <c r="D125" s="245"/>
      <c r="E125" s="245"/>
      <c r="F125" s="245"/>
      <c r="G125" s="271"/>
      <c r="H125" s="245"/>
      <c r="I125" s="245"/>
      <c r="J125" s="245"/>
      <c r="K125" s="272"/>
    </row>
    <row r="126" spans="2:11" ht="15" customHeight="1">
      <c r="B126" s="270"/>
      <c r="C126" s="227" t="s">
        <v>2068</v>
      </c>
      <c r="D126" s="247"/>
      <c r="E126" s="247"/>
      <c r="F126" s="248" t="s">
        <v>2065</v>
      </c>
      <c r="G126" s="227"/>
      <c r="H126" s="227" t="s">
        <v>2105</v>
      </c>
      <c r="I126" s="227" t="s">
        <v>2067</v>
      </c>
      <c r="J126" s="227">
        <v>120</v>
      </c>
      <c r="K126" s="273"/>
    </row>
    <row r="127" spans="2:11" ht="15" customHeight="1">
      <c r="B127" s="270"/>
      <c r="C127" s="227" t="s">
        <v>2114</v>
      </c>
      <c r="D127" s="227"/>
      <c r="E127" s="227"/>
      <c r="F127" s="248" t="s">
        <v>2065</v>
      </c>
      <c r="G127" s="227"/>
      <c r="H127" s="227" t="s">
        <v>2115</v>
      </c>
      <c r="I127" s="227" t="s">
        <v>2067</v>
      </c>
      <c r="J127" s="227" t="s">
        <v>2116</v>
      </c>
      <c r="K127" s="273"/>
    </row>
    <row r="128" spans="2:11" ht="15" customHeight="1">
      <c r="B128" s="270"/>
      <c r="C128" s="227" t="s">
        <v>86</v>
      </c>
      <c r="D128" s="227"/>
      <c r="E128" s="227"/>
      <c r="F128" s="248" t="s">
        <v>2065</v>
      </c>
      <c r="G128" s="227"/>
      <c r="H128" s="227" t="s">
        <v>2117</v>
      </c>
      <c r="I128" s="227" t="s">
        <v>2067</v>
      </c>
      <c r="J128" s="227" t="s">
        <v>2116</v>
      </c>
      <c r="K128" s="273"/>
    </row>
    <row r="129" spans="2:11" ht="15" customHeight="1">
      <c r="B129" s="270"/>
      <c r="C129" s="227" t="s">
        <v>2076</v>
      </c>
      <c r="D129" s="227"/>
      <c r="E129" s="227"/>
      <c r="F129" s="248" t="s">
        <v>2071</v>
      </c>
      <c r="G129" s="227"/>
      <c r="H129" s="227" t="s">
        <v>2077</v>
      </c>
      <c r="I129" s="227" t="s">
        <v>2067</v>
      </c>
      <c r="J129" s="227">
        <v>15</v>
      </c>
      <c r="K129" s="273"/>
    </row>
    <row r="130" spans="2:11" ht="15" customHeight="1">
      <c r="B130" s="270"/>
      <c r="C130" s="251" t="s">
        <v>2078</v>
      </c>
      <c r="D130" s="251"/>
      <c r="E130" s="251"/>
      <c r="F130" s="252" t="s">
        <v>2071</v>
      </c>
      <c r="G130" s="251"/>
      <c r="H130" s="251" t="s">
        <v>2079</v>
      </c>
      <c r="I130" s="251" t="s">
        <v>2067</v>
      </c>
      <c r="J130" s="251">
        <v>15</v>
      </c>
      <c r="K130" s="273"/>
    </row>
    <row r="131" spans="2:11" ht="15" customHeight="1">
      <c r="B131" s="270"/>
      <c r="C131" s="251" t="s">
        <v>2080</v>
      </c>
      <c r="D131" s="251"/>
      <c r="E131" s="251"/>
      <c r="F131" s="252" t="s">
        <v>2071</v>
      </c>
      <c r="G131" s="251"/>
      <c r="H131" s="251" t="s">
        <v>2081</v>
      </c>
      <c r="I131" s="251" t="s">
        <v>2067</v>
      </c>
      <c r="J131" s="251">
        <v>20</v>
      </c>
      <c r="K131" s="273"/>
    </row>
    <row r="132" spans="2:11" ht="15" customHeight="1">
      <c r="B132" s="270"/>
      <c r="C132" s="251" t="s">
        <v>2082</v>
      </c>
      <c r="D132" s="251"/>
      <c r="E132" s="251"/>
      <c r="F132" s="252" t="s">
        <v>2071</v>
      </c>
      <c r="G132" s="251"/>
      <c r="H132" s="251" t="s">
        <v>2083</v>
      </c>
      <c r="I132" s="251" t="s">
        <v>2067</v>
      </c>
      <c r="J132" s="251">
        <v>20</v>
      </c>
      <c r="K132" s="273"/>
    </row>
    <row r="133" spans="2:11" ht="15" customHeight="1">
      <c r="B133" s="270"/>
      <c r="C133" s="227" t="s">
        <v>2070</v>
      </c>
      <c r="D133" s="227"/>
      <c r="E133" s="227"/>
      <c r="F133" s="248" t="s">
        <v>2071</v>
      </c>
      <c r="G133" s="227"/>
      <c r="H133" s="227" t="s">
        <v>2105</v>
      </c>
      <c r="I133" s="227" t="s">
        <v>2067</v>
      </c>
      <c r="J133" s="227">
        <v>50</v>
      </c>
      <c r="K133" s="273"/>
    </row>
    <row r="134" spans="2:11" ht="15" customHeight="1">
      <c r="B134" s="270"/>
      <c r="C134" s="227" t="s">
        <v>2084</v>
      </c>
      <c r="D134" s="227"/>
      <c r="E134" s="227"/>
      <c r="F134" s="248" t="s">
        <v>2071</v>
      </c>
      <c r="G134" s="227"/>
      <c r="H134" s="227" t="s">
        <v>2105</v>
      </c>
      <c r="I134" s="227" t="s">
        <v>2067</v>
      </c>
      <c r="J134" s="227">
        <v>50</v>
      </c>
      <c r="K134" s="273"/>
    </row>
    <row r="135" spans="2:11" ht="15" customHeight="1">
      <c r="B135" s="270"/>
      <c r="C135" s="227" t="s">
        <v>2090</v>
      </c>
      <c r="D135" s="227"/>
      <c r="E135" s="227"/>
      <c r="F135" s="248" t="s">
        <v>2071</v>
      </c>
      <c r="G135" s="227"/>
      <c r="H135" s="227" t="s">
        <v>2105</v>
      </c>
      <c r="I135" s="227" t="s">
        <v>2067</v>
      </c>
      <c r="J135" s="227">
        <v>50</v>
      </c>
      <c r="K135" s="273"/>
    </row>
    <row r="136" spans="2:11" ht="15" customHeight="1">
      <c r="B136" s="270"/>
      <c r="C136" s="227" t="s">
        <v>2092</v>
      </c>
      <c r="D136" s="227"/>
      <c r="E136" s="227"/>
      <c r="F136" s="248" t="s">
        <v>2071</v>
      </c>
      <c r="G136" s="227"/>
      <c r="H136" s="227" t="s">
        <v>2105</v>
      </c>
      <c r="I136" s="227" t="s">
        <v>2067</v>
      </c>
      <c r="J136" s="227">
        <v>50</v>
      </c>
      <c r="K136" s="273"/>
    </row>
    <row r="137" spans="2:11" ht="15" customHeight="1">
      <c r="B137" s="270"/>
      <c r="C137" s="227" t="s">
        <v>2093</v>
      </c>
      <c r="D137" s="227"/>
      <c r="E137" s="227"/>
      <c r="F137" s="248" t="s">
        <v>2071</v>
      </c>
      <c r="G137" s="227"/>
      <c r="H137" s="227" t="s">
        <v>2118</v>
      </c>
      <c r="I137" s="227" t="s">
        <v>2067</v>
      </c>
      <c r="J137" s="227">
        <v>255</v>
      </c>
      <c r="K137" s="273"/>
    </row>
    <row r="138" spans="2:11" ht="15" customHeight="1">
      <c r="B138" s="270"/>
      <c r="C138" s="227" t="s">
        <v>2095</v>
      </c>
      <c r="D138" s="227"/>
      <c r="E138" s="227"/>
      <c r="F138" s="248" t="s">
        <v>2065</v>
      </c>
      <c r="G138" s="227"/>
      <c r="H138" s="227" t="s">
        <v>2119</v>
      </c>
      <c r="I138" s="227" t="s">
        <v>2097</v>
      </c>
      <c r="J138" s="227"/>
      <c r="K138" s="273"/>
    </row>
    <row r="139" spans="2:11" ht="15" customHeight="1">
      <c r="B139" s="270"/>
      <c r="C139" s="227" t="s">
        <v>2098</v>
      </c>
      <c r="D139" s="227"/>
      <c r="E139" s="227"/>
      <c r="F139" s="248" t="s">
        <v>2065</v>
      </c>
      <c r="G139" s="227"/>
      <c r="H139" s="227" t="s">
        <v>2120</v>
      </c>
      <c r="I139" s="227" t="s">
        <v>2100</v>
      </c>
      <c r="J139" s="227"/>
      <c r="K139" s="273"/>
    </row>
    <row r="140" spans="2:11" ht="15" customHeight="1">
      <c r="B140" s="270"/>
      <c r="C140" s="227" t="s">
        <v>2101</v>
      </c>
      <c r="D140" s="227"/>
      <c r="E140" s="227"/>
      <c r="F140" s="248" t="s">
        <v>2065</v>
      </c>
      <c r="G140" s="227"/>
      <c r="H140" s="227" t="s">
        <v>2101</v>
      </c>
      <c r="I140" s="227" t="s">
        <v>2100</v>
      </c>
      <c r="J140" s="227"/>
      <c r="K140" s="273"/>
    </row>
    <row r="141" spans="2:11" ht="15" customHeight="1">
      <c r="B141" s="270"/>
      <c r="C141" s="227" t="s">
        <v>39</v>
      </c>
      <c r="D141" s="227"/>
      <c r="E141" s="227"/>
      <c r="F141" s="248" t="s">
        <v>2065</v>
      </c>
      <c r="G141" s="227"/>
      <c r="H141" s="227" t="s">
        <v>2121</v>
      </c>
      <c r="I141" s="227" t="s">
        <v>2100</v>
      </c>
      <c r="J141" s="227"/>
      <c r="K141" s="273"/>
    </row>
    <row r="142" spans="2:11" ht="15" customHeight="1">
      <c r="B142" s="270"/>
      <c r="C142" s="227" t="s">
        <v>2122</v>
      </c>
      <c r="D142" s="227"/>
      <c r="E142" s="227"/>
      <c r="F142" s="248" t="s">
        <v>2065</v>
      </c>
      <c r="G142" s="227"/>
      <c r="H142" s="227" t="s">
        <v>2123</v>
      </c>
      <c r="I142" s="227" t="s">
        <v>2100</v>
      </c>
      <c r="J142" s="227"/>
      <c r="K142" s="273"/>
    </row>
    <row r="143" spans="2:11" ht="15" customHeight="1">
      <c r="B143" s="274"/>
      <c r="C143" s="275"/>
      <c r="D143" s="275"/>
      <c r="E143" s="275"/>
      <c r="F143" s="275"/>
      <c r="G143" s="275"/>
      <c r="H143" s="275"/>
      <c r="I143" s="275"/>
      <c r="J143" s="275"/>
      <c r="K143" s="276"/>
    </row>
    <row r="144" spans="2:11" ht="18.75" customHeight="1">
      <c r="B144" s="261"/>
      <c r="C144" s="261"/>
      <c r="D144" s="261"/>
      <c r="E144" s="261"/>
      <c r="F144" s="262"/>
      <c r="G144" s="261"/>
      <c r="H144" s="261"/>
      <c r="I144" s="261"/>
      <c r="J144" s="261"/>
      <c r="K144" s="261"/>
    </row>
    <row r="145" spans="2:11" ht="18.75" customHeight="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</row>
    <row r="146" spans="2:11" ht="7.5" customHeight="1">
      <c r="B146" s="235"/>
      <c r="C146" s="236"/>
      <c r="D146" s="236"/>
      <c r="E146" s="236"/>
      <c r="F146" s="236"/>
      <c r="G146" s="236"/>
      <c r="H146" s="236"/>
      <c r="I146" s="236"/>
      <c r="J146" s="236"/>
      <c r="K146" s="237"/>
    </row>
    <row r="147" spans="2:11" ht="45" customHeight="1">
      <c r="B147" s="238"/>
      <c r="C147" s="345" t="s">
        <v>2124</v>
      </c>
      <c r="D147" s="345"/>
      <c r="E147" s="345"/>
      <c r="F147" s="345"/>
      <c r="G147" s="345"/>
      <c r="H147" s="345"/>
      <c r="I147" s="345"/>
      <c r="J147" s="345"/>
      <c r="K147" s="239"/>
    </row>
    <row r="148" spans="2:11" ht="17.25" customHeight="1">
      <c r="B148" s="238"/>
      <c r="C148" s="240" t="s">
        <v>2059</v>
      </c>
      <c r="D148" s="240"/>
      <c r="E148" s="240"/>
      <c r="F148" s="240" t="s">
        <v>2060</v>
      </c>
      <c r="G148" s="241"/>
      <c r="H148" s="240" t="s">
        <v>55</v>
      </c>
      <c r="I148" s="240" t="s">
        <v>58</v>
      </c>
      <c r="J148" s="240" t="s">
        <v>2061</v>
      </c>
      <c r="K148" s="239"/>
    </row>
    <row r="149" spans="2:11" ht="17.25" customHeight="1">
      <c r="B149" s="238"/>
      <c r="C149" s="242" t="s">
        <v>2062</v>
      </c>
      <c r="D149" s="242"/>
      <c r="E149" s="242"/>
      <c r="F149" s="243" t="s">
        <v>2063</v>
      </c>
      <c r="G149" s="244"/>
      <c r="H149" s="242"/>
      <c r="I149" s="242"/>
      <c r="J149" s="242" t="s">
        <v>2064</v>
      </c>
      <c r="K149" s="239"/>
    </row>
    <row r="150" spans="2:11" ht="5.25" customHeight="1">
      <c r="B150" s="250"/>
      <c r="C150" s="245"/>
      <c r="D150" s="245"/>
      <c r="E150" s="245"/>
      <c r="F150" s="245"/>
      <c r="G150" s="246"/>
      <c r="H150" s="245"/>
      <c r="I150" s="245"/>
      <c r="J150" s="245"/>
      <c r="K150" s="273"/>
    </row>
    <row r="151" spans="2:11" ht="15" customHeight="1">
      <c r="B151" s="250"/>
      <c r="C151" s="277" t="s">
        <v>2068</v>
      </c>
      <c r="D151" s="227"/>
      <c r="E151" s="227"/>
      <c r="F151" s="278" t="s">
        <v>2065</v>
      </c>
      <c r="G151" s="227"/>
      <c r="H151" s="277" t="s">
        <v>2105</v>
      </c>
      <c r="I151" s="277" t="s">
        <v>2067</v>
      </c>
      <c r="J151" s="277">
        <v>120</v>
      </c>
      <c r="K151" s="273"/>
    </row>
    <row r="152" spans="2:11" ht="15" customHeight="1">
      <c r="B152" s="250"/>
      <c r="C152" s="277" t="s">
        <v>2114</v>
      </c>
      <c r="D152" s="227"/>
      <c r="E152" s="227"/>
      <c r="F152" s="278" t="s">
        <v>2065</v>
      </c>
      <c r="G152" s="227"/>
      <c r="H152" s="277" t="s">
        <v>2125</v>
      </c>
      <c r="I152" s="277" t="s">
        <v>2067</v>
      </c>
      <c r="J152" s="277" t="s">
        <v>2116</v>
      </c>
      <c r="K152" s="273"/>
    </row>
    <row r="153" spans="2:11" ht="15" customHeight="1">
      <c r="B153" s="250"/>
      <c r="C153" s="277" t="s">
        <v>86</v>
      </c>
      <c r="D153" s="227"/>
      <c r="E153" s="227"/>
      <c r="F153" s="278" t="s">
        <v>2065</v>
      </c>
      <c r="G153" s="227"/>
      <c r="H153" s="277" t="s">
        <v>2126</v>
      </c>
      <c r="I153" s="277" t="s">
        <v>2067</v>
      </c>
      <c r="J153" s="277" t="s">
        <v>2116</v>
      </c>
      <c r="K153" s="273"/>
    </row>
    <row r="154" spans="2:11" ht="15" customHeight="1">
      <c r="B154" s="250"/>
      <c r="C154" s="277" t="s">
        <v>2070</v>
      </c>
      <c r="D154" s="227"/>
      <c r="E154" s="227"/>
      <c r="F154" s="278" t="s">
        <v>2071</v>
      </c>
      <c r="G154" s="227"/>
      <c r="H154" s="277" t="s">
        <v>2105</v>
      </c>
      <c r="I154" s="277" t="s">
        <v>2067</v>
      </c>
      <c r="J154" s="277">
        <v>50</v>
      </c>
      <c r="K154" s="273"/>
    </row>
    <row r="155" spans="2:11" ht="15" customHeight="1">
      <c r="B155" s="250"/>
      <c r="C155" s="277" t="s">
        <v>2073</v>
      </c>
      <c r="D155" s="227"/>
      <c r="E155" s="227"/>
      <c r="F155" s="278" t="s">
        <v>2065</v>
      </c>
      <c r="G155" s="227"/>
      <c r="H155" s="277" t="s">
        <v>2105</v>
      </c>
      <c r="I155" s="277" t="s">
        <v>2075</v>
      </c>
      <c r="J155" s="277"/>
      <c r="K155" s="273"/>
    </row>
    <row r="156" spans="2:11" ht="15" customHeight="1">
      <c r="B156" s="250"/>
      <c r="C156" s="277" t="s">
        <v>2084</v>
      </c>
      <c r="D156" s="227"/>
      <c r="E156" s="227"/>
      <c r="F156" s="278" t="s">
        <v>2071</v>
      </c>
      <c r="G156" s="227"/>
      <c r="H156" s="277" t="s">
        <v>2105</v>
      </c>
      <c r="I156" s="277" t="s">
        <v>2067</v>
      </c>
      <c r="J156" s="277">
        <v>50</v>
      </c>
      <c r="K156" s="273"/>
    </row>
    <row r="157" spans="2:11" ht="15" customHeight="1">
      <c r="B157" s="250"/>
      <c r="C157" s="277" t="s">
        <v>2092</v>
      </c>
      <c r="D157" s="227"/>
      <c r="E157" s="227"/>
      <c r="F157" s="278" t="s">
        <v>2071</v>
      </c>
      <c r="G157" s="227"/>
      <c r="H157" s="277" t="s">
        <v>2105</v>
      </c>
      <c r="I157" s="277" t="s">
        <v>2067</v>
      </c>
      <c r="J157" s="277">
        <v>50</v>
      </c>
      <c r="K157" s="273"/>
    </row>
    <row r="158" spans="2:11" ht="15" customHeight="1">
      <c r="B158" s="250"/>
      <c r="C158" s="277" t="s">
        <v>2090</v>
      </c>
      <c r="D158" s="227"/>
      <c r="E158" s="227"/>
      <c r="F158" s="278" t="s">
        <v>2071</v>
      </c>
      <c r="G158" s="227"/>
      <c r="H158" s="277" t="s">
        <v>2105</v>
      </c>
      <c r="I158" s="277" t="s">
        <v>2067</v>
      </c>
      <c r="J158" s="277">
        <v>50</v>
      </c>
      <c r="K158" s="273"/>
    </row>
    <row r="159" spans="2:11" ht="15" customHeight="1">
      <c r="B159" s="250"/>
      <c r="C159" s="277" t="s">
        <v>105</v>
      </c>
      <c r="D159" s="227"/>
      <c r="E159" s="227"/>
      <c r="F159" s="278" t="s">
        <v>2065</v>
      </c>
      <c r="G159" s="227"/>
      <c r="H159" s="277" t="s">
        <v>2127</v>
      </c>
      <c r="I159" s="277" t="s">
        <v>2067</v>
      </c>
      <c r="J159" s="277" t="s">
        <v>2128</v>
      </c>
      <c r="K159" s="273"/>
    </row>
    <row r="160" spans="2:11" ht="15" customHeight="1">
      <c r="B160" s="250"/>
      <c r="C160" s="277" t="s">
        <v>2129</v>
      </c>
      <c r="D160" s="227"/>
      <c r="E160" s="227"/>
      <c r="F160" s="278" t="s">
        <v>2065</v>
      </c>
      <c r="G160" s="227"/>
      <c r="H160" s="277" t="s">
        <v>2130</v>
      </c>
      <c r="I160" s="277" t="s">
        <v>2100</v>
      </c>
      <c r="J160" s="277"/>
      <c r="K160" s="273"/>
    </row>
    <row r="161" spans="2:11" ht="15" customHeight="1">
      <c r="B161" s="279"/>
      <c r="C161" s="259"/>
      <c r="D161" s="259"/>
      <c r="E161" s="259"/>
      <c r="F161" s="259"/>
      <c r="G161" s="259"/>
      <c r="H161" s="259"/>
      <c r="I161" s="259"/>
      <c r="J161" s="259"/>
      <c r="K161" s="280"/>
    </row>
    <row r="162" spans="2:11" ht="18.75" customHeight="1">
      <c r="B162" s="261"/>
      <c r="C162" s="271"/>
      <c r="D162" s="271"/>
      <c r="E162" s="271"/>
      <c r="F162" s="281"/>
      <c r="G162" s="271"/>
      <c r="H162" s="271"/>
      <c r="I162" s="271"/>
      <c r="J162" s="271"/>
      <c r="K162" s="261"/>
    </row>
    <row r="163" spans="2:11" ht="18.75" customHeight="1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2:11" ht="7.5" customHeight="1">
      <c r="B164" s="216"/>
      <c r="C164" s="217"/>
      <c r="D164" s="217"/>
      <c r="E164" s="217"/>
      <c r="F164" s="217"/>
      <c r="G164" s="217"/>
      <c r="H164" s="217"/>
      <c r="I164" s="217"/>
      <c r="J164" s="217"/>
      <c r="K164" s="218"/>
    </row>
    <row r="165" spans="2:11" ht="45" customHeight="1">
      <c r="B165" s="219"/>
      <c r="C165" s="343" t="s">
        <v>2131</v>
      </c>
      <c r="D165" s="343"/>
      <c r="E165" s="343"/>
      <c r="F165" s="343"/>
      <c r="G165" s="343"/>
      <c r="H165" s="343"/>
      <c r="I165" s="343"/>
      <c r="J165" s="343"/>
      <c r="K165" s="220"/>
    </row>
    <row r="166" spans="2:11" ht="17.25" customHeight="1">
      <c r="B166" s="219"/>
      <c r="C166" s="240" t="s">
        <v>2059</v>
      </c>
      <c r="D166" s="240"/>
      <c r="E166" s="240"/>
      <c r="F166" s="240" t="s">
        <v>2060</v>
      </c>
      <c r="G166" s="282"/>
      <c r="H166" s="283" t="s">
        <v>55</v>
      </c>
      <c r="I166" s="283" t="s">
        <v>58</v>
      </c>
      <c r="J166" s="240" t="s">
        <v>2061</v>
      </c>
      <c r="K166" s="220"/>
    </row>
    <row r="167" spans="2:11" ht="17.25" customHeight="1">
      <c r="B167" s="221"/>
      <c r="C167" s="242" t="s">
        <v>2062</v>
      </c>
      <c r="D167" s="242"/>
      <c r="E167" s="242"/>
      <c r="F167" s="243" t="s">
        <v>2063</v>
      </c>
      <c r="G167" s="284"/>
      <c r="H167" s="285"/>
      <c r="I167" s="285"/>
      <c r="J167" s="242" t="s">
        <v>2064</v>
      </c>
      <c r="K167" s="222"/>
    </row>
    <row r="168" spans="2:11" ht="5.25" customHeight="1">
      <c r="B168" s="250"/>
      <c r="C168" s="245"/>
      <c r="D168" s="245"/>
      <c r="E168" s="245"/>
      <c r="F168" s="245"/>
      <c r="G168" s="246"/>
      <c r="H168" s="245"/>
      <c r="I168" s="245"/>
      <c r="J168" s="245"/>
      <c r="K168" s="273"/>
    </row>
    <row r="169" spans="2:11" ht="15" customHeight="1">
      <c r="B169" s="250"/>
      <c r="C169" s="227" t="s">
        <v>2068</v>
      </c>
      <c r="D169" s="227"/>
      <c r="E169" s="227"/>
      <c r="F169" s="248" t="s">
        <v>2065</v>
      </c>
      <c r="G169" s="227"/>
      <c r="H169" s="227" t="s">
        <v>2105</v>
      </c>
      <c r="I169" s="227" t="s">
        <v>2067</v>
      </c>
      <c r="J169" s="227">
        <v>120</v>
      </c>
      <c r="K169" s="273"/>
    </row>
    <row r="170" spans="2:11" ht="15" customHeight="1">
      <c r="B170" s="250"/>
      <c r="C170" s="227" t="s">
        <v>2114</v>
      </c>
      <c r="D170" s="227"/>
      <c r="E170" s="227"/>
      <c r="F170" s="248" t="s">
        <v>2065</v>
      </c>
      <c r="G170" s="227"/>
      <c r="H170" s="227" t="s">
        <v>2115</v>
      </c>
      <c r="I170" s="227" t="s">
        <v>2067</v>
      </c>
      <c r="J170" s="227" t="s">
        <v>2116</v>
      </c>
      <c r="K170" s="273"/>
    </row>
    <row r="171" spans="2:11" ht="15" customHeight="1">
      <c r="B171" s="250"/>
      <c r="C171" s="227" t="s">
        <v>86</v>
      </c>
      <c r="D171" s="227"/>
      <c r="E171" s="227"/>
      <c r="F171" s="248" t="s">
        <v>2065</v>
      </c>
      <c r="G171" s="227"/>
      <c r="H171" s="227" t="s">
        <v>2132</v>
      </c>
      <c r="I171" s="227" t="s">
        <v>2067</v>
      </c>
      <c r="J171" s="227" t="s">
        <v>2116</v>
      </c>
      <c r="K171" s="273"/>
    </row>
    <row r="172" spans="2:11" ht="15" customHeight="1">
      <c r="B172" s="250"/>
      <c r="C172" s="227" t="s">
        <v>2070</v>
      </c>
      <c r="D172" s="227"/>
      <c r="E172" s="227"/>
      <c r="F172" s="248" t="s">
        <v>2071</v>
      </c>
      <c r="G172" s="227"/>
      <c r="H172" s="227" t="s">
        <v>2132</v>
      </c>
      <c r="I172" s="227" t="s">
        <v>2067</v>
      </c>
      <c r="J172" s="227">
        <v>50</v>
      </c>
      <c r="K172" s="273"/>
    </row>
    <row r="173" spans="2:11" ht="15" customHeight="1">
      <c r="B173" s="250"/>
      <c r="C173" s="227" t="s">
        <v>2073</v>
      </c>
      <c r="D173" s="227"/>
      <c r="E173" s="227"/>
      <c r="F173" s="248" t="s">
        <v>2065</v>
      </c>
      <c r="G173" s="227"/>
      <c r="H173" s="227" t="s">
        <v>2132</v>
      </c>
      <c r="I173" s="227" t="s">
        <v>2075</v>
      </c>
      <c r="J173" s="227"/>
      <c r="K173" s="273"/>
    </row>
    <row r="174" spans="2:11" ht="15" customHeight="1">
      <c r="B174" s="250"/>
      <c r="C174" s="227" t="s">
        <v>2084</v>
      </c>
      <c r="D174" s="227"/>
      <c r="E174" s="227"/>
      <c r="F174" s="248" t="s">
        <v>2071</v>
      </c>
      <c r="G174" s="227"/>
      <c r="H174" s="227" t="s">
        <v>2132</v>
      </c>
      <c r="I174" s="227" t="s">
        <v>2067</v>
      </c>
      <c r="J174" s="227">
        <v>50</v>
      </c>
      <c r="K174" s="273"/>
    </row>
    <row r="175" spans="2:11" ht="15" customHeight="1">
      <c r="B175" s="250"/>
      <c r="C175" s="227" t="s">
        <v>2092</v>
      </c>
      <c r="D175" s="227"/>
      <c r="E175" s="227"/>
      <c r="F175" s="248" t="s">
        <v>2071</v>
      </c>
      <c r="G175" s="227"/>
      <c r="H175" s="227" t="s">
        <v>2132</v>
      </c>
      <c r="I175" s="227" t="s">
        <v>2067</v>
      </c>
      <c r="J175" s="227">
        <v>50</v>
      </c>
      <c r="K175" s="273"/>
    </row>
    <row r="176" spans="2:11" ht="15" customHeight="1">
      <c r="B176" s="250"/>
      <c r="C176" s="227" t="s">
        <v>2090</v>
      </c>
      <c r="D176" s="227"/>
      <c r="E176" s="227"/>
      <c r="F176" s="248" t="s">
        <v>2071</v>
      </c>
      <c r="G176" s="227"/>
      <c r="H176" s="227" t="s">
        <v>2132</v>
      </c>
      <c r="I176" s="227" t="s">
        <v>2067</v>
      </c>
      <c r="J176" s="227">
        <v>50</v>
      </c>
      <c r="K176" s="273"/>
    </row>
    <row r="177" spans="2:11" ht="15" customHeight="1">
      <c r="B177" s="250"/>
      <c r="C177" s="227" t="s">
        <v>138</v>
      </c>
      <c r="D177" s="227"/>
      <c r="E177" s="227"/>
      <c r="F177" s="248" t="s">
        <v>2065</v>
      </c>
      <c r="G177" s="227"/>
      <c r="H177" s="227" t="s">
        <v>2133</v>
      </c>
      <c r="I177" s="227" t="s">
        <v>2134</v>
      </c>
      <c r="J177" s="227"/>
      <c r="K177" s="273"/>
    </row>
    <row r="178" spans="2:11" ht="15" customHeight="1">
      <c r="B178" s="250"/>
      <c r="C178" s="227" t="s">
        <v>58</v>
      </c>
      <c r="D178" s="227"/>
      <c r="E178" s="227"/>
      <c r="F178" s="248" t="s">
        <v>2065</v>
      </c>
      <c r="G178" s="227"/>
      <c r="H178" s="227" t="s">
        <v>2135</v>
      </c>
      <c r="I178" s="227" t="s">
        <v>2136</v>
      </c>
      <c r="J178" s="227">
        <v>1</v>
      </c>
      <c r="K178" s="273"/>
    </row>
    <row r="179" spans="2:11" ht="15" customHeight="1">
      <c r="B179" s="250"/>
      <c r="C179" s="227" t="s">
        <v>54</v>
      </c>
      <c r="D179" s="227"/>
      <c r="E179" s="227"/>
      <c r="F179" s="248" t="s">
        <v>2065</v>
      </c>
      <c r="G179" s="227"/>
      <c r="H179" s="227" t="s">
        <v>2137</v>
      </c>
      <c r="I179" s="227" t="s">
        <v>2067</v>
      </c>
      <c r="J179" s="227">
        <v>20</v>
      </c>
      <c r="K179" s="273"/>
    </row>
    <row r="180" spans="2:11" ht="15" customHeight="1">
      <c r="B180" s="250"/>
      <c r="C180" s="227" t="s">
        <v>55</v>
      </c>
      <c r="D180" s="227"/>
      <c r="E180" s="227"/>
      <c r="F180" s="248" t="s">
        <v>2065</v>
      </c>
      <c r="G180" s="227"/>
      <c r="H180" s="227" t="s">
        <v>2138</v>
      </c>
      <c r="I180" s="227" t="s">
        <v>2067</v>
      </c>
      <c r="J180" s="227">
        <v>255</v>
      </c>
      <c r="K180" s="273"/>
    </row>
    <row r="181" spans="2:11" ht="15" customHeight="1">
      <c r="B181" s="250"/>
      <c r="C181" s="227" t="s">
        <v>139</v>
      </c>
      <c r="D181" s="227"/>
      <c r="E181" s="227"/>
      <c r="F181" s="248" t="s">
        <v>2065</v>
      </c>
      <c r="G181" s="227"/>
      <c r="H181" s="227" t="s">
        <v>2029</v>
      </c>
      <c r="I181" s="227" t="s">
        <v>2067</v>
      </c>
      <c r="J181" s="227">
        <v>10</v>
      </c>
      <c r="K181" s="273"/>
    </row>
    <row r="182" spans="2:11" ht="15" customHeight="1">
      <c r="B182" s="250"/>
      <c r="C182" s="227" t="s">
        <v>140</v>
      </c>
      <c r="D182" s="227"/>
      <c r="E182" s="227"/>
      <c r="F182" s="248" t="s">
        <v>2065</v>
      </c>
      <c r="G182" s="227"/>
      <c r="H182" s="227" t="s">
        <v>2139</v>
      </c>
      <c r="I182" s="227" t="s">
        <v>2100</v>
      </c>
      <c r="J182" s="227"/>
      <c r="K182" s="273"/>
    </row>
    <row r="183" spans="2:11" ht="15" customHeight="1">
      <c r="B183" s="250"/>
      <c r="C183" s="227" t="s">
        <v>2140</v>
      </c>
      <c r="D183" s="227"/>
      <c r="E183" s="227"/>
      <c r="F183" s="248" t="s">
        <v>2065</v>
      </c>
      <c r="G183" s="227"/>
      <c r="H183" s="227" t="s">
        <v>2141</v>
      </c>
      <c r="I183" s="227" t="s">
        <v>2100</v>
      </c>
      <c r="J183" s="227"/>
      <c r="K183" s="273"/>
    </row>
    <row r="184" spans="2:11" ht="15" customHeight="1">
      <c r="B184" s="250"/>
      <c r="C184" s="227" t="s">
        <v>2129</v>
      </c>
      <c r="D184" s="227"/>
      <c r="E184" s="227"/>
      <c r="F184" s="248" t="s">
        <v>2065</v>
      </c>
      <c r="G184" s="227"/>
      <c r="H184" s="227" t="s">
        <v>2142</v>
      </c>
      <c r="I184" s="227" t="s">
        <v>2100</v>
      </c>
      <c r="J184" s="227"/>
      <c r="K184" s="273"/>
    </row>
    <row r="185" spans="2:11" ht="15" customHeight="1">
      <c r="B185" s="250"/>
      <c r="C185" s="227" t="s">
        <v>142</v>
      </c>
      <c r="D185" s="227"/>
      <c r="E185" s="227"/>
      <c r="F185" s="248" t="s">
        <v>2071</v>
      </c>
      <c r="G185" s="227"/>
      <c r="H185" s="227" t="s">
        <v>2143</v>
      </c>
      <c r="I185" s="227" t="s">
        <v>2067</v>
      </c>
      <c r="J185" s="227">
        <v>50</v>
      </c>
      <c r="K185" s="273"/>
    </row>
    <row r="186" spans="2:11" ht="15" customHeight="1">
      <c r="B186" s="250"/>
      <c r="C186" s="227" t="s">
        <v>2144</v>
      </c>
      <c r="D186" s="227"/>
      <c r="E186" s="227"/>
      <c r="F186" s="248" t="s">
        <v>2071</v>
      </c>
      <c r="G186" s="227"/>
      <c r="H186" s="227" t="s">
        <v>2145</v>
      </c>
      <c r="I186" s="227" t="s">
        <v>2146</v>
      </c>
      <c r="J186" s="227"/>
      <c r="K186" s="273"/>
    </row>
    <row r="187" spans="2:11" ht="15" customHeight="1">
      <c r="B187" s="250"/>
      <c r="C187" s="227" t="s">
        <v>2147</v>
      </c>
      <c r="D187" s="227"/>
      <c r="E187" s="227"/>
      <c r="F187" s="248" t="s">
        <v>2071</v>
      </c>
      <c r="G187" s="227"/>
      <c r="H187" s="227" t="s">
        <v>2148</v>
      </c>
      <c r="I187" s="227" t="s">
        <v>2146</v>
      </c>
      <c r="J187" s="227"/>
      <c r="K187" s="273"/>
    </row>
    <row r="188" spans="2:11" ht="15" customHeight="1">
      <c r="B188" s="250"/>
      <c r="C188" s="227" t="s">
        <v>2149</v>
      </c>
      <c r="D188" s="227"/>
      <c r="E188" s="227"/>
      <c r="F188" s="248" t="s">
        <v>2071</v>
      </c>
      <c r="G188" s="227"/>
      <c r="H188" s="227" t="s">
        <v>2150</v>
      </c>
      <c r="I188" s="227" t="s">
        <v>2146</v>
      </c>
      <c r="J188" s="227"/>
      <c r="K188" s="273"/>
    </row>
    <row r="189" spans="2:11" ht="15" customHeight="1">
      <c r="B189" s="250"/>
      <c r="C189" s="286" t="s">
        <v>2151</v>
      </c>
      <c r="D189" s="227"/>
      <c r="E189" s="227"/>
      <c r="F189" s="248" t="s">
        <v>2071</v>
      </c>
      <c r="G189" s="227"/>
      <c r="H189" s="227" t="s">
        <v>2152</v>
      </c>
      <c r="I189" s="227" t="s">
        <v>2153</v>
      </c>
      <c r="J189" s="287" t="s">
        <v>2154</v>
      </c>
      <c r="K189" s="273"/>
    </row>
    <row r="190" spans="2:11" ht="15" customHeight="1">
      <c r="B190" s="250"/>
      <c r="C190" s="286" t="s">
        <v>43</v>
      </c>
      <c r="D190" s="227"/>
      <c r="E190" s="227"/>
      <c r="F190" s="248" t="s">
        <v>2065</v>
      </c>
      <c r="G190" s="227"/>
      <c r="H190" s="224" t="s">
        <v>2155</v>
      </c>
      <c r="I190" s="227" t="s">
        <v>2156</v>
      </c>
      <c r="J190" s="227"/>
      <c r="K190" s="273"/>
    </row>
    <row r="191" spans="2:11" ht="15" customHeight="1">
      <c r="B191" s="250"/>
      <c r="C191" s="286" t="s">
        <v>2157</v>
      </c>
      <c r="D191" s="227"/>
      <c r="E191" s="227"/>
      <c r="F191" s="248" t="s">
        <v>2065</v>
      </c>
      <c r="G191" s="227"/>
      <c r="H191" s="227" t="s">
        <v>2158</v>
      </c>
      <c r="I191" s="227" t="s">
        <v>2100</v>
      </c>
      <c r="J191" s="227"/>
      <c r="K191" s="273"/>
    </row>
    <row r="192" spans="2:11" ht="15" customHeight="1">
      <c r="B192" s="250"/>
      <c r="C192" s="286" t="s">
        <v>2159</v>
      </c>
      <c r="D192" s="227"/>
      <c r="E192" s="227"/>
      <c r="F192" s="248" t="s">
        <v>2065</v>
      </c>
      <c r="G192" s="227"/>
      <c r="H192" s="227" t="s">
        <v>2160</v>
      </c>
      <c r="I192" s="227" t="s">
        <v>2100</v>
      </c>
      <c r="J192" s="227"/>
      <c r="K192" s="273"/>
    </row>
    <row r="193" spans="2:11" ht="15" customHeight="1">
      <c r="B193" s="250"/>
      <c r="C193" s="286" t="s">
        <v>2161</v>
      </c>
      <c r="D193" s="227"/>
      <c r="E193" s="227"/>
      <c r="F193" s="248" t="s">
        <v>2071</v>
      </c>
      <c r="G193" s="227"/>
      <c r="H193" s="227" t="s">
        <v>2162</v>
      </c>
      <c r="I193" s="227" t="s">
        <v>2100</v>
      </c>
      <c r="J193" s="227"/>
      <c r="K193" s="273"/>
    </row>
    <row r="194" spans="2:11" ht="15" customHeight="1">
      <c r="B194" s="279"/>
      <c r="C194" s="288"/>
      <c r="D194" s="259"/>
      <c r="E194" s="259"/>
      <c r="F194" s="259"/>
      <c r="G194" s="259"/>
      <c r="H194" s="259"/>
      <c r="I194" s="259"/>
      <c r="J194" s="259"/>
      <c r="K194" s="280"/>
    </row>
    <row r="195" spans="2:11" ht="18.75" customHeight="1">
      <c r="B195" s="261"/>
      <c r="C195" s="271"/>
      <c r="D195" s="271"/>
      <c r="E195" s="271"/>
      <c r="F195" s="281"/>
      <c r="G195" s="271"/>
      <c r="H195" s="271"/>
      <c r="I195" s="271"/>
      <c r="J195" s="271"/>
      <c r="K195" s="261"/>
    </row>
    <row r="196" spans="2:11" ht="18.75" customHeight="1">
      <c r="B196" s="261"/>
      <c r="C196" s="271"/>
      <c r="D196" s="271"/>
      <c r="E196" s="271"/>
      <c r="F196" s="281"/>
      <c r="G196" s="271"/>
      <c r="H196" s="271"/>
      <c r="I196" s="271"/>
      <c r="J196" s="271"/>
      <c r="K196" s="261"/>
    </row>
    <row r="197" spans="2:11" ht="18.75" customHeight="1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</row>
    <row r="198" spans="2:11" ht="13.5">
      <c r="B198" s="216"/>
      <c r="C198" s="217"/>
      <c r="D198" s="217"/>
      <c r="E198" s="217"/>
      <c r="F198" s="217"/>
      <c r="G198" s="217"/>
      <c r="H198" s="217"/>
      <c r="I198" s="217"/>
      <c r="J198" s="217"/>
      <c r="K198" s="218"/>
    </row>
    <row r="199" spans="2:11" ht="21">
      <c r="B199" s="219"/>
      <c r="C199" s="343" t="s">
        <v>2163</v>
      </c>
      <c r="D199" s="343"/>
      <c r="E199" s="343"/>
      <c r="F199" s="343"/>
      <c r="G199" s="343"/>
      <c r="H199" s="343"/>
      <c r="I199" s="343"/>
      <c r="J199" s="343"/>
      <c r="K199" s="220"/>
    </row>
    <row r="200" spans="2:11" ht="25.5" customHeight="1">
      <c r="B200" s="219"/>
      <c r="C200" s="289" t="s">
        <v>2164</v>
      </c>
      <c r="D200" s="289"/>
      <c r="E200" s="289"/>
      <c r="F200" s="289" t="s">
        <v>2165</v>
      </c>
      <c r="G200" s="290"/>
      <c r="H200" s="349" t="s">
        <v>2166</v>
      </c>
      <c r="I200" s="349"/>
      <c r="J200" s="349"/>
      <c r="K200" s="220"/>
    </row>
    <row r="201" spans="2:11" ht="5.25" customHeight="1">
      <c r="B201" s="250"/>
      <c r="C201" s="245"/>
      <c r="D201" s="245"/>
      <c r="E201" s="245"/>
      <c r="F201" s="245"/>
      <c r="G201" s="271"/>
      <c r="H201" s="245"/>
      <c r="I201" s="245"/>
      <c r="J201" s="245"/>
      <c r="K201" s="273"/>
    </row>
    <row r="202" spans="2:11" ht="15" customHeight="1">
      <c r="B202" s="250"/>
      <c r="C202" s="227" t="s">
        <v>2156</v>
      </c>
      <c r="D202" s="227"/>
      <c r="E202" s="227"/>
      <c r="F202" s="248" t="s">
        <v>44</v>
      </c>
      <c r="G202" s="227"/>
      <c r="H202" s="348" t="s">
        <v>2167</v>
      </c>
      <c r="I202" s="348"/>
      <c r="J202" s="348"/>
      <c r="K202" s="273"/>
    </row>
    <row r="203" spans="2:11" ht="15" customHeight="1">
      <c r="B203" s="250"/>
      <c r="C203" s="227"/>
      <c r="D203" s="227"/>
      <c r="E203" s="227"/>
      <c r="F203" s="248" t="s">
        <v>45</v>
      </c>
      <c r="G203" s="227"/>
      <c r="H203" s="348" t="s">
        <v>2168</v>
      </c>
      <c r="I203" s="348"/>
      <c r="J203" s="348"/>
      <c r="K203" s="273"/>
    </row>
    <row r="204" spans="2:11" ht="15" customHeight="1">
      <c r="B204" s="250"/>
      <c r="C204" s="227"/>
      <c r="D204" s="227"/>
      <c r="E204" s="227"/>
      <c r="F204" s="248" t="s">
        <v>48</v>
      </c>
      <c r="G204" s="227"/>
      <c r="H204" s="348" t="s">
        <v>2169</v>
      </c>
      <c r="I204" s="348"/>
      <c r="J204" s="348"/>
      <c r="K204" s="273"/>
    </row>
    <row r="205" spans="2:11" ht="15" customHeight="1">
      <c r="B205" s="250"/>
      <c r="C205" s="227"/>
      <c r="D205" s="227"/>
      <c r="E205" s="227"/>
      <c r="F205" s="248" t="s">
        <v>46</v>
      </c>
      <c r="G205" s="227"/>
      <c r="H205" s="348" t="s">
        <v>2170</v>
      </c>
      <c r="I205" s="348"/>
      <c r="J205" s="348"/>
      <c r="K205" s="273"/>
    </row>
    <row r="206" spans="2:11" ht="15" customHeight="1">
      <c r="B206" s="250"/>
      <c r="C206" s="227"/>
      <c r="D206" s="227"/>
      <c r="E206" s="227"/>
      <c r="F206" s="248" t="s">
        <v>47</v>
      </c>
      <c r="G206" s="227"/>
      <c r="H206" s="348" t="s">
        <v>2171</v>
      </c>
      <c r="I206" s="348"/>
      <c r="J206" s="348"/>
      <c r="K206" s="273"/>
    </row>
    <row r="207" spans="2:11" ht="15" customHeight="1">
      <c r="B207" s="250"/>
      <c r="C207" s="227"/>
      <c r="D207" s="227"/>
      <c r="E207" s="227"/>
      <c r="F207" s="248"/>
      <c r="G207" s="227"/>
      <c r="H207" s="227"/>
      <c r="I207" s="227"/>
      <c r="J207" s="227"/>
      <c r="K207" s="273"/>
    </row>
    <row r="208" spans="2:11" ht="15" customHeight="1">
      <c r="B208" s="250"/>
      <c r="C208" s="227" t="s">
        <v>2112</v>
      </c>
      <c r="D208" s="227"/>
      <c r="E208" s="227"/>
      <c r="F208" s="248" t="s">
        <v>79</v>
      </c>
      <c r="G208" s="227"/>
      <c r="H208" s="348" t="s">
        <v>2172</v>
      </c>
      <c r="I208" s="348"/>
      <c r="J208" s="348"/>
      <c r="K208" s="273"/>
    </row>
    <row r="209" spans="2:11" ht="15" customHeight="1">
      <c r="B209" s="250"/>
      <c r="C209" s="227"/>
      <c r="D209" s="227"/>
      <c r="E209" s="227"/>
      <c r="F209" s="248" t="s">
        <v>2008</v>
      </c>
      <c r="G209" s="227"/>
      <c r="H209" s="348" t="s">
        <v>2009</v>
      </c>
      <c r="I209" s="348"/>
      <c r="J209" s="348"/>
      <c r="K209" s="273"/>
    </row>
    <row r="210" spans="2:11" ht="15" customHeight="1">
      <c r="B210" s="250"/>
      <c r="C210" s="227"/>
      <c r="D210" s="227"/>
      <c r="E210" s="227"/>
      <c r="F210" s="248" t="s">
        <v>2006</v>
      </c>
      <c r="G210" s="227"/>
      <c r="H210" s="348" t="s">
        <v>2173</v>
      </c>
      <c r="I210" s="348"/>
      <c r="J210" s="348"/>
      <c r="K210" s="273"/>
    </row>
    <row r="211" spans="2:11" ht="15" customHeight="1">
      <c r="B211" s="291"/>
      <c r="C211" s="227"/>
      <c r="D211" s="227"/>
      <c r="E211" s="227"/>
      <c r="F211" s="248" t="s">
        <v>2010</v>
      </c>
      <c r="G211" s="286"/>
      <c r="H211" s="347" t="s">
        <v>2011</v>
      </c>
      <c r="I211" s="347"/>
      <c r="J211" s="347"/>
      <c r="K211" s="292"/>
    </row>
    <row r="212" spans="2:11" ht="15" customHeight="1">
      <c r="B212" s="291"/>
      <c r="C212" s="227"/>
      <c r="D212" s="227"/>
      <c r="E212" s="227"/>
      <c r="F212" s="248" t="s">
        <v>2012</v>
      </c>
      <c r="G212" s="286"/>
      <c r="H212" s="347" t="s">
        <v>2174</v>
      </c>
      <c r="I212" s="347"/>
      <c r="J212" s="347"/>
      <c r="K212" s="292"/>
    </row>
    <row r="213" spans="2:11" ht="15" customHeight="1">
      <c r="B213" s="291"/>
      <c r="C213" s="227"/>
      <c r="D213" s="227"/>
      <c r="E213" s="227"/>
      <c r="F213" s="248"/>
      <c r="G213" s="286"/>
      <c r="H213" s="277"/>
      <c r="I213" s="277"/>
      <c r="J213" s="277"/>
      <c r="K213" s="292"/>
    </row>
    <row r="214" spans="2:11" ht="15" customHeight="1">
      <c r="B214" s="291"/>
      <c r="C214" s="227" t="s">
        <v>2136</v>
      </c>
      <c r="D214" s="227"/>
      <c r="E214" s="227"/>
      <c r="F214" s="248">
        <v>1</v>
      </c>
      <c r="G214" s="286"/>
      <c r="H214" s="347" t="s">
        <v>2175</v>
      </c>
      <c r="I214" s="347"/>
      <c r="J214" s="347"/>
      <c r="K214" s="292"/>
    </row>
    <row r="215" spans="2:11" ht="15" customHeight="1">
      <c r="B215" s="291"/>
      <c r="C215" s="227"/>
      <c r="D215" s="227"/>
      <c r="E215" s="227"/>
      <c r="F215" s="248">
        <v>2</v>
      </c>
      <c r="G215" s="286"/>
      <c r="H215" s="347" t="s">
        <v>2176</v>
      </c>
      <c r="I215" s="347"/>
      <c r="J215" s="347"/>
      <c r="K215" s="292"/>
    </row>
    <row r="216" spans="2:11" ht="15" customHeight="1">
      <c r="B216" s="291"/>
      <c r="C216" s="227"/>
      <c r="D216" s="227"/>
      <c r="E216" s="227"/>
      <c r="F216" s="248">
        <v>3</v>
      </c>
      <c r="G216" s="286"/>
      <c r="H216" s="347" t="s">
        <v>2177</v>
      </c>
      <c r="I216" s="347"/>
      <c r="J216" s="347"/>
      <c r="K216" s="292"/>
    </row>
    <row r="217" spans="2:11" ht="15" customHeight="1">
      <c r="B217" s="291"/>
      <c r="C217" s="227"/>
      <c r="D217" s="227"/>
      <c r="E217" s="227"/>
      <c r="F217" s="248">
        <v>4</v>
      </c>
      <c r="G217" s="286"/>
      <c r="H217" s="347" t="s">
        <v>2178</v>
      </c>
      <c r="I217" s="347"/>
      <c r="J217" s="347"/>
      <c r="K217" s="292"/>
    </row>
    <row r="218" spans="2:11" ht="12.75" customHeight="1">
      <c r="B218" s="293"/>
      <c r="C218" s="294"/>
      <c r="D218" s="294"/>
      <c r="E218" s="294"/>
      <c r="F218" s="294"/>
      <c r="G218" s="294"/>
      <c r="H218" s="294"/>
      <c r="I218" s="294"/>
      <c r="J218" s="294"/>
      <c r="K218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H205:J205"/>
    <mergeCell ref="C102:J102"/>
    <mergeCell ref="C122:J122"/>
    <mergeCell ref="C147:J147"/>
    <mergeCell ref="C165:J165"/>
    <mergeCell ref="C199:J199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D47:J47"/>
    <mergeCell ref="E48:J48"/>
    <mergeCell ref="E49:J49"/>
    <mergeCell ref="E50:J50"/>
    <mergeCell ref="D51:J51"/>
    <mergeCell ref="H212:J212"/>
    <mergeCell ref="H200:J200"/>
    <mergeCell ref="H202:J202"/>
    <mergeCell ref="H203:J203"/>
    <mergeCell ref="H204:J204"/>
    <mergeCell ref="D63:J63"/>
    <mergeCell ref="C52:J52"/>
    <mergeCell ref="C54:J54"/>
    <mergeCell ref="C55:J55"/>
    <mergeCell ref="C57:J57"/>
    <mergeCell ref="D58:J58"/>
    <mergeCell ref="F21:J21"/>
    <mergeCell ref="F22:J22"/>
    <mergeCell ref="F23:J23"/>
    <mergeCell ref="C25:J25"/>
    <mergeCell ref="C26:J26"/>
    <mergeCell ref="D65:J65"/>
    <mergeCell ref="D59:J59"/>
    <mergeCell ref="D60:J60"/>
    <mergeCell ref="D61:J61"/>
    <mergeCell ref="D62:J62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D27:J27"/>
    <mergeCell ref="D28:J28"/>
    <mergeCell ref="D30:J30"/>
    <mergeCell ref="D31:J31"/>
    <mergeCell ref="D33:J33"/>
    <mergeCell ref="D70:J70"/>
    <mergeCell ref="D66:J66"/>
    <mergeCell ref="D67:J67"/>
    <mergeCell ref="D68:J68"/>
    <mergeCell ref="D69:J69"/>
    <mergeCell ref="G43:J43"/>
    <mergeCell ref="D34:J34"/>
    <mergeCell ref="D35:J35"/>
    <mergeCell ref="G36:J36"/>
    <mergeCell ref="G37:J37"/>
    <mergeCell ref="G38:J38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Zuzana Tlachová</cp:lastModifiedBy>
  <dcterms:created xsi:type="dcterms:W3CDTF">2023-06-05T07:09:43Z</dcterms:created>
  <dcterms:modified xsi:type="dcterms:W3CDTF">2023-06-05T07:48:34Z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