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/>
  <bookViews>
    <workbookView xWindow="65416" yWindow="65416" windowWidth="29040" windowHeight="15840" activeTab="1"/>
  </bookViews>
  <sheets>
    <sheet name="Rekapitulace" sheetId="4" r:id="rId1"/>
    <sheet name="SO 101" sheetId="3" r:id="rId2"/>
  </sheets>
  <definedNames/>
  <calcPr calcId="191029"/>
</workbook>
</file>

<file path=xl/sharedStrings.xml><?xml version="1.0" encoding="utf-8"?>
<sst xmlns="http://schemas.openxmlformats.org/spreadsheetml/2006/main" count="618" uniqueCount="256">
  <si>
    <t>EstiCon</t>
  </si>
  <si>
    <t>Firma:</t>
  </si>
  <si>
    <t>Rekapitulace ceny</t>
  </si>
  <si>
    <t>Stavba: 1 - III/32827 Chotěšice - propustek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</si>
  <si>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</si>
  <si>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</si>
  <si>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</si>
  <si>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</si>
  <si>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</si>
  <si>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</si>
  <si>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</si>
  <si>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SO 101</t>
  </si>
  <si>
    <t>Soupis prací objektu</t>
  </si>
  <si>
    <t>S</t>
  </si>
  <si>
    <t>Stavba:</t>
  </si>
  <si>
    <t>1</t>
  </si>
  <si>
    <t>III/32827 Chotěšice - propustek</t>
  </si>
  <si>
    <t>O</t>
  </si>
  <si>
    <t>Rozpočet: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</si>
  <si>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</si>
  <si>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</si>
  <si>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</si>
  <si>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</si>
  <si>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</si>
  <si>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</si>
  <si>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</si>
  <si>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Cena</t>
  </si>
  <si>
    <t>Jednotková</t>
  </si>
  <si>
    <t>Celkem</t>
  </si>
  <si>
    <t>SD</t>
  </si>
  <si>
    <t>0</t>
  </si>
  <si>
    <t>Všeobecné konstrukce a práce</t>
  </si>
  <si>
    <t>P</t>
  </si>
  <si>
    <t>00001</t>
  </si>
  <si>
    <t/>
  </si>
  <si>
    <t>PROJEKTOVÁ DOKUMENTACE PRO REALIZACI STAVBY</t>
  </si>
  <si>
    <t>KPL</t>
  </si>
  <si>
    <t>PP</t>
  </si>
  <si>
    <t>VV</t>
  </si>
  <si>
    <t xml:space="preserve"> 1 = 1,000 [A]</t>
  </si>
  <si>
    <t>TS</t>
  </si>
  <si>
    <t>00002</t>
  </si>
  <si>
    <t>GEODETICKÉ VYTÝČENÍ STAVBY PŘED REALIZACÍ</t>
  </si>
  <si>
    <t>00003</t>
  </si>
  <si>
    <t>GEODETICKÉ ZAMĚŘENÍ STAVBY - SKUTEČNÉ PROVEDENÍ</t>
  </si>
  <si>
    <t>00004</t>
  </si>
  <si>
    <t>GEODETICKÉ ZAMĚŘENÍ - VYHOTOVENÍ GEOMETRICKÉHO PLÁNU PRO ODDĚLENÍ POZEMKU</t>
  </si>
  <si>
    <t>014101</t>
  </si>
  <si>
    <t>POPLATKY ZA SKLÁDKU - vytěžené zeminy a horniny</t>
  </si>
  <si>
    <t>M3</t>
  </si>
  <si>
    <t xml:space="preserve"> [!12373]+[!131938]+[!12930] = 328,600</t>
  </si>
  <si>
    <t>zahrnuje veškeré poplatky provozovateli skládky související s uložením odpadu na skládce.</t>
  </si>
  <si>
    <t>2</t>
  </si>
  <si>
    <t>POPLATKY ZA SKLÁDKU - prostý beton, cem. stabilizace</t>
  </si>
  <si>
    <t xml:space="preserve"> [!113348] = 32,064</t>
  </si>
  <si>
    <t>015330</t>
  </si>
  <si>
    <t>POPLATKY ZA LIKVIDACI ODPADU NEKONTAMINOVANÝCH - 17 05 04  KAMENNÁ SUT</t>
  </si>
  <si>
    <t>T</t>
  </si>
  <si>
    <t xml:space="preserve"> [!113328]*2,3 = 153,640 [A]</t>
  </si>
  <si>
    <t>1. Položka obsahuje:
 – veškeré poplatky provozovateli skládky, recyklacní linky nebo jiného zarízení na zpracování nebo likvidaci odpadu související s prevzetím, uložením, zpracováním nebo likvidací odpadu
2. Položka neobsahuje:
 – náklady spojené s dopravou odpadu z místa stavby na místo prevzetí provozovatelem skládky, recyklacní linky nebo jiného zarízení na zpracování nebo likvidaci odpadu
3. Zpusob merení:
Tunou se rozumí hmotnost odpadu vytrídeného v souladu se zákonem c. 541/2020 Sb., o nakládání s odpady, v platném znení.</t>
  </si>
  <si>
    <t>02720</t>
  </si>
  <si>
    <t>POMOC PRÁCE ZRÍZ NEBO ZAJIŠT REGULACI A OCHRANU DOPRAVY - DOPRAVNĚ INŽENÝRSKÉ OPATŘENÍ</t>
  </si>
  <si>
    <t>zahrnuje veškeré náklady spojené s objednatelem požadovanými zarízeními</t>
  </si>
  <si>
    <t>POMOC PRÁCE ZŘÍZ NEBO ZAJIŠŤ REGULACI A OCHRANU DOPRAVY - OPRAVA OBJÍZDNÝCH TRAS</t>
  </si>
  <si>
    <t>DIO</t>
  </si>
  <si>
    <t xml:space="preserve">1=1.000 [A] </t>
  </si>
  <si>
    <t>Celkem 1 = 1,000</t>
  </si>
  <si>
    <t>03100</t>
  </si>
  <si>
    <t>ZARÍZENÍ STAVENIŠTE - ZRÍZENÍ, PROVOZ, DEMONTÁŽ</t>
  </si>
  <si>
    <t>zahrnuje objednatelem povolené náklady na porízení (event. pronájem), provozování, udržování a likvidaci zhotovitelova zarízení</t>
  </si>
  <si>
    <t>Zemní práce</t>
  </si>
  <si>
    <t>111204</t>
  </si>
  <si>
    <t>ODSTRANENÍ KROVIN S ODVOZEM DO 5KM</t>
  </si>
  <si>
    <t>M2</t>
  </si>
  <si>
    <t xml:space="preserve"> 10*5*2 = 100,000 [A]</t>
  </si>
  <si>
    <t>odstranení krovin a stromu do prumeru 100 mm
doprava drevin na predepsanou vzdálenost
spálení na hromadách nebo štepkování</t>
  </si>
  <si>
    <t>113328</t>
  </si>
  <si>
    <t>ODSTRAN PODKL ZPEVNENÝCH PLOCH Z KAMENIVA NESTMEL, ODVOZ DO 20KM</t>
  </si>
  <si>
    <t>Silnice 267,2*0,25 = 66,800 [A]</t>
  </si>
  <si>
    <t>Položka zahrnuje veškerou manipulaci s vybouranou sutí a s vybouranými hmotami vc. uložení na skládku. Nezahrnuje poplatek za skládku, který se vykazuje v položce 0141** (s výjimkou malého množství bouraného materiálu, kde je možné poplatek zahrnout do jednotkové ceny bourání – tento fakt musí být uveden v doplnujícím textu k položce).</t>
  </si>
  <si>
    <t>113348</t>
  </si>
  <si>
    <t>ODSTRAN PODKL ZPEVNENÝCH PLOCH S CEM POJIVEM, ODVOZ DO 20KM</t>
  </si>
  <si>
    <t>Silnice 267,2*0,12 = 32,064 [A]</t>
  </si>
  <si>
    <t>11372</t>
  </si>
  <si>
    <t>FRÉZOVÁNÍ ZPEVNĚNÝCH PLOCH ASFALTOVÝCH</t>
  </si>
  <si>
    <t>tl. 0,15 m</t>
  </si>
  <si>
    <t>Silnice (rekonstrukce+obrusné vrstvy) ((267,2+142,2)*0,04)+(16*1*4)*0,06 = 20,216</t>
  </si>
  <si>
    <t>11512</t>
  </si>
  <si>
    <t>CERPÁNÍ VODY DO 1000 L/MIN</t>
  </si>
  <si>
    <t>HOD</t>
  </si>
  <si>
    <t xml:space="preserve"> 500 = 500,000 [A]</t>
  </si>
  <si>
    <t>Položka cerpání vody na povrchu zahrnuje i potrubí, pohotovost záložní cerpací soupravy a zrízení cerpací jímky. Soucástí položky je také následná demontáž a likvidace techto zarízení</t>
  </si>
  <si>
    <t>12373</t>
  </si>
  <si>
    <t>AZ</t>
  </si>
  <si>
    <t>ODKOP PRO SPOD STAVBU SILNIC A ŽELEZNIC TŘ. I</t>
  </si>
  <si>
    <t>Doprava na skládku</t>
  </si>
  <si>
    <t>Aktivní zóna 267,2*0,5 = 133,600</t>
  </si>
  <si>
    <t>položka zahrnuje:
- vodorovná a svislá doprava, premístení, preložení, manipulace s výkopkem
- kompletní provedení vykopávky nezapažené i zapažené
- ošetrení výkopište po celou dobu práce v nem vc. klimatických opatrení
- ztížení vykopávek v blízkosti podzemního vedení, konstrukcí a objektu vc. jejich docasného zajištení
- ztížení pod vodou, v okolí výbušnin, ve stísnených prostorech a pod.
- príplatek za lepivost
- težení po vrstvách, pásech a po jiných nutných cástech (figurách)
- cerpání vody vc. cerpacích jímek, potrubí a pohotovostní cerpací soupravy (viz ustanovení k pol. 1151,2)
- potrebné snížení hladiny podzemní vody
- težení a rozpojování jednotlivých balvanu
- vytahování a nošení výkopku
- svahování a presvah. svahu do konecného tvaru, výmena hornin v podloží a v pláni znehodnocené klimatickými vlivy
- rucní vykopávky, odstranení korenu a napadávek
- pažení, vzeprení a rozeprení vc. prepažování (vyjma štetových sten)
- úpravu, ochranu a ocištení dna, základové spáry, sten a svahu
- zhutnení podloží, prípadne i svahu vc. svahování
- zrízení stupnu v podloží a lavic na svazích, není-li pro tyto práce zrízena samostatná položka
- udržování výkopište a jeho ochrana proti vode
- odvedení nebo obvedení vody v okolí výkopište a ve výkopišti
- trídení výkopku
- veškeré pomocné konstrukce umožnující provedení vykopávky (príjezdy, sjezdy, nájezdy, lešení, podper. konstr., premostení, zpevnené plochy, zakrytí a pod.)
- nezahrnuje uložení zeminy (na skládku, do násypu) ani poplatky za skládku, vykazují se v položce c.0141**</t>
  </si>
  <si>
    <t>12930</t>
  </si>
  <si>
    <t>CIŠTENÍ PRÍKOPU OD NÁNOSU</t>
  </si>
  <si>
    <t xml:space="preserve"> 82*2,5*2*0,2 = 82,000 [A]</t>
  </si>
  <si>
    <t>Soucástí položky je vodorovná a svislá doprava, premístení, preložení, manipulace s materiálem a uložení na skládku.
 Nezahrnuje poplatek za skládku, který se vykazuje v položce 0141** (s výjimkou malého množství  materiálu, kde je možné poplatek zahrnout do jednotkové ceny položky – tento fakt musí být uveden v doplnujícím textu k položce)</t>
  </si>
  <si>
    <t>12960</t>
  </si>
  <si>
    <t>CIŠTENÍ VODOTECÍ A MELIORAC KANÁLU OD NÁNOSU</t>
  </si>
  <si>
    <t xml:space="preserve"> 15*2 = 30,000 [A]</t>
  </si>
  <si>
    <t>131938</t>
  </si>
  <si>
    <t>HLOUBENÍ JAM ZAPAŽ I NEPAŽ TR. III, ODVOZ DO 20KM</t>
  </si>
  <si>
    <t xml:space="preserve"> 6*7,5+12*7,5 = 135,000 [A]</t>
  </si>
  <si>
    <t>položka zahrnuje:
- vodorovná a svislá doprava, premístení, preložení, manipulace s výkopkem
- kompletní provedení vykopávky nezapažené i zapažené
- ošetrení výkopište po celou dobu práce v nem vc. klimatických opatrení
- ztížení vykopávek v blízkosti podzemního vedení, konstrukcí a objektu vc. jejich docasného zajištení
- ztížení pod vodou, v okolí výbušnin, ve stísnených prostorech a pod.
- težení po vrstvách, pásech a po jiných nutných cástech (figurách)
- cerpání vody vc. cerpacích jímek, potrubí a pohotovostní cerpací soupravy (viz ustanovení k pol. 1151,2)
- potrebné snížení hladiny podzemní vody
- težení a rozpojování jednotlivých balvanu
- vytahování a nošení výkopku
- svahování a presvah. svahu do konecného tvaru, výmena hornin v podloží a v pláni znehodnocené klimatickými vlivy
- eventuelne nutné druhotné rozpojení odstrelené horniny
- rucní vykopávky, odstranení korenu a napadávek
- pažení, vzeprení a rozeprení vc. prepažování (vyjma štetových sten)
- úpravu, ochranu a ocištení dna, základové spáry, sten a svahu
- odvedení nebo obvedení vody v okolí výkopište a ve výkopišti
- trídení výkopku
- veškeré pomocné konstrukce umožnující provedení vykopávky (príjezdy, sjezdy, nájezdy, lešení, podper. konstr., premostení, zpevnené plochy, zakrytí a pod.)
- nezahrnuje uložení zeminy (na skládku, do násypu) ani poplatky za skládku, vykazují se v položce c.0141**</t>
  </si>
  <si>
    <t>17481</t>
  </si>
  <si>
    <t>ZÁSYP JAM A RÝH Z NAKUPOVANÝCH MATERIÁLU - zásyp propustku</t>
  </si>
  <si>
    <t>položka zahrnuje:
- kompletní provedení zemní konstrukce vcetne nákupu a dopravy materiálu dle zadávací dokumentace
- úprava  ukládaného  materiálu  vlhcením,  trídením,  promícháním  nebo  vysoušením,  príp. jiné úpravy za úcelem zlepšení jeho  mech. vlastností
- hutnení i ruzné míry hutnení 
- ošetrení úložište po celou dobu práce v nem vc. klimatických opatrení
- ztížení v okolí vedení, konstrukcí a objektu a jejich docasné zajištení
- ztížení provádení vc. hutnení ve ztížených podmínkách a stísnených prostorech
- ztížené ukládání sypaniny pod vodu
- ukládání po vrstvách a po jiných nutných cástech (figurách) vc. dosypávek
- spouštení a nošení materiálu
- výmena cástí zemní konstrukce znehodnocené klimatickými vlivy
- udržování úložište a jeho ochrana proti vode
- odvedení nebo obvedení vody v okolí úložište a v úložišti
- veškeré  pomocné konstrukce umožnující provedení  zemní konstrukce  (príjezdy,  sjezdy,  nájezdy, lešení, podperné konstrukce, premostení, zpevnené plochy, zakrytí a pod.)</t>
  </si>
  <si>
    <t>17750</t>
  </si>
  <si>
    <t>ZEMNÍ HRÁZKY ZE ZEMIN NEPROPUSTNÝCH</t>
  </si>
  <si>
    <t xml:space="preserve"> 4,5*((2+0,5)/2*1)*2 = 11,250 [A]</t>
  </si>
  <si>
    <t>položka zahrnuje:
- kompletní provedení zemní konstrukce vc. výberu vhodného materiálu
- úprava  ukládaného  materiálu  vlhcením,  trídením,  promícháním  nebo  vysoušením,  príp. jiné úpravy za úcelem zlepšení jeho  mech. vlastností
- hutnení i ruzné míry hutnení 
- ošetrení úložište po celou dobu práce v nem vc. klimatických opatrení
- ztížení v okolí vedení, konstrukcí a objektu a jejich docasné zajištení
- ztížení provádení vc. hutnení ve ztížených podmínkách a stísnených prostorech
- ztížené ukládání sypaniny pod vodu
- ukládání po vrstvách a po jiných nutných cástech (figurách) vc. dosypávek
- spouštení a nošení materiálu
- výmena cástí zemní konstrukce znehodnocené klimatickými vlivy
- rucní hutnení a výpln jam a prohlubní v podloží
- úprava, ocištení, ochrana a zhutnení podloží
- svahování, hutnení a uzavírání povrchu svahu
- zrízení lavic na svazích
- udržování úložište a jeho ochrana proti vode
- odvedení nebo obvedení vody v okolí úložište a v úložišti
- veškeré  pomocné konstrukce umožnující provedení  zemní konstrukce  (príjezdy,  sjezdy,  nájezdy, lešení, podperné konstrukce, premostení, zpevnené plochy, zakrytí a pod.)</t>
  </si>
  <si>
    <t>18241</t>
  </si>
  <si>
    <t>ZALOŽENÍ TRÁVNÍKU RUCNÍM VÝSEVEM</t>
  </si>
  <si>
    <t xml:space="preserve"> 82*2,5*2 = 410,000 [A]</t>
  </si>
  <si>
    <t>Zahrnuje dodání predepsané travní smesi, její výsev na ornici, zalévání, první pokosení, to vše bez ohledu na sklon terénu</t>
  </si>
  <si>
    <t>Základy</t>
  </si>
  <si>
    <t>21252</t>
  </si>
  <si>
    <t>TRATIVODY KOMPLET Z TRUB PÁL DRENÁŽ DN DO 100MM</t>
  </si>
  <si>
    <t>M</t>
  </si>
  <si>
    <t xml:space="preserve"> 8*2 = 16,000 [A]</t>
  </si>
  <si>
    <t>Položka platí pro kompletní konstrukce trativodu a zahrnuje zejména:
- výkop rýhy predepsaného tvaru v dané tríde težitelnosti, výpln, zásyp trativodu vcetne dopravy, uložení prebytecného materiálu, dodávky predepsaného materiálu pro výpln a zásyp
- zrízení spojovací vrstvy
- zrízení podkladu a lože trativodu z predepsaného materiálu
- dodávka a uložení trativodu predepsaného materiálu a profilu
- obsyp trativodu predepsaným materiálem
- ukoncení trativodu zaústením do potrubí nebo vodotece, prípadne vybudování ukoncujícího objektu (kaplicky) dle VL
- veškerý materiál, výrobky a polotovary, vcetne mimostaveništní a vnitrostaveništní dopravy
- nezahrnuje opláštení z geotextilie, fólie</t>
  </si>
  <si>
    <t>21461C</t>
  </si>
  <si>
    <t>SEPARACNÍ GEOTEXTILIE DO 300G/M2</t>
  </si>
  <si>
    <t xml:space="preserve"> 267,2+3*7,5*2 = 312,200 [A]</t>
  </si>
  <si>
    <t>Položka zahrnuje:
- dodávku predepsané geotextilie
- úpravu, ocištení a ochranu podkladu
- prichycení k podkladu, prípadne zatížení
- úpravy spoju a zajištení okraju
- úpravy pro odvodnení
- nutné presahy
- mimostaveništní a vnitrostaveništní dopravu</t>
  </si>
  <si>
    <t>227834</t>
  </si>
  <si>
    <t>MIKROPIL KOMPL D DO 150MM V PODZ PRO OCHR DEŠTNÍK HOR MOKRÁ</t>
  </si>
  <si>
    <t xml:space="preserve"> 6*14 = 84,000 [A]</t>
  </si>
  <si>
    <t>Položka mikropiloty obsahuje kompletní práce, které jsou nutné pro predepsanou funkci mikropilot, t.j. dodání trubek a injekcních hmot, osazení a zainjektování trubek, vcetne pomocných konstrukcí (lešení, montážní plošiny a pod.). Neobsahuje vrty (uvedou se v položce 261 nebo 266). Varianty v podzemí v hornine mokré obsahují ztížení osazení a zainjektování v dusledku prítoku vod z horninového masivu</t>
  </si>
  <si>
    <t>26634</t>
  </si>
  <si>
    <t>VRTY PRO MIKROPILOTY V PODZEMÍ DO 12M TR III D DO 200MM</t>
  </si>
  <si>
    <t>Položky vrty v podzemí délky do 12m pro injektáže (s výjimkou tryskové), pro monitoring, pro odvodnení horninového masivu, pro zajištení výrubu svorníky, kotvami (mimo kotev samozávrtných) a  mikropilotami zahrnují krome vlastního vrtu všechny potrebné pomocné práce a konstrukce (spotreba vody pri vrtání s vodním výplachem, vycištení vrtu stlaceným vzduchem, lešení a pracovní plošiny a pod.). U vrtu pro odvodnení je zahrnuto podle geotechnického posouzení event. osazení perforované výpažnice. Polohu vrtu, jejich prumer, délku, prípadné vrtání s výpažnicí a její specifikaci urcuje zadávací dokumentace. To platí i pro event. provádení jádrových vrtu.</t>
  </si>
  <si>
    <t>27152</t>
  </si>
  <si>
    <t>POLŠTÁRE POD ZÁKLADY Z KAMENIVA DRCENÉHO</t>
  </si>
  <si>
    <t>Polštář pod základovou desku, fr. 32-63 36,6*0,2 = 7,320 [A]</t>
  </si>
  <si>
    <t>Polštář pod lomový kámen - opevnění koryta a svahů, fr. 32-63 (18,5+16,5)*0,15 = 5,250 [B]</t>
  </si>
  <si>
    <t>Celkové množství = 12,570</t>
  </si>
  <si>
    <t>položka zahrnuje dodávku predepsaného kameniva, mimostaveništní a vnitrostaveništní dopravu a jeho uložení
není-li v zadávací dokumentaci uvedeno jinak, jedná se o nakupovaný materiál</t>
  </si>
  <si>
    <t>272325</t>
  </si>
  <si>
    <t>ZÁKLADY ZE ŽELEZOBETONU DO C30/37</t>
  </si>
  <si>
    <t>Základová deska 36,6*0,4 = 14,640 [A]</t>
  </si>
  <si>
    <t>- dodání  cerstvého  betonu  (betonové  smesi)  požadované  kvality,  jeho  uložení  do požadovaného tvaru pri jakékoliv hustote výztuže, konzistenci cerstvého betonu a zpusobu hutnení, ošetrení a ochranu betonu,
- zhotovení nepropustného, mrazuvzdorného betonu a betonu požadované trvanlivosti a vlastností,
- užití potrebných prísad a technologií výroby betonu,
- zrízení pracovních a dilatacních spar, vcetne potrebných úprav, výplne, vložek, opracování, ocištení a ošetrení,
- bednení  požadovaných  konstr. (i ztracené) s úpravou  dle požadované  kvality povrchu betonu, vcetne odbednovacích a odskružovacích prostredku,
- podperné  konstr. (skruže) a lešení všech druhu pro bednení, uložení cerstvého betonu, výztuže a doplnkových konstr., vc. požadovaných otvoru, ochranných a bezpecnostních opatrení a základu techto konstrukcí a lešení,
- vytvorení kotevních cel, kapes, nálitku, a sedel,
- zrízení  všech  požadovaných  otvoru, kapes, výklenku, prostupu, dutin, drážek a pod., vc. ztížení práce a úprav  kolem nich,
- úpravy pro osazení výztuže, doplnkových konstrukcí a vybavení,
- úpravy povrchu pro položení požadované izolace, povlaku a náteru, prípadne vyspravení,
- ztížení práce u kabelových a injektážních trubek a ostatních zarízení osazovaných do betonu,
- konstrukce betonových kloubu, upevnení kotevních prvku a doplnkových konstrukcí,
- nátery zabranující soudržnost betonu a bednení,
- výpln, tesnení  a tmelení spar a spoju,
- opatrení  povrchu  betonu  izolací  proti zemní vlhkosti v cástech, kde prijdou do styku se zeminou nebo kamenivem,
- prípadné zrízení spojovací vrstvy u základu,
- úpravy pro osazení zarízení ochrany konstrukce proti vlivu bludných proudu,</t>
  </si>
  <si>
    <t>3</t>
  </si>
  <si>
    <t>Svislé konstrukce</t>
  </si>
  <si>
    <t>333325</t>
  </si>
  <si>
    <t>PORTÁLY A ŘÍMSY PROPUSTKU ZE ŽELEZOVÉHO BETONU DO C30/37</t>
  </si>
  <si>
    <t>Betonové portály 11,3*0,4*2 = 9,040 [A]</t>
  </si>
  <si>
    <t>Římsy 0,13*6*2 = 1,560 [B]</t>
  </si>
  <si>
    <t>Celkové množství = 10,600</t>
  </si>
  <si>
    <t>- dodání  cerstvého  betonu  (betonové  smesi)  požadované  kvality,  jeho  uložení  do požadovaného tvaru pri jakékoliv hustote výztuže, konzistenci cerstvého betonu a zpusobu hutnení, ošetrení a ochranu betonu,
- zhotovení nepropustného, mrazuvzdorného betonu a betonu požadované trvanlivosti a vlastností,
- užití potrebných prísad a technologií výroby betonu,
- zrízení pracovních a dilatacních spar, vcetne potrebných úprav, výplne, vložek, opracování, ocištení a ošetrení,
- bednení  požadovaných  konstr. (i ztracené) s úpravou  dle požadované  kvality povrchu betonu, vcetne odbednovacích a odskružovacích prostredku,
- podperné  konstr. (skruže) a lešení všech druhu pro bednení, uložení cerstvého betonu, výztuže a doplnkových konstr., vc. požadovaných otvoru, ochranných a bezpecnostních opatrení a základu techto konstrukcí a lešení,
- vytvorení kotevních cel, kapes, nálitku, a sedel,
- zrízení  všech  požadovaných  otvoru, kapes, výklenku, prostupu, dutin, drážek a pod., vc. ztížení práce a úprav  kolem nich,
- úpravy pro osazení výztuže, doplnkových konstrukcí a vybavení,
- úpravy povrchu pro položení požadované izolace, povlaku a náteru, prípadne vyspravení,
- ztížení práce u kabelových a injektážních trubek a ostatních zarízení osazovaných do betonu,
- konstrukce betonových kloubu, upevnení kotevních prvku a doplnkových konstrukcí,
- nátery zabranující soudržnost betonu a bednení,
- výpln, tesnení  a tmelení spar a spoju,
- opatrení  povrchu  betonu  izolací  proti zemní vlhkosti v cástech, kde prijdou do styku se zeminou nebo kamenivem,
- prípadné zrízení spojovací vrstvy u základu,
- úpravy pro osazení zarízení ochrany konstrukce proti vlivu bludných proudu</t>
  </si>
  <si>
    <t>4</t>
  </si>
  <si>
    <t>Vodorovné konstrukce</t>
  </si>
  <si>
    <t>465512</t>
  </si>
  <si>
    <t>DLAŽBY Z LOMOVÉHO KAMENE NA MC</t>
  </si>
  <si>
    <t>čela propustů</t>
  </si>
  <si>
    <t>Opevnění koryta, kužely - vtok, výtok (18,5+16,5)*0,2 = 7,000 [A]</t>
  </si>
  <si>
    <t>Kyneta v propustku 7,45*0,5*0,15 = 0,559 [B]</t>
  </si>
  <si>
    <t>Celkové množství = 7,559</t>
  </si>
  <si>
    <t>položka zahrnuje:
- nutné zemní práce (svahování, úpravu pláne a pod.)
- zrízení spojovací vrstvy
- zrízení lože dlažby z cementové malty predepsané kvality a predepsané tlouštky
- dodávku a položení dlažby z lomového kamene do predepsaného tvaru
- spárování, tesnení, tmelení a vyplnení spar MC prípadne s vyklínováním
- úprava povrchu pro odvedení srážkové vody
- nezahrnuje podklad pod dlažbu, vykazuje se samostatne položkami SD 45</t>
  </si>
  <si>
    <t>5</t>
  </si>
  <si>
    <t>Komunikace</t>
  </si>
  <si>
    <t>56314</t>
  </si>
  <si>
    <t>VOZOVKOVÉ VRSTVY Z MECHANICKY ZPEVNENÉHO KAMENIVA TL. DO 200MM</t>
  </si>
  <si>
    <t>MZK tl. 170 mm 267,2 = 267,200 [A]</t>
  </si>
  <si>
    <t>- dodání kameniva predepsané kvality a zrnitosti
- rozprostrení a zhutnení vrstvy v predepsané tlouštce
- zrízení vrstvy bez rozlišení šírky, pokládání vrstvy po etapách
- nezahrnuje postriky, nátery</t>
  </si>
  <si>
    <t>56334</t>
  </si>
  <si>
    <t>VOZOVKOVÉ VRSTVY ZE ŠTERKODRTI TL. DO 200MM</t>
  </si>
  <si>
    <t>Silnice - tl. 200 mm 267,2 = 267,200 [A]</t>
  </si>
  <si>
    <t>Krajnice - tl. 250 - 350 mm 82*1,5*2 = 246,000 [B]</t>
  </si>
  <si>
    <t>Celkové množství = 513,200</t>
  </si>
  <si>
    <t>56366</t>
  </si>
  <si>
    <t>VOZOVKOVÉ VRSTVY Z RECYKLOVANÉHO MATERIÁLU TL DO 500MM (ŠDA 0-63)</t>
  </si>
  <si>
    <t>Aktivní zóna 267,2 = 267,200 [A]</t>
  </si>
  <si>
    <t>- dodání recyklátu v požadované kvalite
- ocištení podkladu
- uložení recyklátu dle predepsaného technologického predpisu, zhutnení vrstvy v predepsané tlouštce
- zrízení vrstvy bez rozlišení šírky, pokládání vrstvy po etapách, vcetne pracovních spar a spoju
- úpravu napojení, ukoncení 
- nezahrnuje postriky, nátery</t>
  </si>
  <si>
    <t>56962</t>
  </si>
  <si>
    <t>ZPEVNĚNÍ KRAJNIC Z RECYKLOVANÉHO MATERIÁLU TL DO 100MM</t>
  </si>
  <si>
    <t xml:space="preserve"> 82*1,5*2 = 246,000</t>
  </si>
  <si>
    <t>- dodání recyklátu v požadované kvalite
- ocištení podkladu
- uložení recyklátu dle predepsaného technologického predpisu, zhutnení vrstvy v predepsané tlouštce
- zrízení vrstvy bez rozlišení šírky, pokládání vrstvy po etapách, vcetne pracovních spar a spoju
- úpravu napojení, ukoncení 
- nezahrnuje postriky, nátery</t>
  </si>
  <si>
    <t>572123</t>
  </si>
  <si>
    <t>INFILTRAČNÍ POSTŘIK Z EMULZE DO 1,0KG/M2</t>
  </si>
  <si>
    <t>PI-C 0,6 kg/m2</t>
  </si>
  <si>
    <t xml:space="preserve"> 267,2 = 267,200</t>
  </si>
  <si>
    <t>- dodání všech predepsaných materiálu pro postriky v predepsaném množství
- provedení dle predepsaného technologického predpisu
- zrízení vrstvy bez rozlišení šírky, pokládání vrstvy po etapách
- úpravu napojení, ukoncení</t>
  </si>
  <si>
    <t>572224</t>
  </si>
  <si>
    <t>SPOJOVACÍ POSTŘIK Z MODIFIK EMULZE DO 1,0KG/M2</t>
  </si>
  <si>
    <t>PS-C  0,6 kg/m2</t>
  </si>
  <si>
    <t>1. vrstva 278,2 = 278,200 [A]</t>
  </si>
  <si>
    <t>2. vrstva 283,7 = 283,700 [B]</t>
  </si>
  <si>
    <t>Celkové množství = 561,900</t>
  </si>
  <si>
    <t>574A34</t>
  </si>
  <si>
    <t>ASFALTOVÝ BETON PRO OBRUSNÉ VRSTVY ACO 11+, 11S TL. 40MM</t>
  </si>
  <si>
    <t>Celková plocha 278,2+(0,5*5,5*2) = 283,700 [A]</t>
  </si>
  <si>
    <t>- dodání smesi v požadované kvalite
- ocištení podkladu
- uložení smesi dle predepsaného technologického predpisu, zhutnení vrstvy v predepsané tlouštce
- zrízení vrstvy bez rozlišení šírky, pokládání vrstvy po etapách, vcetne pracovních spar a spoju
- úpravu napojení, ukoncení podél obrubníku, dilatacních zarízení, odvodnovacích proužku, odvodnovacu, vpustí, šachet a pod.
- nezahrnuje postriky, nátery
- nezahrnuje tesnení podél obrubníku, dilatacních zarízení, odvodnovacích proužku, odvodnovacu, vpustí, šachet a pod.</t>
  </si>
  <si>
    <t>574C56</t>
  </si>
  <si>
    <t>ASFALTOVÝ BETON PRO LOŽNÍ VRSTVY ACL 16+, 16S TL. 60MM</t>
  </si>
  <si>
    <t xml:space="preserve"> 272,7+(0,5*5,5*2) = 278,200 [A]</t>
  </si>
  <si>
    <t>574E46</t>
  </si>
  <si>
    <t>ASFALTOVÝ BETON PRO PODKLADNÍ VRSTVY ACP 16+, 16S TL. 50MM</t>
  </si>
  <si>
    <t xml:space="preserve"> 267,2+(0,5*5,5*2) = 272,700 [A]</t>
  </si>
  <si>
    <t>Celkové množství = 272,700</t>
  </si>
  <si>
    <t>7</t>
  </si>
  <si>
    <t>Přidružená stavební výroba</t>
  </si>
  <si>
    <t>711211</t>
  </si>
  <si>
    <t>IZOLACE ZVLÁŠT KONSTR PROTI ZEM VLHK ASFALT NÁTERY</t>
  </si>
  <si>
    <t>Nátěr propustku (2,4+1,7*1,7)*7,45 = 39,411 [A]</t>
  </si>
  <si>
    <t>položka zahrnuje:
- dodání  predepsaného izolacního materiálu
- ocištení a ošetrení podkladu, zadávací dokumentace muže zahrnout i prípadné vyspravení
- zrízení izolace jako kompletního povlaku, prípadne komplet. soustavy nebo systému podle príslušného  technolog. predpisu
- zrízení izolace i jednotlivých vrstev po etapách, vcetne pracovních spár a spoju
- úprava u okraju, rohu, hran, dilatacních i pracovních spoju, kotev, obrubníku, dilatacních zarízení, odvodnení, otvoru, neizolovaných míst a pod.
- zajištení odvodnení povrchu izolace, vcetne odvodnení nejnižších míst, pokud dokumentace pro zadání stavby nestanoví jinak
- ochrana izolace do doby zrízení definitivní ochranné vrstvy nebo konstrukce
- úprava, ocištení a ošetrení prostoru kolem izolace
- provedení požadovaných zkoušek
- nezahrnuje ochranné vrstvy, napr. geotextilii</t>
  </si>
  <si>
    <t>8</t>
  </si>
  <si>
    <t>Potrubí</t>
  </si>
  <si>
    <t>87457</t>
  </si>
  <si>
    <t>POTRUBÍ Z TRUB PLASTOVÝCH ODPADNÍCH DN DO 500MM</t>
  </si>
  <si>
    <t>Převedení potoka 24 = 24,000 [A]</t>
  </si>
  <si>
    <t>položky pro zhotovení potrubí platí bez ohledu na sklon
zahrnuje:
- výrobní dokumentaci (vcetne technologického predpisu)
- dodání veškerého trubního a pomocného materiálu  (trouby,  trubky,  tvarovky,  spojovací a tesnící  materiál a pod.), podperných, závesných a upevnovacích prvku, vcetne potrebných úprav
- úprava a príprava podkladu a podper, ocištení a ošetrení podkladu a podper
- zrízení plne funkcního potrubí, kompletní soustavy, podle príslušného technologického predpisu
- zrízení potrubí i jednotlivých cástí po etapách, vcetne pracovních spar a spoju, pracovního zaslepení koncu a pod.
- úprava prostupu, pruchodu  šachtami a komorami, okolí podper a vyústení, zaústení, napojení, vyvedení a upevnení odpad. výustí
- ochrana potrubí náterem (vc. úpravy povrchu), prípadne izolací, nejsou-li tyto práce predmetem jiné položky
- úprava, ocištení a ošetrení prostoru kolem potrubí
- položky platí pro práce provádené v prostoru zapaženém i nezapaženém a i v kolektorech, chránickách
- položky zahrnují i práce spojené s nutnými obtoky, prevádením a cerpáním vody
nezahrnuje zkoušky vodotesnosti a televizní prohlídku</t>
  </si>
  <si>
    <t>87634</t>
  </si>
  <si>
    <t>CHRÁNIČKY Z TRUB PLASTOVÝCH DN DO 200MM</t>
  </si>
  <si>
    <t>DN 200</t>
  </si>
  <si>
    <t>Chráničky - římsy 6*4 = 24,000</t>
  </si>
  <si>
    <t>položky pro zhotovení potrubí platí bez ohledu na sklon
zahrnuje:
- výrobní dokumentaci (vcetne technologického predpisu)
- dodání veškerého trubního a pomocného materiálu  (trouby,  trubky,  tvarovky,  spojovací a tesnící  materiál a pod.), podperných, závesných a upevnovacích prvku, vcetne potrebných úprav
- úprava a príprava podkladu a podper, ocištení a ošetrení podkladu a podper
- zrízení plne funkcního potrubí, kompletní soustavy, podle príslušného technologického predpisu
- zrízení potrubí i jednotlivých cástí po etapách, vcetne pracovních spar a spoju, pracovního zaslepení koncu a pod.
- úprava prostupu, pruchodu  šachtami a komorami, okolí podper a vyústení, zaústení, napojení, vyvedení a upevnení odpad. výustí
- ochrana potrubí náterem (vc. úpravy povrchu), prípadne izolací, nejsou-li tyto práce predmetem jiné položky
- úprava, ocištení a ošetrení prostoru kolem potrubí
 vcetne prípadne predepsaného utesnení koncu chránicek
- položky platí pro práce provádené v prostoru zapaženém i nezapaženém a i v kolektorech, chránickách</t>
  </si>
  <si>
    <t>9</t>
  </si>
  <si>
    <t>Ostatní konstrukce a práce</t>
  </si>
  <si>
    <t>9113C1</t>
  </si>
  <si>
    <t>SVODIDLO OCEL SILNIC JEDNOSTR, ÚROVEN ZADRŽ H2 - DODÁVKA A MONTÁŽ</t>
  </si>
  <si>
    <t xml:space="preserve"> (25+12+4+12)*2 = 106,000 [A]</t>
  </si>
  <si>
    <t>položka zahrnuje:
- kompletní dodávku všech dílu ocelového svodidla s predepsanou povrchovou úpravou vcetne spojovacích prvku
- montáž a osazení svodidla, osazení sloupku zaberanením nebo osazením do betonových bloku (vcetne betonových bloku a nutných zemních prací
- ukoncení zapuštením do betonových bloku (vcetne betonového bloku a nutných zemních prací) nebo koncovkou
- prechod na jiný typ svodidla nebo pres mostní záver
- ochranu proti bludným proudum a vývody pro jejich merení
nezahrnuje odrazky nebo retroreflexní fólie</t>
  </si>
  <si>
    <t>9117C1</t>
  </si>
  <si>
    <t>SVOD OCEL ZÁBRADEL ÚROVEN ZADRŽ H2 - DODÁVKA A MONTÁŽ</t>
  </si>
  <si>
    <t xml:space="preserve"> 6*2 = 12,000 [A]</t>
  </si>
  <si>
    <t>položka zahrnuje:
- kompletní dodávku všech dílu ocelového svodidla s predepsanou povrchovou úpravou vcetne spojovacích a diltacních prvku
- montáž a osazení svodidla, kotvení, t.j. kotevní desky, šrouby z nerez oceli, vrty a zálivku, pokud zadávací dokumentace nestanoví jinak, prípadné nivelacní hmoty pod kotevní desky
- prechod na jiný typ svodidla nebo pres mostní záver
- ochranu proti bludným proudum a vývody pro jejich merení
nezahrnuje odrazky nebo retroreflexní fólie</t>
  </si>
  <si>
    <t>914141</t>
  </si>
  <si>
    <t>DOPRAV ZNAC ZÁKL VEL OCEL FÓLIE TR 3 (Z11f)- DODÁVKA A MONT</t>
  </si>
  <si>
    <t>KUS</t>
  </si>
  <si>
    <t xml:space="preserve"> 4 = 4,000 [A]</t>
  </si>
  <si>
    <t>položka zahrnuje:
- dodávku a montáž znacek v požadovaném provedení</t>
  </si>
  <si>
    <t>915211</t>
  </si>
  <si>
    <t>VODOROVNÉ DOPRAVNÍ ZNAČENÍ PLASTEM HLADKÉ - DODÁVKA A POKLÁDKA</t>
  </si>
  <si>
    <t xml:space="preserve"> 82*2*0,125 = 20,500</t>
  </si>
  <si>
    <t>položka zahrnuje:
- dodání a pokládku náterového materiálu (merí se pouze natíraná plocha)
- predznacení a reflexní úpravu</t>
  </si>
  <si>
    <t>91842</t>
  </si>
  <si>
    <t>PROPUSTY RÁMOVÉ 200/150</t>
  </si>
  <si>
    <t xml:space="preserve"> 8 = 8,000 [A]</t>
  </si>
  <si>
    <t>Položka zahrnuje:
- dodání a položení prefabrikovaných rámu z dokumentací predepsaných rozmeru
- prípadné úpravy rámu
Nezahrnuje podkladní vrstvy, vyrovnávací a spádový beton uvnitr rámu a na jejich povrchu, izolaci.</t>
  </si>
  <si>
    <t>931311</t>
  </si>
  <si>
    <t>TESNENÍ DILATAC SPAR ASF ZÁLIVKOU PRUR DO 100MM2</t>
  </si>
  <si>
    <t xml:space="preserve"> 82+4,5*2 = 91,000 [A]</t>
  </si>
  <si>
    <t>položka zahrnuje dodávku a osazení predepsaného materiálu, ocištení ploch spáry pred úpravou, ocištení okolí spáry po úprave
nezahrnuje tesnící profil</t>
  </si>
  <si>
    <t>931332</t>
  </si>
  <si>
    <t>TESNENÍ DILATACNÍCH SPAR POLYURETANOVÝM TMELEM PRUREZU DO 200MM2</t>
  </si>
  <si>
    <t>Spára mezi dlažbou a propustkem 3*2 = 6,000 [A]</t>
  </si>
  <si>
    <t>966138</t>
  </si>
  <si>
    <t>BOURÁNÍ KONSTRUKCÍ Z KAMENE NA MC S ODVOZEM DO 20KM (odvoz na deponii, celkem 40 KM)</t>
  </si>
  <si>
    <t xml:space="preserve"> 0,6*12*2,3*2*2 = 66,240 [A]</t>
  </si>
  <si>
    <t>položka zahrnuje:
- rozbourání konstrukce bez ohledu na použitou technologii
- veškeré pomocné konstrukce (lešení a pod.)
- veškerou manipulaci s vybouranou sutí a hmotami vcetne uložení na skládku. Nezahrnuje poplatek za skládku, který se vykazuje v položce 0141** (s výjimkou malého množství bouraného materiálu, kde je možné poplatek zahrnout do jednotkové ceny bourání – tento fakt musí být uveden v doplnujícím textu k položce)
- veškeré další práce plynoucí z technologického predpisu a z platných predpisu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</si>
</sst>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\ ##0.00"/>
    <numFmt numFmtId="165" formatCode="#\ ###\ ###\ ###\ ##0.000"/>
  </numFmts>
  <fonts count="10">
    <font>
      <sz val="11"/>
      <name val="Calibri"/>
      <family val="2"/>
      <scheme val="minor"/>
    </font>
    <font>
      <sz val="10"/>
      <name val="Arial"/>
      <family val="2"/>
    </font>
    <font>
      <sz val="11"/>
      <color rgb="FFD9D9D9"/>
      <name val="Calibri"/>
      <family val="2"/>
      <scheme val="minor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10"/>
      <color rgb="FFFFFFFF"/>
      <name val="Arial"/>
      <family val="2"/>
    </font>
    <font>
      <b/>
      <sz val="11"/>
      <color rgb="FF000000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41A5BD"/>
        <bgColor indexed="64"/>
      </patternFill>
    </fill>
    <fill>
      <patternFill patternType="solid">
        <fgColor rgb="FFADD8E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horizontal="right" vertical="center" wrapText="1"/>
      <protection/>
    </xf>
    <xf numFmtId="0" fontId="4" fillId="0" borderId="0">
      <alignment horizontal="left" vertical="center" wrapText="1"/>
      <protection/>
    </xf>
    <xf numFmtId="0" fontId="3" fillId="0" borderId="0">
      <alignment horizontal="right" vertical="center" wrapText="1"/>
      <protection/>
    </xf>
    <xf numFmtId="0" fontId="5" fillId="0" borderId="0">
      <alignment horizontal="center" vertical="center" wrapText="1"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9" fillId="0" borderId="0">
      <alignment horizontal="left" vertical="center" wrapText="1"/>
      <protection/>
    </xf>
  </cellStyleXfs>
  <cellXfs count="33">
    <xf numFmtId="0" fontId="0" fillId="0" borderId="0" xfId="0"/>
    <xf numFmtId="0" fontId="2" fillId="2" borderId="0" xfId="0" applyFont="1" applyFill="1"/>
    <xf numFmtId="0" fontId="3" fillId="2" borderId="0" xfId="20" applyFill="1" applyAlignment="1">
      <alignment horizontal="right" vertical="center" wrapText="1"/>
      <protection/>
    </xf>
    <xf numFmtId="0" fontId="0" fillId="2" borderId="0" xfId="0" applyFill="1"/>
    <xf numFmtId="0" fontId="3" fillId="2" borderId="0" xfId="22" applyFill="1" applyAlignment="1">
      <alignment horizontal="right" vertical="center" wrapText="1"/>
      <protection/>
    </xf>
    <xf numFmtId="164" fontId="3" fillId="2" borderId="0" xfId="22" applyNumberFormat="1" applyFill="1" applyAlignment="1">
      <alignment horizontal="right" vertical="center" wrapText="1"/>
      <protection/>
    </xf>
    <xf numFmtId="0" fontId="5" fillId="3" borderId="1" xfId="23" applyFill="1" applyBorder="1" applyAlignment="1">
      <alignment horizontal="center" vertical="center" wrapText="1"/>
      <protection/>
    </xf>
    <xf numFmtId="0" fontId="3" fillId="0" borderId="1" xfId="20" applyBorder="1" applyAlignment="1">
      <alignment horizontal="right" vertical="center" wrapText="1"/>
      <protection/>
    </xf>
    <xf numFmtId="164" fontId="3" fillId="0" borderId="1" xfId="20" applyNumberFormat="1" applyBorder="1" applyAlignment="1">
      <alignment horizontal="right" vertical="center" wrapText="1"/>
      <protection/>
    </xf>
    <xf numFmtId="164" fontId="0" fillId="4" borderId="2" xfId="0" applyNumberFormat="1" applyFill="1" applyBorder="1" applyAlignment="1" applyProtection="1">
      <alignment horizontal="center"/>
      <protection locked="0"/>
    </xf>
    <xf numFmtId="0" fontId="4" fillId="2" borderId="0" xfId="21" applyFill="1" applyAlignment="1">
      <alignment horizontal="left" vertical="center" wrapText="1"/>
      <protection/>
    </xf>
    <xf numFmtId="0" fontId="2" fillId="0" borderId="0" xfId="0" applyFont="1"/>
    <xf numFmtId="0" fontId="6" fillId="2" borderId="0" xfId="24" applyFill="1" applyAlignment="1">
      <alignment horizontal="left" vertical="center" wrapText="1"/>
      <protection/>
    </xf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7" fillId="2" borderId="0" xfId="0" applyFont="1" applyFill="1"/>
    <xf numFmtId="0" fontId="7" fillId="2" borderId="0" xfId="0" applyFont="1" applyFill="1" applyAlignment="1">
      <alignment horizontal="right"/>
    </xf>
    <xf numFmtId="164" fontId="7" fillId="2" borderId="0" xfId="0" applyNumberFormat="1" applyFont="1" applyFill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wrapText="1"/>
    </xf>
    <xf numFmtId="0" fontId="8" fillId="0" borderId="2" xfId="0" applyFont="1" applyBorder="1" applyAlignment="1">
      <alignment wrapText="1"/>
    </xf>
    <xf numFmtId="164" fontId="0" fillId="4" borderId="2" xfId="0" applyNumberFormat="1" applyFill="1" applyBorder="1" applyAlignment="1">
      <alignment horizontal="center"/>
    </xf>
    <xf numFmtId="0" fontId="4" fillId="2" borderId="0" xfId="21" applyFill="1" applyAlignment="1">
      <alignment horizontal="left" vertical="center" wrapText="1"/>
      <protection/>
    </xf>
    <xf numFmtId="0" fontId="0" fillId="2" borderId="0" xfId="0" applyFill="1"/>
    <xf numFmtId="0" fontId="5" fillId="3" borderId="1" xfId="23" applyFill="1" applyBorder="1" applyAlignment="1">
      <alignment horizontal="center" vertical="center" wrapText="1"/>
      <protection/>
    </xf>
    <xf numFmtId="0" fontId="6" fillId="2" borderId="0" xfId="24" applyFill="1" applyAlignment="1">
      <alignment horizontal="right" vertical="center" wrapText="1"/>
      <protection/>
    </xf>
    <xf numFmtId="0" fontId="0" fillId="2" borderId="0" xfId="0" applyFill="1" applyAlignment="1">
      <alignment horizontal="right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Style" xfId="20"/>
    <cellStyle name="NadpisRekapitulaceSoupisPraciStyle" xfId="21"/>
    <cellStyle name="RekapitulaceCenyStyle" xfId="22"/>
    <cellStyle name="NadpisySloupcuStyle" xfId="23"/>
    <cellStyle name="StavbaRozpocetHeaderStyle" xfId="24"/>
    <cellStyle name="NadpisStrukturyStyle" xfId="25"/>
    <cellStyle name="StavebniDilStyle" xfId="26"/>
    <cellStyle name="PolDoplnInfoStyle" xfId="27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61950" cy="3619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361950"/>
        </a:xfrm>
        <a:prstGeom prst="rect">
          <a:avLst/>
        </a:prstGeom>
        <a:ln>
          <a:noFill/>
        </a:ln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workbookViewId="0" topLeftCell="A1">
      <selection activeCell="D14" sqref="D14"/>
    </sheetView>
  </sheetViews>
  <sheetFormatPr defaultColWidth="9.140625" defaultRowHeight="15"/>
  <cols>
    <col min="1" max="2" width="32.421875" style="0" customWidth="1"/>
    <col min="3" max="5" width="19.421875" style="0" customWidth="1"/>
  </cols>
  <sheetData>
    <row r="1" spans="1:5" ht="15">
      <c r="A1" s="1" t="s">
        <v>0</v>
      </c>
      <c r="B1" s="2" t="s">
        <v>1</v>
      </c>
      <c r="C1" s="3"/>
      <c r="D1" s="3"/>
      <c r="E1" s="3"/>
    </row>
    <row r="2" spans="1:5" ht="15">
      <c r="A2" s="3"/>
      <c r="B2" s="28" t="s">
        <v>2</v>
      </c>
      <c r="C2" s="3"/>
      <c r="D2" s="3"/>
      <c r="E2" s="3"/>
    </row>
    <row r="3" spans="1:5" ht="15">
      <c r="A3" s="3"/>
      <c r="B3" s="29"/>
      <c r="C3" s="3"/>
      <c r="D3" s="3"/>
      <c r="E3" s="3"/>
    </row>
    <row r="4" spans="1:5" ht="15">
      <c r="A4" s="3"/>
      <c r="B4" s="28" t="s">
        <v>3</v>
      </c>
      <c r="C4" s="29"/>
      <c r="D4" s="29"/>
      <c r="E4" s="29"/>
    </row>
    <row r="5" spans="1:5" ht="15">
      <c r="A5" s="3"/>
      <c r="B5" s="3"/>
      <c r="C5" s="3"/>
      <c r="D5" s="3"/>
      <c r="E5" s="3"/>
    </row>
    <row r="6" spans="1:5" ht="15">
      <c r="A6" s="3"/>
      <c r="B6" s="4" t="s">
        <v>4</v>
      </c>
      <c r="C6" s="5">
        <f>SUM(C10)</f>
        <v>800000</v>
      </c>
      <c r="D6" s="3"/>
      <c r="E6" s="3"/>
    </row>
    <row r="7" spans="1:5" ht="15">
      <c r="A7" s="3"/>
      <c r="B7" s="4" t="s">
        <v>5</v>
      </c>
      <c r="C7" s="5">
        <f>SUM(E10)</f>
        <v>968000</v>
      </c>
      <c r="D7" s="3"/>
      <c r="E7" s="3"/>
    </row>
    <row r="8" spans="1:5" ht="15">
      <c r="A8" s="3"/>
      <c r="B8" s="3"/>
      <c r="C8" s="3"/>
      <c r="D8" s="3"/>
      <c r="E8" s="3"/>
    </row>
    <row r="9" spans="1:5" ht="15">
      <c r="A9" s="6" t="s">
        <v>6</v>
      </c>
      <c r="B9" s="6" t="s">
        <v>7</v>
      </c>
      <c r="C9" s="6" t="s">
        <v>8</v>
      </c>
      <c r="D9" s="6" t="s">
        <v>9</v>
      </c>
      <c r="E9" s="6" t="s">
        <v>10</v>
      </c>
    </row>
    <row r="10" spans="1:5" ht="15">
      <c r="A10" s="7" t="s">
        <v>11</v>
      </c>
      <c r="B10" s="7"/>
      <c r="C10" s="8">
        <f>'SO 101'!I3</f>
        <v>800000</v>
      </c>
      <c r="D10" s="8">
        <f>SUMIFS('SO 101'!O:O,'SO 101'!A:A,"P")</f>
        <v>168000</v>
      </c>
      <c r="E10" s="8">
        <f>C10+D10</f>
        <v>968000</v>
      </c>
    </row>
  </sheetData>
  <mergeCells count="2">
    <mergeCell ref="B2:B3"/>
    <mergeCell ref="B4:E4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26"/>
  <sheetViews>
    <sheetView tabSelected="1" workbookViewId="0" topLeftCell="B1">
      <selection activeCell="R10" sqref="R10"/>
    </sheetView>
  </sheetViews>
  <sheetFormatPr defaultColWidth="9.140625" defaultRowHeight="15"/>
  <cols>
    <col min="1" max="1" width="9.140625" style="0" hidden="1" customWidth="1"/>
    <col min="2" max="2" width="16.140625" style="0" customWidth="1"/>
    <col min="3" max="3" width="9.7109375" style="0" customWidth="1"/>
    <col min="4" max="4" width="13.00390625" style="0" customWidth="1"/>
    <col min="5" max="5" width="64.8515625" style="0" customWidth="1"/>
    <col min="6" max="6" width="13.00390625" style="0" customWidth="1"/>
    <col min="7" max="9" width="16.140625" style="0" customWidth="1"/>
    <col min="15" max="16" width="9.140625" style="0" hidden="1" customWidth="1"/>
  </cols>
  <sheetData>
    <row r="1" spans="1:16" ht="15">
      <c r="A1" s="11" t="s">
        <v>0</v>
      </c>
      <c r="B1" s="3"/>
      <c r="C1" s="3"/>
      <c r="D1" s="3"/>
      <c r="E1" s="2" t="s">
        <v>1</v>
      </c>
      <c r="F1" s="3"/>
      <c r="G1" s="3"/>
      <c r="H1" s="3"/>
      <c r="I1" s="3"/>
      <c r="P1">
        <v>3</v>
      </c>
    </row>
    <row r="2" spans="2:9" ht="20.25">
      <c r="B2" s="3"/>
      <c r="C2" s="3"/>
      <c r="D2" s="3"/>
      <c r="E2" s="10" t="s">
        <v>12</v>
      </c>
      <c r="F2" s="3"/>
      <c r="G2" s="3"/>
      <c r="H2" s="3"/>
      <c r="I2" s="3"/>
    </row>
    <row r="3" spans="1:16" ht="15">
      <c r="A3" t="s">
        <v>13</v>
      </c>
      <c r="B3" s="12" t="s">
        <v>14</v>
      </c>
      <c r="C3" s="31" t="s">
        <v>15</v>
      </c>
      <c r="D3" s="32"/>
      <c r="E3" s="12" t="s">
        <v>16</v>
      </c>
      <c r="F3" s="3"/>
      <c r="G3" s="3"/>
      <c r="H3" s="13" t="s">
        <v>11</v>
      </c>
      <c r="I3" s="14">
        <f>SUMIFS(I8:I226,A8:A226,"SD")</f>
        <v>800000</v>
      </c>
      <c r="O3">
        <v>0</v>
      </c>
      <c r="P3">
        <v>2</v>
      </c>
    </row>
    <row r="4" spans="1:16" ht="15">
      <c r="A4" t="s">
        <v>17</v>
      </c>
      <c r="B4" s="12" t="s">
        <v>18</v>
      </c>
      <c r="C4" s="31" t="s">
        <v>11</v>
      </c>
      <c r="D4" s="32"/>
      <c r="E4" s="12"/>
      <c r="F4" s="3"/>
      <c r="G4" s="3"/>
      <c r="H4" s="3"/>
      <c r="I4" s="3"/>
      <c r="O4">
        <v>0.15</v>
      </c>
      <c r="P4">
        <v>2</v>
      </c>
    </row>
    <row r="5" spans="1:15" ht="15">
      <c r="A5" s="30" t="s">
        <v>19</v>
      </c>
      <c r="B5" s="30" t="s">
        <v>20</v>
      </c>
      <c r="C5" s="30" t="s">
        <v>21</v>
      </c>
      <c r="D5" s="30" t="s">
        <v>22</v>
      </c>
      <c r="E5" s="30" t="s">
        <v>23</v>
      </c>
      <c r="F5" s="30" t="s">
        <v>24</v>
      </c>
      <c r="G5" s="30" t="s">
        <v>25</v>
      </c>
      <c r="H5" s="30" t="s">
        <v>26</v>
      </c>
      <c r="I5" s="30"/>
      <c r="O5">
        <v>0.21</v>
      </c>
    </row>
    <row r="6" spans="1:9" ht="15">
      <c r="A6" s="30"/>
      <c r="B6" s="30"/>
      <c r="C6" s="30"/>
      <c r="D6" s="30"/>
      <c r="E6" s="30"/>
      <c r="F6" s="30"/>
      <c r="G6" s="30"/>
      <c r="H6" s="6" t="s">
        <v>27</v>
      </c>
      <c r="I6" s="6" t="s">
        <v>28</v>
      </c>
    </row>
    <row r="7" spans="1:9" ht="15">
      <c r="A7" s="6">
        <v>0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9" ht="15">
      <c r="A8" s="15" t="s">
        <v>29</v>
      </c>
      <c r="B8" s="15"/>
      <c r="C8" s="16" t="s">
        <v>30</v>
      </c>
      <c r="D8" s="15"/>
      <c r="E8" s="15" t="s">
        <v>31</v>
      </c>
      <c r="F8" s="15"/>
      <c r="G8" s="15"/>
      <c r="H8" s="15"/>
      <c r="I8" s="17">
        <f>SUMIFS(I9:I47,A9:A47,"P")</f>
        <v>800000</v>
      </c>
    </row>
    <row r="9" spans="1:16" ht="15">
      <c r="A9" s="18" t="s">
        <v>32</v>
      </c>
      <c r="B9" s="18">
        <v>1</v>
      </c>
      <c r="C9" s="19" t="s">
        <v>33</v>
      </c>
      <c r="E9" s="20" t="s">
        <v>35</v>
      </c>
      <c r="F9" s="21" t="s">
        <v>36</v>
      </c>
      <c r="G9" s="22">
        <v>1</v>
      </c>
      <c r="H9" s="9">
        <v>0</v>
      </c>
      <c r="I9" s="23">
        <f>ROUND(G9*H9,P4)</f>
        <v>0</v>
      </c>
      <c r="O9" s="24">
        <f>I9*0.21</f>
        <v>0</v>
      </c>
      <c r="P9">
        <v>3</v>
      </c>
    </row>
    <row r="10" spans="1:5" ht="15">
      <c r="A10" s="18" t="s">
        <v>37</v>
      </c>
      <c r="E10" s="25"/>
    </row>
    <row r="11" spans="1:5" ht="15">
      <c r="A11" s="18" t="s">
        <v>38</v>
      </c>
      <c r="E11" s="26" t="s">
        <v>39</v>
      </c>
    </row>
    <row r="12" spans="1:5" ht="15">
      <c r="A12" s="18" t="s">
        <v>40</v>
      </c>
      <c r="E12" s="25"/>
    </row>
    <row r="13" spans="1:16" ht="15">
      <c r="A13" s="18" t="s">
        <v>32</v>
      </c>
      <c r="B13" s="18">
        <v>2</v>
      </c>
      <c r="C13" s="19" t="s">
        <v>41</v>
      </c>
      <c r="E13" s="20" t="s">
        <v>42</v>
      </c>
      <c r="F13" s="21" t="s">
        <v>36</v>
      </c>
      <c r="G13" s="22">
        <v>1</v>
      </c>
      <c r="H13" s="9">
        <v>0</v>
      </c>
      <c r="I13" s="23">
        <f>ROUND(G13*H13,P4)</f>
        <v>0</v>
      </c>
      <c r="O13" s="24">
        <f>I13*0.21</f>
        <v>0</v>
      </c>
      <c r="P13">
        <v>3</v>
      </c>
    </row>
    <row r="14" spans="1:5" ht="15">
      <c r="A14" s="18" t="s">
        <v>37</v>
      </c>
      <c r="E14" s="25"/>
    </row>
    <row r="15" spans="1:5" ht="15">
      <c r="A15" s="18" t="s">
        <v>38</v>
      </c>
      <c r="E15" s="26" t="s">
        <v>39</v>
      </c>
    </row>
    <row r="16" spans="1:5" ht="15">
      <c r="A16" s="18" t="s">
        <v>40</v>
      </c>
      <c r="E16" s="25"/>
    </row>
    <row r="17" spans="1:16" ht="15">
      <c r="A17" s="18" t="s">
        <v>32</v>
      </c>
      <c r="B17" s="18">
        <v>3</v>
      </c>
      <c r="C17" s="19" t="s">
        <v>43</v>
      </c>
      <c r="E17" s="20" t="s">
        <v>44</v>
      </c>
      <c r="F17" s="21" t="s">
        <v>36</v>
      </c>
      <c r="G17" s="22">
        <v>1</v>
      </c>
      <c r="H17" s="9">
        <v>0</v>
      </c>
      <c r="I17" s="23">
        <f>ROUND(G17*H17,P4)</f>
        <v>0</v>
      </c>
      <c r="O17" s="24">
        <f>I17*0.21</f>
        <v>0</v>
      </c>
      <c r="P17">
        <v>3</v>
      </c>
    </row>
    <row r="18" spans="1:5" ht="15">
      <c r="A18" s="18" t="s">
        <v>37</v>
      </c>
      <c r="E18" s="25"/>
    </row>
    <row r="19" spans="1:5" ht="15">
      <c r="A19" s="18" t="s">
        <v>38</v>
      </c>
      <c r="E19" s="26" t="s">
        <v>39</v>
      </c>
    </row>
    <row r="20" spans="1:5" ht="15">
      <c r="A20" s="18" t="s">
        <v>40</v>
      </c>
      <c r="E20" s="25"/>
    </row>
    <row r="21" spans="1:16" ht="30">
      <c r="A21" s="18" t="s">
        <v>32</v>
      </c>
      <c r="B21" s="18">
        <v>4</v>
      </c>
      <c r="C21" s="19" t="s">
        <v>45</v>
      </c>
      <c r="E21" s="20" t="s">
        <v>46</v>
      </c>
      <c r="F21" s="21" t="s">
        <v>36</v>
      </c>
      <c r="G21" s="22">
        <v>1</v>
      </c>
      <c r="H21" s="9">
        <v>0</v>
      </c>
      <c r="I21" s="23">
        <f>ROUND(G21*H21,P4)</f>
        <v>0</v>
      </c>
      <c r="O21" s="24">
        <f>I21*0.21</f>
        <v>0</v>
      </c>
      <c r="P21">
        <v>3</v>
      </c>
    </row>
    <row r="22" spans="1:5" ht="15">
      <c r="A22" s="18" t="s">
        <v>37</v>
      </c>
      <c r="E22" s="25"/>
    </row>
    <row r="23" spans="1:5" ht="15">
      <c r="A23" s="18" t="s">
        <v>40</v>
      </c>
      <c r="E23" s="25"/>
    </row>
    <row r="24" spans="1:16" ht="15">
      <c r="A24" s="18" t="s">
        <v>32</v>
      </c>
      <c r="B24" s="18">
        <v>5</v>
      </c>
      <c r="C24" s="19" t="s">
        <v>47</v>
      </c>
      <c r="D24" s="18" t="s">
        <v>15</v>
      </c>
      <c r="E24" s="20" t="s">
        <v>48</v>
      </c>
      <c r="F24" s="21" t="s">
        <v>49</v>
      </c>
      <c r="G24" s="22">
        <v>328.6</v>
      </c>
      <c r="H24" s="9">
        <v>0</v>
      </c>
      <c r="I24" s="23">
        <f>ROUND(G24*H24,P4)</f>
        <v>0</v>
      </c>
      <c r="O24" s="24">
        <f>I24*0.21</f>
        <v>0</v>
      </c>
      <c r="P24">
        <v>3</v>
      </c>
    </row>
    <row r="25" spans="1:5" ht="15">
      <c r="A25" s="18" t="s">
        <v>37</v>
      </c>
      <c r="E25" s="25" t="s">
        <v>34</v>
      </c>
    </row>
    <row r="26" spans="1:5" ht="15">
      <c r="A26" s="18" t="s">
        <v>38</v>
      </c>
      <c r="E26" s="26" t="s">
        <v>50</v>
      </c>
    </row>
    <row r="27" spans="1:5" ht="30">
      <c r="A27" s="18" t="s">
        <v>40</v>
      </c>
      <c r="E27" s="20" t="s">
        <v>51</v>
      </c>
    </row>
    <row r="28" spans="1:16" ht="15">
      <c r="A28" s="18" t="s">
        <v>32</v>
      </c>
      <c r="B28" s="18">
        <v>6</v>
      </c>
      <c r="C28" s="19" t="s">
        <v>47</v>
      </c>
      <c r="D28" s="18" t="s">
        <v>52</v>
      </c>
      <c r="E28" s="20" t="s">
        <v>53</v>
      </c>
      <c r="F28" s="21" t="s">
        <v>49</v>
      </c>
      <c r="G28" s="22">
        <v>32.064</v>
      </c>
      <c r="H28" s="9">
        <v>0</v>
      </c>
      <c r="I28" s="23">
        <f>ROUND(G28*H28,P4)</f>
        <v>0</v>
      </c>
      <c r="O28" s="24">
        <f>I28*0.21</f>
        <v>0</v>
      </c>
      <c r="P28">
        <v>3</v>
      </c>
    </row>
    <row r="29" spans="1:5" ht="15">
      <c r="A29" s="18" t="s">
        <v>37</v>
      </c>
      <c r="E29" s="25" t="s">
        <v>34</v>
      </c>
    </row>
    <row r="30" spans="1:5" ht="15">
      <c r="A30" s="18" t="s">
        <v>38</v>
      </c>
      <c r="E30" s="26" t="s">
        <v>54</v>
      </c>
    </row>
    <row r="31" spans="1:5" ht="30">
      <c r="A31" s="18" t="s">
        <v>40</v>
      </c>
      <c r="E31" s="20" t="s">
        <v>51</v>
      </c>
    </row>
    <row r="32" spans="1:16" ht="30">
      <c r="A32" s="18" t="s">
        <v>32</v>
      </c>
      <c r="B32" s="18">
        <v>7</v>
      </c>
      <c r="C32" s="19" t="s">
        <v>55</v>
      </c>
      <c r="E32" s="20" t="s">
        <v>56</v>
      </c>
      <c r="F32" s="21" t="s">
        <v>57</v>
      </c>
      <c r="G32" s="22">
        <v>153.64</v>
      </c>
      <c r="H32" s="9">
        <v>0</v>
      </c>
      <c r="I32" s="23">
        <f>ROUND(G32*H32,P4)</f>
        <v>0</v>
      </c>
      <c r="O32" s="24">
        <f>I32*0.21</f>
        <v>0</v>
      </c>
      <c r="P32">
        <v>3</v>
      </c>
    </row>
    <row r="33" spans="1:5" ht="15">
      <c r="A33" s="18" t="s">
        <v>37</v>
      </c>
      <c r="E33" s="25" t="s">
        <v>34</v>
      </c>
    </row>
    <row r="34" spans="1:5" ht="15">
      <c r="A34" s="18" t="s">
        <v>38</v>
      </c>
      <c r="E34" s="26" t="s">
        <v>58</v>
      </c>
    </row>
    <row r="35" spans="1:5" ht="165">
      <c r="A35" s="18" t="s">
        <v>40</v>
      </c>
      <c r="E35" s="20" t="s">
        <v>59</v>
      </c>
    </row>
    <row r="36" spans="1:16" ht="30">
      <c r="A36" s="18" t="s">
        <v>32</v>
      </c>
      <c r="B36" s="18">
        <v>8</v>
      </c>
      <c r="C36" s="19" t="s">
        <v>60</v>
      </c>
      <c r="D36" s="18" t="s">
        <v>15</v>
      </c>
      <c r="E36" s="20" t="s">
        <v>61</v>
      </c>
      <c r="F36" s="21" t="s">
        <v>36</v>
      </c>
      <c r="G36" s="22">
        <v>1</v>
      </c>
      <c r="H36" s="9">
        <v>0</v>
      </c>
      <c r="I36" s="23">
        <f>ROUND(G36*H36,P4)</f>
        <v>0</v>
      </c>
      <c r="O36" s="24">
        <f>I36*0.21</f>
        <v>0</v>
      </c>
      <c r="P36">
        <v>3</v>
      </c>
    </row>
    <row r="37" spans="1:5" ht="15">
      <c r="A37" s="18" t="s">
        <v>37</v>
      </c>
      <c r="E37" s="25" t="s">
        <v>34</v>
      </c>
    </row>
    <row r="38" spans="1:5" ht="15">
      <c r="A38" s="18" t="s">
        <v>38</v>
      </c>
      <c r="E38" s="26" t="s">
        <v>39</v>
      </c>
    </row>
    <row r="39" spans="1:5" ht="30">
      <c r="A39" s="18" t="s">
        <v>40</v>
      </c>
      <c r="E39" s="20" t="s">
        <v>62</v>
      </c>
    </row>
    <row r="40" spans="1:16" ht="30">
      <c r="A40" s="18" t="s">
        <v>32</v>
      </c>
      <c r="B40" s="18">
        <v>9</v>
      </c>
      <c r="C40" s="19" t="s">
        <v>60</v>
      </c>
      <c r="D40" s="18" t="s">
        <v>52</v>
      </c>
      <c r="E40" s="20" t="s">
        <v>63</v>
      </c>
      <c r="F40" s="21" t="s">
        <v>36</v>
      </c>
      <c r="G40" s="22">
        <v>1</v>
      </c>
      <c r="H40" s="27">
        <v>800000</v>
      </c>
      <c r="I40" s="23">
        <f>ROUND(G40*H40,P4)</f>
        <v>800000</v>
      </c>
      <c r="O40" s="24">
        <f>I40*0.21</f>
        <v>168000</v>
      </c>
      <c r="P40">
        <v>3</v>
      </c>
    </row>
    <row r="41" spans="1:5" ht="15">
      <c r="A41" s="18" t="s">
        <v>37</v>
      </c>
      <c r="E41" s="20" t="s">
        <v>64</v>
      </c>
    </row>
    <row r="42" spans="1:5" ht="15">
      <c r="A42" s="18" t="s">
        <v>38</v>
      </c>
      <c r="E42" s="26" t="s">
        <v>65</v>
      </c>
    </row>
    <row r="43" spans="1:5" ht="15">
      <c r="A43" s="18" t="s">
        <v>38</v>
      </c>
      <c r="E43" s="26" t="s">
        <v>66</v>
      </c>
    </row>
    <row r="44" spans="1:5" ht="30">
      <c r="A44" s="18" t="s">
        <v>40</v>
      </c>
      <c r="E44" s="20" t="s">
        <v>62</v>
      </c>
    </row>
    <row r="45" spans="1:16" ht="15">
      <c r="A45" s="18" t="s">
        <v>32</v>
      </c>
      <c r="B45" s="18">
        <v>10</v>
      </c>
      <c r="C45" s="19" t="s">
        <v>67</v>
      </c>
      <c r="E45" s="20" t="s">
        <v>68</v>
      </c>
      <c r="F45" s="21" t="s">
        <v>36</v>
      </c>
      <c r="G45" s="22">
        <v>1</v>
      </c>
      <c r="H45" s="9">
        <v>0</v>
      </c>
      <c r="I45" s="23">
        <f>ROUND(G45*H45,P4)</f>
        <v>0</v>
      </c>
      <c r="O45" s="24">
        <f>I45*0.21</f>
        <v>0</v>
      </c>
      <c r="P45">
        <v>3</v>
      </c>
    </row>
    <row r="46" spans="1:5" ht="15">
      <c r="A46" s="18" t="s">
        <v>37</v>
      </c>
      <c r="E46" s="25" t="s">
        <v>34</v>
      </c>
    </row>
    <row r="47" spans="1:5" ht="30">
      <c r="A47" s="18" t="s">
        <v>40</v>
      </c>
      <c r="E47" s="20" t="s">
        <v>69</v>
      </c>
    </row>
    <row r="48" spans="1:9" ht="15">
      <c r="A48" s="15" t="s">
        <v>29</v>
      </c>
      <c r="B48" s="15"/>
      <c r="C48" s="16" t="s">
        <v>15</v>
      </c>
      <c r="D48" s="15"/>
      <c r="E48" s="15" t="s">
        <v>70</v>
      </c>
      <c r="F48" s="15"/>
      <c r="G48" s="15"/>
      <c r="H48" s="15"/>
      <c r="I48" s="17">
        <f>SUMIFS(I49:I96,A49:A96,"P")</f>
        <v>0</v>
      </c>
    </row>
    <row r="49" spans="1:16" ht="15">
      <c r="A49" s="18" t="s">
        <v>32</v>
      </c>
      <c r="B49" s="18">
        <v>11</v>
      </c>
      <c r="C49" s="19" t="s">
        <v>71</v>
      </c>
      <c r="E49" s="20" t="s">
        <v>72</v>
      </c>
      <c r="F49" s="21" t="s">
        <v>73</v>
      </c>
      <c r="G49" s="22">
        <v>100</v>
      </c>
      <c r="H49" s="9">
        <v>0</v>
      </c>
      <c r="I49" s="23">
        <f>ROUND(G49*H49,P4)</f>
        <v>0</v>
      </c>
      <c r="O49" s="24">
        <f>I49*0.21</f>
        <v>0</v>
      </c>
      <c r="P49">
        <v>3</v>
      </c>
    </row>
    <row r="50" spans="1:5" ht="15">
      <c r="A50" s="18" t="s">
        <v>37</v>
      </c>
      <c r="E50" s="25" t="s">
        <v>34</v>
      </c>
    </row>
    <row r="51" spans="1:5" ht="15">
      <c r="A51" s="18" t="s">
        <v>38</v>
      </c>
      <c r="E51" s="26" t="s">
        <v>74</v>
      </c>
    </row>
    <row r="52" spans="1:5" ht="45">
      <c r="A52" s="18" t="s">
        <v>40</v>
      </c>
      <c r="E52" s="20" t="s">
        <v>75</v>
      </c>
    </row>
    <row r="53" spans="1:16" ht="30">
      <c r="A53" s="18" t="s">
        <v>32</v>
      </c>
      <c r="B53" s="18">
        <v>12</v>
      </c>
      <c r="C53" s="19" t="s">
        <v>76</v>
      </c>
      <c r="E53" s="20" t="s">
        <v>77</v>
      </c>
      <c r="F53" s="21" t="s">
        <v>49</v>
      </c>
      <c r="G53" s="22">
        <v>66.8</v>
      </c>
      <c r="H53" s="9">
        <v>0</v>
      </c>
      <c r="I53" s="23">
        <f>ROUND(G53*H53,P4)</f>
        <v>0</v>
      </c>
      <c r="O53" s="24">
        <f>I53*0.21</f>
        <v>0</v>
      </c>
      <c r="P53">
        <v>3</v>
      </c>
    </row>
    <row r="54" spans="1:5" ht="15">
      <c r="A54" s="18" t="s">
        <v>37</v>
      </c>
      <c r="E54" s="25" t="s">
        <v>34</v>
      </c>
    </row>
    <row r="55" spans="1:5" ht="15">
      <c r="A55" s="18" t="s">
        <v>38</v>
      </c>
      <c r="E55" s="26" t="s">
        <v>78</v>
      </c>
    </row>
    <row r="56" spans="1:5" ht="90">
      <c r="A56" s="18" t="s">
        <v>40</v>
      </c>
      <c r="E56" s="20" t="s">
        <v>79</v>
      </c>
    </row>
    <row r="57" spans="1:16" ht="30">
      <c r="A57" s="18" t="s">
        <v>32</v>
      </c>
      <c r="B57" s="18">
        <v>13</v>
      </c>
      <c r="C57" s="19" t="s">
        <v>80</v>
      </c>
      <c r="E57" s="20" t="s">
        <v>81</v>
      </c>
      <c r="F57" s="21" t="s">
        <v>49</v>
      </c>
      <c r="G57" s="22">
        <v>32.064</v>
      </c>
      <c r="H57" s="9">
        <v>0</v>
      </c>
      <c r="I57" s="23">
        <f>ROUND(G57*H57,P4)</f>
        <v>0</v>
      </c>
      <c r="O57" s="24">
        <f>I57*0.21</f>
        <v>0</v>
      </c>
      <c r="P57">
        <v>3</v>
      </c>
    </row>
    <row r="58" spans="1:5" ht="15">
      <c r="A58" s="18" t="s">
        <v>37</v>
      </c>
      <c r="E58" s="25" t="s">
        <v>34</v>
      </c>
    </row>
    <row r="59" spans="1:5" ht="15">
      <c r="A59" s="18" t="s">
        <v>38</v>
      </c>
      <c r="E59" s="26" t="s">
        <v>82</v>
      </c>
    </row>
    <row r="60" spans="1:5" ht="90">
      <c r="A60" s="18" t="s">
        <v>40</v>
      </c>
      <c r="E60" s="20" t="s">
        <v>79</v>
      </c>
    </row>
    <row r="61" spans="1:16" ht="15">
      <c r="A61" s="18" t="s">
        <v>32</v>
      </c>
      <c r="B61" s="18">
        <v>14</v>
      </c>
      <c r="C61" s="19" t="s">
        <v>83</v>
      </c>
      <c r="E61" s="20" t="s">
        <v>84</v>
      </c>
      <c r="F61" s="21" t="s">
        <v>49</v>
      </c>
      <c r="G61" s="22">
        <v>20.216</v>
      </c>
      <c r="H61" s="9">
        <v>0</v>
      </c>
      <c r="I61" s="23">
        <f>ROUND(G61*H61,P4)</f>
        <v>0</v>
      </c>
      <c r="O61" s="24">
        <f>I61*0.21</f>
        <v>0</v>
      </c>
      <c r="P61">
        <v>3</v>
      </c>
    </row>
    <row r="62" spans="1:5" ht="15">
      <c r="A62" s="18" t="s">
        <v>37</v>
      </c>
      <c r="E62" s="20" t="s">
        <v>85</v>
      </c>
    </row>
    <row r="63" spans="1:5" ht="30">
      <c r="A63" s="18" t="s">
        <v>38</v>
      </c>
      <c r="E63" s="26" t="s">
        <v>86</v>
      </c>
    </row>
    <row r="64" spans="1:5" ht="90">
      <c r="A64" s="18" t="s">
        <v>40</v>
      </c>
      <c r="E64" s="20" t="s">
        <v>79</v>
      </c>
    </row>
    <row r="65" spans="1:16" ht="15">
      <c r="A65" s="18" t="s">
        <v>32</v>
      </c>
      <c r="B65" s="18">
        <v>15</v>
      </c>
      <c r="C65" s="19" t="s">
        <v>87</v>
      </c>
      <c r="E65" s="20" t="s">
        <v>88</v>
      </c>
      <c r="F65" s="21" t="s">
        <v>89</v>
      </c>
      <c r="G65" s="22">
        <v>500</v>
      </c>
      <c r="H65" s="9">
        <v>0</v>
      </c>
      <c r="I65" s="23">
        <f>ROUND(G65*H65,P4)</f>
        <v>0</v>
      </c>
      <c r="O65" s="24">
        <f>I65*0.21</f>
        <v>0</v>
      </c>
      <c r="P65">
        <v>3</v>
      </c>
    </row>
    <row r="66" spans="1:5" ht="15">
      <c r="A66" s="18" t="s">
        <v>37</v>
      </c>
      <c r="E66" s="25" t="s">
        <v>34</v>
      </c>
    </row>
    <row r="67" spans="1:5" ht="15">
      <c r="A67" s="18" t="s">
        <v>38</v>
      </c>
      <c r="E67" s="26" t="s">
        <v>90</v>
      </c>
    </row>
    <row r="68" spans="1:5" ht="45">
      <c r="A68" s="18" t="s">
        <v>40</v>
      </c>
      <c r="E68" s="20" t="s">
        <v>91</v>
      </c>
    </row>
    <row r="69" spans="1:16" ht="15">
      <c r="A69" s="18" t="s">
        <v>32</v>
      </c>
      <c r="B69" s="18">
        <v>16</v>
      </c>
      <c r="C69" s="19" t="s">
        <v>92</v>
      </c>
      <c r="D69" s="18" t="s">
        <v>93</v>
      </c>
      <c r="E69" s="20" t="s">
        <v>94</v>
      </c>
      <c r="F69" s="21" t="s">
        <v>49</v>
      </c>
      <c r="G69" s="22">
        <v>133.6</v>
      </c>
      <c r="H69" s="9">
        <v>0</v>
      </c>
      <c r="I69" s="23">
        <f>ROUND(G69*H69,P4)</f>
        <v>0</v>
      </c>
      <c r="O69" s="24">
        <f>I69*0.21</f>
        <v>0</v>
      </c>
      <c r="P69">
        <v>3</v>
      </c>
    </row>
    <row r="70" spans="1:5" ht="15">
      <c r="A70" s="18" t="s">
        <v>37</v>
      </c>
      <c r="E70" s="20" t="s">
        <v>95</v>
      </c>
    </row>
    <row r="71" spans="1:5" ht="15">
      <c r="A71" s="18" t="s">
        <v>38</v>
      </c>
      <c r="E71" s="26" t="s">
        <v>96</v>
      </c>
    </row>
    <row r="72" spans="1:5" ht="409.5">
      <c r="A72" s="18" t="s">
        <v>40</v>
      </c>
      <c r="E72" s="20" t="s">
        <v>97</v>
      </c>
    </row>
    <row r="73" spans="1:16" ht="15">
      <c r="A73" s="18" t="s">
        <v>32</v>
      </c>
      <c r="B73" s="18">
        <v>17</v>
      </c>
      <c r="C73" s="19" t="s">
        <v>98</v>
      </c>
      <c r="E73" s="20" t="s">
        <v>99</v>
      </c>
      <c r="F73" s="21" t="s">
        <v>49</v>
      </c>
      <c r="G73" s="22">
        <v>82</v>
      </c>
      <c r="H73" s="9">
        <v>0</v>
      </c>
      <c r="I73" s="23">
        <f>ROUND(G73*H73,P4)</f>
        <v>0</v>
      </c>
      <c r="O73" s="24">
        <f>I73*0.21</f>
        <v>0</v>
      </c>
      <c r="P73">
        <v>3</v>
      </c>
    </row>
    <row r="74" spans="1:5" ht="15">
      <c r="A74" s="18" t="s">
        <v>37</v>
      </c>
      <c r="E74" s="25" t="s">
        <v>34</v>
      </c>
    </row>
    <row r="75" spans="1:5" ht="15">
      <c r="A75" s="18" t="s">
        <v>38</v>
      </c>
      <c r="E75" s="26" t="s">
        <v>100</v>
      </c>
    </row>
    <row r="76" spans="1:5" ht="90">
      <c r="A76" s="18" t="s">
        <v>40</v>
      </c>
      <c r="E76" s="20" t="s">
        <v>101</v>
      </c>
    </row>
    <row r="77" spans="1:16" ht="15">
      <c r="A77" s="18" t="s">
        <v>32</v>
      </c>
      <c r="B77" s="18">
        <v>18</v>
      </c>
      <c r="C77" s="19" t="s">
        <v>102</v>
      </c>
      <c r="E77" s="20" t="s">
        <v>103</v>
      </c>
      <c r="F77" s="21" t="s">
        <v>49</v>
      </c>
      <c r="G77" s="22">
        <v>30</v>
      </c>
      <c r="H77" s="9">
        <v>0</v>
      </c>
      <c r="I77" s="23">
        <f>ROUND(G77*H77,P4)</f>
        <v>0</v>
      </c>
      <c r="O77" s="24">
        <f>I77*0.21</f>
        <v>0</v>
      </c>
      <c r="P77">
        <v>3</v>
      </c>
    </row>
    <row r="78" spans="1:5" ht="15">
      <c r="A78" s="18" t="s">
        <v>37</v>
      </c>
      <c r="E78" s="25" t="s">
        <v>34</v>
      </c>
    </row>
    <row r="79" spans="1:5" ht="15">
      <c r="A79" s="18" t="s">
        <v>38</v>
      </c>
      <c r="E79" s="26" t="s">
        <v>104</v>
      </c>
    </row>
    <row r="80" spans="1:5" ht="90">
      <c r="A80" s="18" t="s">
        <v>40</v>
      </c>
      <c r="E80" s="20" t="s">
        <v>101</v>
      </c>
    </row>
    <row r="81" spans="1:16" ht="15">
      <c r="A81" s="18" t="s">
        <v>32</v>
      </c>
      <c r="B81" s="18">
        <v>19</v>
      </c>
      <c r="C81" s="19" t="s">
        <v>105</v>
      </c>
      <c r="E81" s="20" t="s">
        <v>106</v>
      </c>
      <c r="F81" s="21" t="s">
        <v>49</v>
      </c>
      <c r="G81" s="22">
        <v>135</v>
      </c>
      <c r="H81" s="9">
        <v>0</v>
      </c>
      <c r="I81" s="23">
        <f>ROUND(G81*H81,P4)</f>
        <v>0</v>
      </c>
      <c r="O81" s="24">
        <f>I81*0.21</f>
        <v>0</v>
      </c>
      <c r="P81">
        <v>3</v>
      </c>
    </row>
    <row r="82" spans="1:5" ht="15">
      <c r="A82" s="18" t="s">
        <v>37</v>
      </c>
      <c r="E82" s="25" t="s">
        <v>34</v>
      </c>
    </row>
    <row r="83" spans="1:5" ht="15">
      <c r="A83" s="18" t="s">
        <v>38</v>
      </c>
      <c r="E83" s="26" t="s">
        <v>107</v>
      </c>
    </row>
    <row r="84" spans="1:5" ht="409.5">
      <c r="A84" s="18" t="s">
        <v>40</v>
      </c>
      <c r="E84" s="20" t="s">
        <v>108</v>
      </c>
    </row>
    <row r="85" spans="1:16" ht="15">
      <c r="A85" s="18" t="s">
        <v>32</v>
      </c>
      <c r="B85" s="18">
        <v>20</v>
      </c>
      <c r="C85" s="19" t="s">
        <v>109</v>
      </c>
      <c r="E85" s="20" t="s">
        <v>110</v>
      </c>
      <c r="F85" s="21" t="s">
        <v>49</v>
      </c>
      <c r="G85" s="22">
        <v>135</v>
      </c>
      <c r="H85" s="9">
        <v>0</v>
      </c>
      <c r="I85" s="23">
        <f>ROUND(G85*H85,P4)</f>
        <v>0</v>
      </c>
      <c r="O85" s="24">
        <f>I85*0.21</f>
        <v>0</v>
      </c>
      <c r="P85">
        <v>3</v>
      </c>
    </row>
    <row r="86" spans="1:5" ht="15">
      <c r="A86" s="18" t="s">
        <v>37</v>
      </c>
      <c r="E86" s="25" t="s">
        <v>34</v>
      </c>
    </row>
    <row r="87" spans="1:5" ht="15">
      <c r="A87" s="18" t="s">
        <v>38</v>
      </c>
      <c r="E87" s="26" t="s">
        <v>107</v>
      </c>
    </row>
    <row r="88" spans="1:5" ht="330">
      <c r="A88" s="18" t="s">
        <v>40</v>
      </c>
      <c r="E88" s="20" t="s">
        <v>111</v>
      </c>
    </row>
    <row r="89" spans="1:16" ht="15">
      <c r="A89" s="18" t="s">
        <v>32</v>
      </c>
      <c r="B89" s="18">
        <v>21</v>
      </c>
      <c r="C89" s="19" t="s">
        <v>112</v>
      </c>
      <c r="E89" s="20" t="s">
        <v>113</v>
      </c>
      <c r="F89" s="21" t="s">
        <v>49</v>
      </c>
      <c r="G89" s="22">
        <v>11.25</v>
      </c>
      <c r="H89" s="9">
        <v>0</v>
      </c>
      <c r="I89" s="23">
        <f>ROUND(G89*H89,P4)</f>
        <v>0</v>
      </c>
      <c r="O89" s="24">
        <f>I89*0.21</f>
        <v>0</v>
      </c>
      <c r="P89">
        <v>3</v>
      </c>
    </row>
    <row r="90" spans="1:5" ht="15">
      <c r="A90" s="18" t="s">
        <v>37</v>
      </c>
      <c r="E90" s="25" t="s">
        <v>34</v>
      </c>
    </row>
    <row r="91" spans="1:5" ht="15">
      <c r="A91" s="18" t="s">
        <v>38</v>
      </c>
      <c r="E91" s="26" t="s">
        <v>114</v>
      </c>
    </row>
    <row r="92" spans="1:5" ht="390">
      <c r="A92" s="18" t="s">
        <v>40</v>
      </c>
      <c r="E92" s="20" t="s">
        <v>115</v>
      </c>
    </row>
    <row r="93" spans="1:16" ht="15">
      <c r="A93" s="18" t="s">
        <v>32</v>
      </c>
      <c r="B93" s="18">
        <v>22</v>
      </c>
      <c r="C93" s="19" t="s">
        <v>116</v>
      </c>
      <c r="E93" s="20" t="s">
        <v>117</v>
      </c>
      <c r="F93" s="21" t="s">
        <v>73</v>
      </c>
      <c r="G93" s="22">
        <v>410</v>
      </c>
      <c r="H93" s="9">
        <v>0</v>
      </c>
      <c r="I93" s="23">
        <f>ROUND(G93*H93,P4)</f>
        <v>0</v>
      </c>
      <c r="O93" s="24">
        <f>I93*0.21</f>
        <v>0</v>
      </c>
      <c r="P93">
        <v>3</v>
      </c>
    </row>
    <row r="94" spans="1:5" ht="15">
      <c r="A94" s="18" t="s">
        <v>37</v>
      </c>
      <c r="E94" s="25" t="s">
        <v>34</v>
      </c>
    </row>
    <row r="95" spans="1:5" ht="15">
      <c r="A95" s="18" t="s">
        <v>38</v>
      </c>
      <c r="E95" s="26" t="s">
        <v>118</v>
      </c>
    </row>
    <row r="96" spans="1:5" ht="30">
      <c r="A96" s="18" t="s">
        <v>40</v>
      </c>
      <c r="E96" s="20" t="s">
        <v>119</v>
      </c>
    </row>
    <row r="97" spans="1:9" ht="15">
      <c r="A97" s="15" t="s">
        <v>29</v>
      </c>
      <c r="B97" s="15"/>
      <c r="C97" s="16" t="s">
        <v>52</v>
      </c>
      <c r="D97" s="15"/>
      <c r="E97" s="15" t="s">
        <v>120</v>
      </c>
      <c r="F97" s="15"/>
      <c r="G97" s="15"/>
      <c r="H97" s="15"/>
      <c r="I97" s="17">
        <f>SUMIFS(I98:I123,A98:A123,"P")</f>
        <v>0</v>
      </c>
    </row>
    <row r="98" spans="1:16" ht="15">
      <c r="A98" s="18" t="s">
        <v>32</v>
      </c>
      <c r="B98" s="18">
        <v>23</v>
      </c>
      <c r="C98" s="19" t="s">
        <v>121</v>
      </c>
      <c r="E98" s="20" t="s">
        <v>122</v>
      </c>
      <c r="F98" s="21" t="s">
        <v>123</v>
      </c>
      <c r="G98" s="22">
        <v>16</v>
      </c>
      <c r="H98" s="9">
        <v>0</v>
      </c>
      <c r="I98" s="23">
        <f>ROUND(G98*H98,P4)</f>
        <v>0</v>
      </c>
      <c r="O98" s="24">
        <f>I98*0.21</f>
        <v>0</v>
      </c>
      <c r="P98">
        <v>3</v>
      </c>
    </row>
    <row r="99" spans="1:5" ht="15">
      <c r="A99" s="18" t="s">
        <v>37</v>
      </c>
      <c r="E99" s="25" t="s">
        <v>34</v>
      </c>
    </row>
    <row r="100" spans="1:5" ht="15">
      <c r="A100" s="18" t="s">
        <v>38</v>
      </c>
      <c r="E100" s="26" t="s">
        <v>124</v>
      </c>
    </row>
    <row r="101" spans="1:5" ht="195">
      <c r="A101" s="18" t="s">
        <v>40</v>
      </c>
      <c r="E101" s="20" t="s">
        <v>125</v>
      </c>
    </row>
    <row r="102" spans="1:16" ht="15">
      <c r="A102" s="18" t="s">
        <v>32</v>
      </c>
      <c r="B102" s="18">
        <v>24</v>
      </c>
      <c r="C102" s="19" t="s">
        <v>126</v>
      </c>
      <c r="E102" s="20" t="s">
        <v>127</v>
      </c>
      <c r="F102" s="21" t="s">
        <v>73</v>
      </c>
      <c r="G102" s="22">
        <v>312.2</v>
      </c>
      <c r="H102" s="9">
        <v>0</v>
      </c>
      <c r="I102" s="23">
        <f>ROUND(G102*H102,P4)</f>
        <v>0</v>
      </c>
      <c r="O102" s="24">
        <f>I102*0.21</f>
        <v>0</v>
      </c>
      <c r="P102">
        <v>3</v>
      </c>
    </row>
    <row r="103" spans="1:5" ht="15">
      <c r="A103" s="18" t="s">
        <v>37</v>
      </c>
      <c r="E103" s="25" t="s">
        <v>34</v>
      </c>
    </row>
    <row r="104" spans="1:5" ht="15">
      <c r="A104" s="18" t="s">
        <v>38</v>
      </c>
      <c r="E104" s="26" t="s">
        <v>128</v>
      </c>
    </row>
    <row r="105" spans="1:5" ht="120">
      <c r="A105" s="18" t="s">
        <v>40</v>
      </c>
      <c r="E105" s="20" t="s">
        <v>129</v>
      </c>
    </row>
    <row r="106" spans="1:16" ht="30">
      <c r="A106" s="18" t="s">
        <v>32</v>
      </c>
      <c r="B106" s="18">
        <v>25</v>
      </c>
      <c r="C106" s="19" t="s">
        <v>130</v>
      </c>
      <c r="E106" s="20" t="s">
        <v>131</v>
      </c>
      <c r="F106" s="21" t="s">
        <v>123</v>
      </c>
      <c r="G106" s="22">
        <v>84</v>
      </c>
      <c r="H106" s="9">
        <v>0</v>
      </c>
      <c r="I106" s="23">
        <f>ROUND(G106*H106,P4)</f>
        <v>0</v>
      </c>
      <c r="O106" s="24">
        <f>I106*0.21</f>
        <v>0</v>
      </c>
      <c r="P106">
        <v>3</v>
      </c>
    </row>
    <row r="107" spans="1:5" ht="15">
      <c r="A107" s="18" t="s">
        <v>37</v>
      </c>
      <c r="E107" s="25" t="s">
        <v>34</v>
      </c>
    </row>
    <row r="108" spans="1:5" ht="15">
      <c r="A108" s="18" t="s">
        <v>38</v>
      </c>
      <c r="E108" s="26" t="s">
        <v>132</v>
      </c>
    </row>
    <row r="109" spans="1:5" ht="90">
      <c r="A109" s="18" t="s">
        <v>40</v>
      </c>
      <c r="E109" s="20" t="s">
        <v>133</v>
      </c>
    </row>
    <row r="110" spans="1:16" ht="15">
      <c r="A110" s="18" t="s">
        <v>32</v>
      </c>
      <c r="B110" s="18">
        <v>26</v>
      </c>
      <c r="C110" s="19" t="s">
        <v>134</v>
      </c>
      <c r="E110" s="20" t="s">
        <v>135</v>
      </c>
      <c r="F110" s="21" t="s">
        <v>123</v>
      </c>
      <c r="G110" s="22">
        <v>84</v>
      </c>
      <c r="H110" s="9">
        <v>0</v>
      </c>
      <c r="I110" s="23">
        <f>ROUND(G110*H110,P4)</f>
        <v>0</v>
      </c>
      <c r="O110" s="24">
        <f>I110*0.21</f>
        <v>0</v>
      </c>
      <c r="P110">
        <v>3</v>
      </c>
    </row>
    <row r="111" spans="1:5" ht="15">
      <c r="A111" s="18" t="s">
        <v>37</v>
      </c>
      <c r="E111" s="25" t="s">
        <v>34</v>
      </c>
    </row>
    <row r="112" spans="1:5" ht="15">
      <c r="A112" s="18" t="s">
        <v>38</v>
      </c>
      <c r="E112" s="26" t="s">
        <v>132</v>
      </c>
    </row>
    <row r="113" spans="1:5" ht="165">
      <c r="A113" s="18" t="s">
        <v>40</v>
      </c>
      <c r="E113" s="20" t="s">
        <v>136</v>
      </c>
    </row>
    <row r="114" spans="1:16" ht="15">
      <c r="A114" s="18" t="s">
        <v>32</v>
      </c>
      <c r="B114" s="18">
        <v>27</v>
      </c>
      <c r="C114" s="19" t="s">
        <v>137</v>
      </c>
      <c r="E114" s="20" t="s">
        <v>138</v>
      </c>
      <c r="F114" s="21" t="s">
        <v>49</v>
      </c>
      <c r="G114" s="22">
        <v>12.57</v>
      </c>
      <c r="H114" s="9">
        <v>0</v>
      </c>
      <c r="I114" s="23">
        <f>ROUND(G114*H114,P4)</f>
        <v>0</v>
      </c>
      <c r="O114" s="24">
        <f>I114*0.21</f>
        <v>0</v>
      </c>
      <c r="P114">
        <v>3</v>
      </c>
    </row>
    <row r="115" spans="1:5" ht="15">
      <c r="A115" s="18" t="s">
        <v>37</v>
      </c>
      <c r="E115" s="25" t="s">
        <v>34</v>
      </c>
    </row>
    <row r="116" spans="1:5" ht="15">
      <c r="A116" s="18" t="s">
        <v>38</v>
      </c>
      <c r="E116" s="26" t="s">
        <v>139</v>
      </c>
    </row>
    <row r="117" spans="1:5" ht="30">
      <c r="A117" s="18" t="s">
        <v>38</v>
      </c>
      <c r="E117" s="26" t="s">
        <v>140</v>
      </c>
    </row>
    <row r="118" spans="1:5" ht="15">
      <c r="A118" s="18" t="s">
        <v>38</v>
      </c>
      <c r="E118" s="26" t="s">
        <v>141</v>
      </c>
    </row>
    <row r="119" spans="1:5" ht="60">
      <c r="A119" s="18" t="s">
        <v>40</v>
      </c>
      <c r="E119" s="20" t="s">
        <v>142</v>
      </c>
    </row>
    <row r="120" spans="1:16" ht="15">
      <c r="A120" s="18" t="s">
        <v>32</v>
      </c>
      <c r="B120" s="18">
        <v>28</v>
      </c>
      <c r="C120" s="19" t="s">
        <v>143</v>
      </c>
      <c r="E120" s="20" t="s">
        <v>144</v>
      </c>
      <c r="F120" s="21" t="s">
        <v>49</v>
      </c>
      <c r="G120" s="22">
        <v>14.64</v>
      </c>
      <c r="H120" s="9">
        <v>0</v>
      </c>
      <c r="I120" s="23">
        <f>ROUND(G120*H120,P4)</f>
        <v>0</v>
      </c>
      <c r="O120" s="24">
        <f>I120*0.21</f>
        <v>0</v>
      </c>
      <c r="P120">
        <v>3</v>
      </c>
    </row>
    <row r="121" spans="1:5" ht="15">
      <c r="A121" s="18" t="s">
        <v>37</v>
      </c>
      <c r="E121" s="25" t="s">
        <v>34</v>
      </c>
    </row>
    <row r="122" spans="1:5" ht="15">
      <c r="A122" s="18" t="s">
        <v>38</v>
      </c>
      <c r="E122" s="26" t="s">
        <v>145</v>
      </c>
    </row>
    <row r="123" spans="1:5" ht="409.5">
      <c r="A123" s="18" t="s">
        <v>40</v>
      </c>
      <c r="E123" s="20" t="s">
        <v>146</v>
      </c>
    </row>
    <row r="124" spans="1:9" ht="15">
      <c r="A124" s="15" t="s">
        <v>29</v>
      </c>
      <c r="B124" s="15"/>
      <c r="C124" s="16" t="s">
        <v>147</v>
      </c>
      <c r="D124" s="15"/>
      <c r="E124" s="15" t="s">
        <v>148</v>
      </c>
      <c r="F124" s="15"/>
      <c r="G124" s="15"/>
      <c r="H124" s="15"/>
      <c r="I124" s="17">
        <f>SUMIFS(I125:I130,A125:A130,"P")</f>
        <v>0</v>
      </c>
    </row>
    <row r="125" spans="1:16" ht="15">
      <c r="A125" s="18" t="s">
        <v>32</v>
      </c>
      <c r="B125" s="18">
        <v>29</v>
      </c>
      <c r="C125" s="19" t="s">
        <v>149</v>
      </c>
      <c r="E125" s="20" t="s">
        <v>150</v>
      </c>
      <c r="F125" s="21" t="s">
        <v>49</v>
      </c>
      <c r="G125" s="22">
        <v>10.6</v>
      </c>
      <c r="H125" s="9">
        <v>0</v>
      </c>
      <c r="I125" s="23">
        <f>ROUND(G125*H125,P4)</f>
        <v>0</v>
      </c>
      <c r="O125" s="24">
        <f>I125*0.21</f>
        <v>0</v>
      </c>
      <c r="P125">
        <v>3</v>
      </c>
    </row>
    <row r="126" spans="1:5" ht="15">
      <c r="A126" s="18" t="s">
        <v>37</v>
      </c>
      <c r="E126" s="25" t="s">
        <v>34</v>
      </c>
    </row>
    <row r="127" spans="1:5" ht="15">
      <c r="A127" s="18" t="s">
        <v>38</v>
      </c>
      <c r="E127" s="26" t="s">
        <v>151</v>
      </c>
    </row>
    <row r="128" spans="1:5" ht="15">
      <c r="A128" s="18" t="s">
        <v>38</v>
      </c>
      <c r="E128" s="26" t="s">
        <v>152</v>
      </c>
    </row>
    <row r="129" spans="1:5" ht="15">
      <c r="A129" s="18" t="s">
        <v>38</v>
      </c>
      <c r="E129" s="26" t="s">
        <v>153</v>
      </c>
    </row>
    <row r="130" spans="1:5" ht="409.5">
      <c r="A130" s="18" t="s">
        <v>40</v>
      </c>
      <c r="E130" s="20" t="s">
        <v>154</v>
      </c>
    </row>
    <row r="131" spans="1:9" ht="15">
      <c r="A131" s="15" t="s">
        <v>29</v>
      </c>
      <c r="B131" s="15"/>
      <c r="C131" s="16" t="s">
        <v>155</v>
      </c>
      <c r="D131" s="15"/>
      <c r="E131" s="15" t="s">
        <v>156</v>
      </c>
      <c r="F131" s="15"/>
      <c r="G131" s="15"/>
      <c r="H131" s="15"/>
      <c r="I131" s="17">
        <f>SUMIFS(I132:I137,A132:A137,"P")</f>
        <v>0</v>
      </c>
    </row>
    <row r="132" spans="1:16" ht="15">
      <c r="A132" s="18" t="s">
        <v>32</v>
      </c>
      <c r="B132" s="18">
        <v>30</v>
      </c>
      <c r="C132" s="19" t="s">
        <v>157</v>
      </c>
      <c r="E132" s="20" t="s">
        <v>158</v>
      </c>
      <c r="F132" s="21" t="s">
        <v>49</v>
      </c>
      <c r="G132" s="22">
        <v>7.559</v>
      </c>
      <c r="H132" s="9">
        <v>0</v>
      </c>
      <c r="I132" s="23">
        <f>ROUND(G132*H132,P4)</f>
        <v>0</v>
      </c>
      <c r="O132" s="24">
        <f>I132*0.21</f>
        <v>0</v>
      </c>
      <c r="P132">
        <v>3</v>
      </c>
    </row>
    <row r="133" spans="1:5" ht="15">
      <c r="A133" s="18" t="s">
        <v>37</v>
      </c>
      <c r="E133" s="20" t="s">
        <v>159</v>
      </c>
    </row>
    <row r="134" spans="1:5" ht="15">
      <c r="A134" s="18" t="s">
        <v>38</v>
      </c>
      <c r="E134" s="26" t="s">
        <v>160</v>
      </c>
    </row>
    <row r="135" spans="1:5" ht="15">
      <c r="A135" s="18" t="s">
        <v>38</v>
      </c>
      <c r="E135" s="26" t="s">
        <v>161</v>
      </c>
    </row>
    <row r="136" spans="1:5" ht="15">
      <c r="A136" s="18" t="s">
        <v>38</v>
      </c>
      <c r="E136" s="26" t="s">
        <v>162</v>
      </c>
    </row>
    <row r="137" spans="1:5" ht="180">
      <c r="A137" s="18" t="s">
        <v>40</v>
      </c>
      <c r="E137" s="20" t="s">
        <v>163</v>
      </c>
    </row>
    <row r="138" spans="1:9" ht="15">
      <c r="A138" s="15" t="s">
        <v>29</v>
      </c>
      <c r="B138" s="15"/>
      <c r="C138" s="16" t="s">
        <v>164</v>
      </c>
      <c r="D138" s="15"/>
      <c r="E138" s="15" t="s">
        <v>165</v>
      </c>
      <c r="F138" s="15"/>
      <c r="G138" s="15"/>
      <c r="H138" s="15"/>
      <c r="I138" s="17">
        <f>SUMIFS(I139:I179,A139:A179,"P")</f>
        <v>0</v>
      </c>
    </row>
    <row r="139" spans="1:16" ht="30">
      <c r="A139" s="18" t="s">
        <v>32</v>
      </c>
      <c r="B139" s="18">
        <v>31</v>
      </c>
      <c r="C139" s="19" t="s">
        <v>166</v>
      </c>
      <c r="E139" s="20" t="s">
        <v>167</v>
      </c>
      <c r="F139" s="21" t="s">
        <v>73</v>
      </c>
      <c r="G139" s="22">
        <v>267.2</v>
      </c>
      <c r="H139" s="9">
        <v>0</v>
      </c>
      <c r="I139" s="23">
        <f>ROUND(G139*H139,P4)</f>
        <v>0</v>
      </c>
      <c r="O139" s="24">
        <f>I139*0.21</f>
        <v>0</v>
      </c>
      <c r="P139">
        <v>3</v>
      </c>
    </row>
    <row r="140" spans="1:5" ht="15">
      <c r="A140" s="18" t="s">
        <v>37</v>
      </c>
      <c r="E140" s="25" t="s">
        <v>34</v>
      </c>
    </row>
    <row r="141" spans="1:5" ht="15">
      <c r="A141" s="18" t="s">
        <v>38</v>
      </c>
      <c r="E141" s="26" t="s">
        <v>168</v>
      </c>
    </row>
    <row r="142" spans="1:5" ht="60">
      <c r="A142" s="18" t="s">
        <v>40</v>
      </c>
      <c r="E142" s="20" t="s">
        <v>169</v>
      </c>
    </row>
    <row r="143" spans="1:16" ht="15">
      <c r="A143" s="18" t="s">
        <v>32</v>
      </c>
      <c r="B143" s="18">
        <v>32</v>
      </c>
      <c r="C143" s="19" t="s">
        <v>170</v>
      </c>
      <c r="E143" s="20" t="s">
        <v>171</v>
      </c>
      <c r="F143" s="21" t="s">
        <v>73</v>
      </c>
      <c r="G143" s="22">
        <v>513.2</v>
      </c>
      <c r="H143" s="9">
        <v>0</v>
      </c>
      <c r="I143" s="23">
        <f>ROUND(G143*H143,P4)</f>
        <v>0</v>
      </c>
      <c r="O143" s="24">
        <f>I143*0.21</f>
        <v>0</v>
      </c>
      <c r="P143">
        <v>3</v>
      </c>
    </row>
    <row r="144" spans="1:5" ht="15">
      <c r="A144" s="18" t="s">
        <v>37</v>
      </c>
      <c r="E144" s="25" t="s">
        <v>34</v>
      </c>
    </row>
    <row r="145" spans="1:5" ht="15">
      <c r="A145" s="18" t="s">
        <v>38</v>
      </c>
      <c r="E145" s="26" t="s">
        <v>172</v>
      </c>
    </row>
    <row r="146" spans="1:5" ht="15">
      <c r="A146" s="18" t="s">
        <v>38</v>
      </c>
      <c r="E146" s="26" t="s">
        <v>173</v>
      </c>
    </row>
    <row r="147" spans="1:5" ht="15">
      <c r="A147" s="18" t="s">
        <v>38</v>
      </c>
      <c r="E147" s="26" t="s">
        <v>174</v>
      </c>
    </row>
    <row r="148" spans="1:5" ht="60">
      <c r="A148" s="18" t="s">
        <v>40</v>
      </c>
      <c r="E148" s="20" t="s">
        <v>169</v>
      </c>
    </row>
    <row r="149" spans="1:16" ht="30">
      <c r="A149" s="18" t="s">
        <v>32</v>
      </c>
      <c r="B149" s="18">
        <v>33</v>
      </c>
      <c r="C149" s="19" t="s">
        <v>175</v>
      </c>
      <c r="D149" s="18" t="s">
        <v>93</v>
      </c>
      <c r="E149" s="20" t="s">
        <v>176</v>
      </c>
      <c r="F149" s="21" t="s">
        <v>73</v>
      </c>
      <c r="G149" s="22">
        <v>267.2</v>
      </c>
      <c r="H149" s="9">
        <v>0</v>
      </c>
      <c r="I149" s="23">
        <f>ROUND(G149*H149,P4)</f>
        <v>0</v>
      </c>
      <c r="O149" s="24">
        <f>I149*0.21</f>
        <v>0</v>
      </c>
      <c r="P149">
        <v>3</v>
      </c>
    </row>
    <row r="150" spans="1:5" ht="15">
      <c r="A150" s="18" t="s">
        <v>37</v>
      </c>
      <c r="E150" s="25" t="s">
        <v>34</v>
      </c>
    </row>
    <row r="151" spans="1:5" ht="15">
      <c r="A151" s="18" t="s">
        <v>38</v>
      </c>
      <c r="E151" s="26" t="s">
        <v>177</v>
      </c>
    </row>
    <row r="152" spans="1:5" ht="120">
      <c r="A152" s="18" t="s">
        <v>40</v>
      </c>
      <c r="E152" s="20" t="s">
        <v>178</v>
      </c>
    </row>
    <row r="153" spans="1:16" ht="15">
      <c r="A153" s="18" t="s">
        <v>32</v>
      </c>
      <c r="B153" s="18">
        <v>34</v>
      </c>
      <c r="C153" s="19" t="s">
        <v>179</v>
      </c>
      <c r="E153" s="20" t="s">
        <v>180</v>
      </c>
      <c r="F153" s="21" t="s">
        <v>73</v>
      </c>
      <c r="G153" s="22">
        <v>246</v>
      </c>
      <c r="H153" s="9">
        <v>0</v>
      </c>
      <c r="I153" s="23">
        <f>ROUND(G153*H153,P4)</f>
        <v>0</v>
      </c>
      <c r="O153" s="24">
        <f>I153*0.21</f>
        <v>0</v>
      </c>
      <c r="P153">
        <v>3</v>
      </c>
    </row>
    <row r="154" spans="1:5" ht="15">
      <c r="A154" s="18" t="s">
        <v>37</v>
      </c>
      <c r="E154" s="25"/>
    </row>
    <row r="155" spans="1:5" ht="15">
      <c r="A155" s="18" t="s">
        <v>38</v>
      </c>
      <c r="E155" s="26" t="s">
        <v>181</v>
      </c>
    </row>
    <row r="156" spans="1:5" ht="120">
      <c r="A156" s="18" t="s">
        <v>40</v>
      </c>
      <c r="E156" s="20" t="s">
        <v>182</v>
      </c>
    </row>
    <row r="157" spans="1:16" ht="15">
      <c r="A157" s="18" t="s">
        <v>32</v>
      </c>
      <c r="B157" s="18">
        <v>35</v>
      </c>
      <c r="C157" s="19" t="s">
        <v>183</v>
      </c>
      <c r="E157" s="20" t="s">
        <v>184</v>
      </c>
      <c r="F157" s="21" t="s">
        <v>73</v>
      </c>
      <c r="G157" s="22">
        <v>267.2</v>
      </c>
      <c r="H157" s="9">
        <v>0</v>
      </c>
      <c r="I157" s="23">
        <f>ROUND(G157*H157,P4)</f>
        <v>0</v>
      </c>
      <c r="O157" s="24">
        <f>I157*0.21</f>
        <v>0</v>
      </c>
      <c r="P157">
        <v>3</v>
      </c>
    </row>
    <row r="158" spans="1:5" ht="15">
      <c r="A158" s="18" t="s">
        <v>37</v>
      </c>
      <c r="E158" s="20" t="s">
        <v>185</v>
      </c>
    </row>
    <row r="159" spans="1:5" ht="15">
      <c r="A159" s="18" t="s">
        <v>38</v>
      </c>
      <c r="E159" s="26" t="s">
        <v>186</v>
      </c>
    </row>
    <row r="160" spans="1:5" ht="75">
      <c r="A160" s="18" t="s">
        <v>40</v>
      </c>
      <c r="E160" s="20" t="s">
        <v>187</v>
      </c>
    </row>
    <row r="161" spans="1:16" ht="15">
      <c r="A161" s="18" t="s">
        <v>32</v>
      </c>
      <c r="B161" s="18">
        <v>36</v>
      </c>
      <c r="C161" s="19" t="s">
        <v>188</v>
      </c>
      <c r="E161" s="20" t="s">
        <v>189</v>
      </c>
      <c r="F161" s="21" t="s">
        <v>73</v>
      </c>
      <c r="G161" s="22">
        <v>561.9</v>
      </c>
      <c r="H161" s="9">
        <v>0</v>
      </c>
      <c r="I161" s="23">
        <f>ROUND(G161*H161,P4)</f>
        <v>0</v>
      </c>
      <c r="O161" s="24">
        <f>I161*0.21</f>
        <v>0</v>
      </c>
      <c r="P161">
        <v>3</v>
      </c>
    </row>
    <row r="162" spans="1:5" ht="15">
      <c r="A162" s="18" t="s">
        <v>37</v>
      </c>
      <c r="E162" s="20" t="s">
        <v>190</v>
      </c>
    </row>
    <row r="163" spans="1:5" ht="15">
      <c r="A163" s="18" t="s">
        <v>38</v>
      </c>
      <c r="E163" s="26" t="s">
        <v>191</v>
      </c>
    </row>
    <row r="164" spans="1:5" ht="15">
      <c r="A164" s="18" t="s">
        <v>38</v>
      </c>
      <c r="E164" s="26" t="s">
        <v>192</v>
      </c>
    </row>
    <row r="165" spans="1:5" ht="15">
      <c r="A165" s="18" t="s">
        <v>38</v>
      </c>
      <c r="E165" s="26" t="s">
        <v>193</v>
      </c>
    </row>
    <row r="166" spans="1:5" ht="75">
      <c r="A166" s="18" t="s">
        <v>40</v>
      </c>
      <c r="E166" s="20" t="s">
        <v>187</v>
      </c>
    </row>
    <row r="167" spans="1:16" ht="15">
      <c r="A167" s="18" t="s">
        <v>32</v>
      </c>
      <c r="B167" s="18">
        <v>37</v>
      </c>
      <c r="C167" s="19" t="s">
        <v>194</v>
      </c>
      <c r="E167" s="20" t="s">
        <v>195</v>
      </c>
      <c r="F167" s="21" t="s">
        <v>73</v>
      </c>
      <c r="G167" s="22">
        <v>283.7</v>
      </c>
      <c r="H167" s="9">
        <v>0</v>
      </c>
      <c r="I167" s="23">
        <f>ROUND(G167*H167,P4)</f>
        <v>0</v>
      </c>
      <c r="O167" s="24">
        <f>I167*0.21</f>
        <v>0</v>
      </c>
      <c r="P167">
        <v>3</v>
      </c>
    </row>
    <row r="168" spans="1:5" ht="15">
      <c r="A168" s="18" t="s">
        <v>37</v>
      </c>
      <c r="E168" s="25" t="s">
        <v>34</v>
      </c>
    </row>
    <row r="169" spans="1:5" ht="15">
      <c r="A169" s="18" t="s">
        <v>38</v>
      </c>
      <c r="E169" s="26" t="s">
        <v>196</v>
      </c>
    </row>
    <row r="170" spans="1:5" ht="165">
      <c r="A170" s="18" t="s">
        <v>40</v>
      </c>
      <c r="E170" s="20" t="s">
        <v>197</v>
      </c>
    </row>
    <row r="171" spans="1:16" ht="15">
      <c r="A171" s="18" t="s">
        <v>32</v>
      </c>
      <c r="B171" s="18">
        <v>38</v>
      </c>
      <c r="C171" s="19" t="s">
        <v>198</v>
      </c>
      <c r="E171" s="20" t="s">
        <v>199</v>
      </c>
      <c r="F171" s="21" t="s">
        <v>73</v>
      </c>
      <c r="G171" s="22">
        <v>278.2</v>
      </c>
      <c r="H171" s="9">
        <v>0</v>
      </c>
      <c r="I171" s="23">
        <f>ROUND(G171*H171,P4)</f>
        <v>0</v>
      </c>
      <c r="O171" s="24">
        <f>I171*0.21</f>
        <v>0</v>
      </c>
      <c r="P171">
        <v>3</v>
      </c>
    </row>
    <row r="172" spans="1:5" ht="15">
      <c r="A172" s="18" t="s">
        <v>37</v>
      </c>
      <c r="E172" s="25" t="s">
        <v>34</v>
      </c>
    </row>
    <row r="173" spans="1:5" ht="15">
      <c r="A173" s="18" t="s">
        <v>38</v>
      </c>
      <c r="E173" s="26" t="s">
        <v>200</v>
      </c>
    </row>
    <row r="174" spans="1:5" ht="165">
      <c r="A174" s="18" t="s">
        <v>40</v>
      </c>
      <c r="E174" s="20" t="s">
        <v>197</v>
      </c>
    </row>
    <row r="175" spans="1:16" ht="15">
      <c r="A175" s="18" t="s">
        <v>32</v>
      </c>
      <c r="B175" s="18">
        <v>39</v>
      </c>
      <c r="C175" s="19" t="s">
        <v>201</v>
      </c>
      <c r="E175" s="20" t="s">
        <v>202</v>
      </c>
      <c r="F175" s="21" t="s">
        <v>73</v>
      </c>
      <c r="G175" s="22">
        <v>272.7</v>
      </c>
      <c r="H175" s="9">
        <v>0</v>
      </c>
      <c r="I175" s="23">
        <f>ROUND(G175*H175,P4)</f>
        <v>0</v>
      </c>
      <c r="O175" s="24">
        <f>I175*0.21</f>
        <v>0</v>
      </c>
      <c r="P175">
        <v>3</v>
      </c>
    </row>
    <row r="176" spans="1:5" ht="15">
      <c r="A176" s="18" t="s">
        <v>37</v>
      </c>
      <c r="E176" s="25" t="s">
        <v>34</v>
      </c>
    </row>
    <row r="177" spans="1:5" ht="15">
      <c r="A177" s="18" t="s">
        <v>38</v>
      </c>
      <c r="E177" s="26" t="s">
        <v>203</v>
      </c>
    </row>
    <row r="178" spans="1:5" ht="15">
      <c r="A178" s="18" t="s">
        <v>38</v>
      </c>
      <c r="E178" s="26" t="s">
        <v>204</v>
      </c>
    </row>
    <row r="179" spans="1:5" ht="165">
      <c r="A179" s="18" t="s">
        <v>40</v>
      </c>
      <c r="E179" s="20" t="s">
        <v>197</v>
      </c>
    </row>
    <row r="180" spans="1:9" ht="15">
      <c r="A180" s="15" t="s">
        <v>29</v>
      </c>
      <c r="B180" s="15"/>
      <c r="C180" s="16" t="s">
        <v>205</v>
      </c>
      <c r="D180" s="15"/>
      <c r="E180" s="15" t="s">
        <v>206</v>
      </c>
      <c r="F180" s="15"/>
      <c r="G180" s="15"/>
      <c r="H180" s="15"/>
      <c r="I180" s="17">
        <f>SUMIFS(I181:I184,A181:A184,"P")</f>
        <v>0</v>
      </c>
    </row>
    <row r="181" spans="1:16" ht="15">
      <c r="A181" s="18" t="s">
        <v>32</v>
      </c>
      <c r="B181" s="18">
        <v>40</v>
      </c>
      <c r="C181" s="19" t="s">
        <v>207</v>
      </c>
      <c r="E181" s="20" t="s">
        <v>208</v>
      </c>
      <c r="F181" s="21" t="s">
        <v>73</v>
      </c>
      <c r="G181" s="22">
        <v>39.411</v>
      </c>
      <c r="H181" s="9">
        <v>0</v>
      </c>
      <c r="I181" s="23">
        <f>ROUND(G181*H181,P4)</f>
        <v>0</v>
      </c>
      <c r="O181" s="24">
        <f>I181*0.21</f>
        <v>0</v>
      </c>
      <c r="P181">
        <v>3</v>
      </c>
    </row>
    <row r="182" spans="1:5" ht="15">
      <c r="A182" s="18" t="s">
        <v>37</v>
      </c>
      <c r="E182" s="25" t="s">
        <v>34</v>
      </c>
    </row>
    <row r="183" spans="1:5" ht="15">
      <c r="A183" s="18" t="s">
        <v>38</v>
      </c>
      <c r="E183" s="26" t="s">
        <v>209</v>
      </c>
    </row>
    <row r="184" spans="1:5" ht="270">
      <c r="A184" s="18" t="s">
        <v>40</v>
      </c>
      <c r="E184" s="20" t="s">
        <v>210</v>
      </c>
    </row>
    <row r="185" spans="1:9" ht="15">
      <c r="A185" s="15" t="s">
        <v>29</v>
      </c>
      <c r="B185" s="15"/>
      <c r="C185" s="16" t="s">
        <v>211</v>
      </c>
      <c r="D185" s="15"/>
      <c r="E185" s="15" t="s">
        <v>212</v>
      </c>
      <c r="F185" s="15"/>
      <c r="G185" s="15"/>
      <c r="H185" s="15"/>
      <c r="I185" s="17">
        <f>SUMIFS(I186:I193,A186:A193,"P")</f>
        <v>0</v>
      </c>
    </row>
    <row r="186" spans="1:16" ht="15">
      <c r="A186" s="18" t="s">
        <v>32</v>
      </c>
      <c r="B186" s="18">
        <v>41</v>
      </c>
      <c r="C186" s="19" t="s">
        <v>213</v>
      </c>
      <c r="E186" s="20" t="s">
        <v>214</v>
      </c>
      <c r="F186" s="21" t="s">
        <v>123</v>
      </c>
      <c r="G186" s="22">
        <v>24</v>
      </c>
      <c r="H186" s="9">
        <v>0</v>
      </c>
      <c r="I186" s="23">
        <f>ROUND(G186*H186,P4)</f>
        <v>0</v>
      </c>
      <c r="O186" s="24">
        <f>I186*0.21</f>
        <v>0</v>
      </c>
      <c r="P186">
        <v>3</v>
      </c>
    </row>
    <row r="187" spans="1:5" ht="15">
      <c r="A187" s="18" t="s">
        <v>37</v>
      </c>
      <c r="E187" s="25" t="s">
        <v>34</v>
      </c>
    </row>
    <row r="188" spans="1:5" ht="15">
      <c r="A188" s="18" t="s">
        <v>38</v>
      </c>
      <c r="E188" s="26" t="s">
        <v>215</v>
      </c>
    </row>
    <row r="189" spans="1:5" ht="330">
      <c r="A189" s="18" t="s">
        <v>40</v>
      </c>
      <c r="E189" s="20" t="s">
        <v>216</v>
      </c>
    </row>
    <row r="190" spans="1:16" ht="15">
      <c r="A190" s="18" t="s">
        <v>32</v>
      </c>
      <c r="B190" s="18">
        <v>42</v>
      </c>
      <c r="C190" s="19" t="s">
        <v>217</v>
      </c>
      <c r="E190" s="20" t="s">
        <v>218</v>
      </c>
      <c r="F190" s="21" t="s">
        <v>123</v>
      </c>
      <c r="G190" s="22">
        <v>24</v>
      </c>
      <c r="H190" s="27">
        <v>0</v>
      </c>
      <c r="I190" s="23">
        <f>ROUND(G190*H190,P4)</f>
        <v>0</v>
      </c>
      <c r="O190" s="24">
        <f>I190*0.21</f>
        <v>0</v>
      </c>
      <c r="P190">
        <v>3</v>
      </c>
    </row>
    <row r="191" spans="1:5" ht="15">
      <c r="A191" s="18" t="s">
        <v>37</v>
      </c>
      <c r="E191" s="20" t="s">
        <v>219</v>
      </c>
    </row>
    <row r="192" spans="1:5" ht="15">
      <c r="A192" s="18" t="s">
        <v>38</v>
      </c>
      <c r="E192" s="26" t="s">
        <v>220</v>
      </c>
    </row>
    <row r="193" spans="1:5" ht="300">
      <c r="A193" s="18" t="s">
        <v>40</v>
      </c>
      <c r="E193" s="20" t="s">
        <v>221</v>
      </c>
    </row>
    <row r="194" spans="1:9" ht="15">
      <c r="A194" s="15" t="s">
        <v>29</v>
      </c>
      <c r="B194" s="15"/>
      <c r="C194" s="16" t="s">
        <v>222</v>
      </c>
      <c r="D194" s="15"/>
      <c r="E194" s="15" t="s">
        <v>223</v>
      </c>
      <c r="F194" s="15"/>
      <c r="G194" s="15"/>
      <c r="H194" s="15"/>
      <c r="I194" s="17">
        <f>SUMIFS(I195:I226,A195:A226,"P")</f>
        <v>0</v>
      </c>
    </row>
    <row r="195" spans="1:16" ht="30">
      <c r="A195" s="18" t="s">
        <v>32</v>
      </c>
      <c r="B195" s="18">
        <v>43</v>
      </c>
      <c r="C195" s="19" t="s">
        <v>224</v>
      </c>
      <c r="E195" s="20" t="s">
        <v>225</v>
      </c>
      <c r="F195" s="21" t="s">
        <v>123</v>
      </c>
      <c r="G195" s="22">
        <v>106</v>
      </c>
      <c r="H195" s="9">
        <v>0</v>
      </c>
      <c r="I195" s="23">
        <f>ROUND(G195*H195,P4)</f>
        <v>0</v>
      </c>
      <c r="O195" s="24">
        <f>I195*0.21</f>
        <v>0</v>
      </c>
      <c r="P195">
        <v>3</v>
      </c>
    </row>
    <row r="196" spans="1:5" ht="15">
      <c r="A196" s="18" t="s">
        <v>37</v>
      </c>
      <c r="E196" s="25" t="s">
        <v>34</v>
      </c>
    </row>
    <row r="197" spans="1:5" ht="15">
      <c r="A197" s="18" t="s">
        <v>38</v>
      </c>
      <c r="E197" s="26" t="s">
        <v>226</v>
      </c>
    </row>
    <row r="198" spans="1:5" ht="165">
      <c r="A198" s="18" t="s">
        <v>40</v>
      </c>
      <c r="E198" s="20" t="s">
        <v>227</v>
      </c>
    </row>
    <row r="199" spans="1:16" ht="15">
      <c r="A199" s="18" t="s">
        <v>32</v>
      </c>
      <c r="B199" s="18">
        <v>44</v>
      </c>
      <c r="C199" s="19" t="s">
        <v>228</v>
      </c>
      <c r="E199" s="20" t="s">
        <v>229</v>
      </c>
      <c r="F199" s="21" t="s">
        <v>123</v>
      </c>
      <c r="G199" s="22">
        <v>12</v>
      </c>
      <c r="H199" s="9">
        <v>0</v>
      </c>
      <c r="I199" s="23">
        <f>ROUND(G199*H199,P4)</f>
        <v>0</v>
      </c>
      <c r="O199" s="24">
        <f>I199*0.21</f>
        <v>0</v>
      </c>
      <c r="P199">
        <v>3</v>
      </c>
    </row>
    <row r="200" spans="1:5" ht="15">
      <c r="A200" s="18" t="s">
        <v>37</v>
      </c>
      <c r="E200" s="25" t="s">
        <v>34</v>
      </c>
    </row>
    <row r="201" spans="1:5" ht="15">
      <c r="A201" s="18" t="s">
        <v>38</v>
      </c>
      <c r="E201" s="26" t="s">
        <v>230</v>
      </c>
    </row>
    <row r="202" spans="1:5" ht="135">
      <c r="A202" s="18" t="s">
        <v>40</v>
      </c>
      <c r="E202" s="20" t="s">
        <v>231</v>
      </c>
    </row>
    <row r="203" spans="1:16" ht="15">
      <c r="A203" s="18" t="s">
        <v>32</v>
      </c>
      <c r="B203" s="18">
        <v>45</v>
      </c>
      <c r="C203" s="19" t="s">
        <v>232</v>
      </c>
      <c r="E203" s="20" t="s">
        <v>233</v>
      </c>
      <c r="F203" s="21" t="s">
        <v>234</v>
      </c>
      <c r="G203" s="22">
        <v>4</v>
      </c>
      <c r="H203" s="9">
        <v>0</v>
      </c>
      <c r="I203" s="23">
        <f>ROUND(G203*H203,P4)</f>
        <v>0</v>
      </c>
      <c r="O203" s="24">
        <f>I203*0.21</f>
        <v>0</v>
      </c>
      <c r="P203">
        <v>3</v>
      </c>
    </row>
    <row r="204" spans="1:5" ht="15">
      <c r="A204" s="18" t="s">
        <v>37</v>
      </c>
      <c r="E204" s="25" t="s">
        <v>34</v>
      </c>
    </row>
    <row r="205" spans="1:5" ht="15">
      <c r="A205" s="18" t="s">
        <v>38</v>
      </c>
      <c r="E205" s="26" t="s">
        <v>235</v>
      </c>
    </row>
    <row r="206" spans="1:5" ht="30">
      <c r="A206" s="18" t="s">
        <v>40</v>
      </c>
      <c r="E206" s="20" t="s">
        <v>236</v>
      </c>
    </row>
    <row r="207" spans="1:16" ht="30">
      <c r="A207" s="18" t="s">
        <v>32</v>
      </c>
      <c r="B207" s="18">
        <v>46</v>
      </c>
      <c r="C207" s="19" t="s">
        <v>237</v>
      </c>
      <c r="E207" s="20" t="s">
        <v>238</v>
      </c>
      <c r="F207" s="21" t="s">
        <v>73</v>
      </c>
      <c r="G207" s="22">
        <v>20.5</v>
      </c>
      <c r="H207" s="9">
        <v>0</v>
      </c>
      <c r="I207" s="23">
        <f>ROUND(G207*H207,P4)</f>
        <v>0</v>
      </c>
      <c r="O207" s="24">
        <f>I207*0.21</f>
        <v>0</v>
      </c>
      <c r="P207">
        <v>3</v>
      </c>
    </row>
    <row r="208" spans="1:5" ht="15">
      <c r="A208" s="18" t="s">
        <v>37</v>
      </c>
      <c r="E208" s="25" t="s">
        <v>34</v>
      </c>
    </row>
    <row r="209" spans="1:5" ht="15">
      <c r="A209" s="18" t="s">
        <v>38</v>
      </c>
      <c r="E209" s="26" t="s">
        <v>239</v>
      </c>
    </row>
    <row r="210" spans="1:5" ht="60">
      <c r="A210" s="18" t="s">
        <v>40</v>
      </c>
      <c r="E210" s="20" t="s">
        <v>240</v>
      </c>
    </row>
    <row r="211" spans="1:16" ht="15">
      <c r="A211" s="18" t="s">
        <v>32</v>
      </c>
      <c r="B211" s="18">
        <v>47</v>
      </c>
      <c r="C211" s="19" t="s">
        <v>241</v>
      </c>
      <c r="E211" s="20" t="s">
        <v>242</v>
      </c>
      <c r="F211" s="21" t="s">
        <v>123</v>
      </c>
      <c r="G211" s="22">
        <v>8</v>
      </c>
      <c r="H211" s="9">
        <v>0</v>
      </c>
      <c r="I211" s="23">
        <f>ROUND(G211*H211,P4)</f>
        <v>0</v>
      </c>
      <c r="O211" s="24">
        <f>I211*0.21</f>
        <v>0</v>
      </c>
      <c r="P211">
        <v>3</v>
      </c>
    </row>
    <row r="212" spans="1:5" ht="15">
      <c r="A212" s="18" t="s">
        <v>37</v>
      </c>
      <c r="E212" s="25" t="s">
        <v>34</v>
      </c>
    </row>
    <row r="213" spans="1:5" ht="15">
      <c r="A213" s="18" t="s">
        <v>38</v>
      </c>
      <c r="E213" s="26" t="s">
        <v>243</v>
      </c>
    </row>
    <row r="214" spans="1:5" ht="90">
      <c r="A214" s="18" t="s">
        <v>40</v>
      </c>
      <c r="E214" s="20" t="s">
        <v>244</v>
      </c>
    </row>
    <row r="215" spans="1:16" ht="15">
      <c r="A215" s="18" t="s">
        <v>32</v>
      </c>
      <c r="B215" s="18">
        <v>48</v>
      </c>
      <c r="C215" s="19" t="s">
        <v>245</v>
      </c>
      <c r="E215" s="20" t="s">
        <v>246</v>
      </c>
      <c r="F215" s="21" t="s">
        <v>123</v>
      </c>
      <c r="G215" s="22">
        <v>91</v>
      </c>
      <c r="H215" s="9">
        <v>0</v>
      </c>
      <c r="I215" s="23">
        <f>ROUND(G215*H215,P4)</f>
        <v>0</v>
      </c>
      <c r="O215" s="24">
        <f>I215*0.21</f>
        <v>0</v>
      </c>
      <c r="P215">
        <v>3</v>
      </c>
    </row>
    <row r="216" spans="1:5" ht="15">
      <c r="A216" s="18" t="s">
        <v>37</v>
      </c>
      <c r="E216" s="25" t="s">
        <v>34</v>
      </c>
    </row>
    <row r="217" spans="1:5" ht="15">
      <c r="A217" s="18" t="s">
        <v>38</v>
      </c>
      <c r="E217" s="26" t="s">
        <v>247</v>
      </c>
    </row>
    <row r="218" spans="1:5" ht="45">
      <c r="A218" s="18" t="s">
        <v>40</v>
      </c>
      <c r="E218" s="20" t="s">
        <v>248</v>
      </c>
    </row>
    <row r="219" spans="1:16" ht="30">
      <c r="A219" s="18" t="s">
        <v>32</v>
      </c>
      <c r="B219" s="18">
        <v>49</v>
      </c>
      <c r="C219" s="19" t="s">
        <v>249</v>
      </c>
      <c r="E219" s="20" t="s">
        <v>250</v>
      </c>
      <c r="F219" s="21" t="s">
        <v>123</v>
      </c>
      <c r="G219" s="22">
        <v>6</v>
      </c>
      <c r="H219" s="9">
        <v>0</v>
      </c>
      <c r="I219" s="23">
        <f>ROUND(G219*H219,P4)</f>
        <v>0</v>
      </c>
      <c r="O219" s="24">
        <f>I219*0.21</f>
        <v>0</v>
      </c>
      <c r="P219">
        <v>3</v>
      </c>
    </row>
    <row r="220" spans="1:5" ht="15">
      <c r="A220" s="18" t="s">
        <v>37</v>
      </c>
      <c r="E220" s="25" t="s">
        <v>34</v>
      </c>
    </row>
    <row r="221" spans="1:5" ht="15">
      <c r="A221" s="18" t="s">
        <v>38</v>
      </c>
      <c r="E221" s="26" t="s">
        <v>251</v>
      </c>
    </row>
    <row r="222" spans="1:5" ht="45">
      <c r="A222" s="18" t="s">
        <v>40</v>
      </c>
      <c r="E222" s="20" t="s">
        <v>248</v>
      </c>
    </row>
    <row r="223" spans="1:16" ht="30">
      <c r="A223" s="18" t="s">
        <v>32</v>
      </c>
      <c r="B223" s="18">
        <v>50</v>
      </c>
      <c r="C223" s="19" t="s">
        <v>252</v>
      </c>
      <c r="E223" s="20" t="s">
        <v>253</v>
      </c>
      <c r="F223" s="21" t="s">
        <v>49</v>
      </c>
      <c r="G223" s="22">
        <v>66.24</v>
      </c>
      <c r="H223" s="9">
        <v>0</v>
      </c>
      <c r="I223" s="23">
        <f>ROUND(G223*H223,P4)</f>
        <v>0</v>
      </c>
      <c r="O223" s="24">
        <f>I223*0.21</f>
        <v>0</v>
      </c>
      <c r="P223">
        <v>3</v>
      </c>
    </row>
    <row r="224" spans="1:5" ht="15">
      <c r="A224" s="18" t="s">
        <v>37</v>
      </c>
      <c r="E224" s="25" t="s">
        <v>34</v>
      </c>
    </row>
    <row r="225" spans="1:5" ht="15">
      <c r="A225" s="18" t="s">
        <v>38</v>
      </c>
      <c r="E225" s="26" t="s">
        <v>254</v>
      </c>
    </row>
    <row r="226" spans="1:5" ht="150">
      <c r="A226" s="18" t="s">
        <v>40</v>
      </c>
      <c r="E226" s="20" t="s">
        <v>255</v>
      </c>
    </row>
  </sheetData>
  <sheetProtection algorithmName="SHA-512" hashValue="BKR+PkQNc+btAvcjpHDYl/gIGzWuqQj611cOpNYXS7ADNw2p9IXjkurPqa+SCZwaAQAZL+QD9CHELjmEjBIXyg==" saltValue="s2MIOO5GuY+sGgqSu3LGyw==" spinCount="100000" sheet="1" objects="1" scenarios="1"/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</dc:creator>
  <cp:keywords/>
  <dc:description/>
  <cp:lastModifiedBy>Aleš Jambor</cp:lastModifiedBy>
  <dcterms:created xsi:type="dcterms:W3CDTF">2023-07-26T16:53:44Z</dcterms:created>
  <dcterms:modified xsi:type="dcterms:W3CDTF">2023-07-26T17:00:27Z</dcterms:modified>
  <cp:category/>
  <cp:version/>
  <cp:contentType/>
  <cp:contentStatus/>
</cp:coreProperties>
</file>