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1" sheetId="2" r:id="rId2"/>
    <sheet name="SO 000" sheetId="3" r:id="rId3"/>
    <sheet name="SO 001" sheetId="4" r:id="rId4"/>
    <sheet name="SO 102" sheetId="5" r:id="rId5"/>
    <sheet name="SO 111" sheetId="6" r:id="rId6"/>
    <sheet name="SO 121" sheetId="7" r:id="rId7"/>
    <sheet name="SO 122" sheetId="8" r:id="rId8"/>
    <sheet name="SO 123" sheetId="9" r:id="rId9"/>
    <sheet name="SO 124" sheetId="10" r:id="rId10"/>
    <sheet name="SO 125" sheetId="11" r:id="rId11"/>
    <sheet name="SO 126" sheetId="12" r:id="rId12"/>
    <sheet name="SO 127" sheetId="13" r:id="rId13"/>
    <sheet name="SO 128" sheetId="14" r:id="rId14"/>
    <sheet name="SO 132" sheetId="15" r:id="rId15"/>
    <sheet name="SO 133" sheetId="16" r:id="rId16"/>
    <sheet name="SO 134" sheetId="17" r:id="rId17"/>
    <sheet name="SO 135" sheetId="18" r:id="rId18"/>
    <sheet name="SO 141" sheetId="19" r:id="rId19"/>
    <sheet name="SO 171" sheetId="20" r:id="rId20"/>
    <sheet name="SO 172" sheetId="21" r:id="rId21"/>
    <sheet name="SO 181" sheetId="22" r:id="rId22"/>
    <sheet name="SO 221" sheetId="23" r:id="rId23"/>
    <sheet name="SO 222" sheetId="24" r:id="rId24"/>
    <sheet name="SO 342" sheetId="25" r:id="rId25"/>
    <sheet name="SO 343" sheetId="26" r:id="rId26"/>
    <sheet name="SO 344" sheetId="27" r:id="rId27"/>
    <sheet name="SO 357" sheetId="28" r:id="rId28"/>
    <sheet name="SO 442" sheetId="29" r:id="rId29"/>
    <sheet name="SO 467" sheetId="30" r:id="rId30"/>
    <sheet name="SO 501" sheetId="31" r:id="rId31"/>
    <sheet name="SO 502" sheetId="32" r:id="rId32"/>
    <sheet name="SO 511" sheetId="33" r:id="rId33"/>
    <sheet name="SO 601" sheetId="34" r:id="rId34"/>
    <sheet name="SO 651" sheetId="35" r:id="rId35"/>
    <sheet name="SO 652" sheetId="36" r:id="rId36"/>
    <sheet name="SO 653" sheetId="37" r:id="rId37"/>
    <sheet name="SO 654" sheetId="38" r:id="rId38"/>
    <sheet name="SO 655" sheetId="39" r:id="rId39"/>
    <sheet name="SO 656" sheetId="40" r:id="rId40"/>
    <sheet name="SO 657" sheetId="41" r:id="rId41"/>
    <sheet name="SO 658" sheetId="42" r:id="rId42"/>
    <sheet name="SO 659" sheetId="43" r:id="rId43"/>
    <sheet name="SO 660" sheetId="44" r:id="rId44"/>
    <sheet name="SO 661" sheetId="45" r:id="rId45"/>
    <sheet name="SO 801" sheetId="46" r:id="rId46"/>
    <sheet name="SO 801.1" sheetId="47" r:id="rId47"/>
    <sheet name="SO 811" sheetId="48" r:id="rId48"/>
    <sheet name="SO 812" sheetId="49" r:id="rId49"/>
  </sheets>
  <definedNames/>
  <calcPr fullCalcOnLoad="1"/>
</workbook>
</file>

<file path=xl/sharedStrings.xml><?xml version="1.0" encoding="utf-8"?>
<sst xmlns="http://schemas.openxmlformats.org/spreadsheetml/2006/main" count="20351" uniqueCount="2584">
  <si>
    <t>Firma: Firma</t>
  </si>
  <si>
    <t>Rekapitulace ceny</t>
  </si>
  <si>
    <t>Stavba: D20-030 - II/240 A II/101, PŘELOŽKA SILNIC V ÚSEKU D7 – D8</t>
  </si>
  <si>
    <t>Varianta: ZŘ - Základní řešení - doplnění k dotazům ze dne 21.7.2023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</si>
  <si>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</si>
  <si>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</si>
  <si>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</si>
  <si>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</si>
  <si>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</si>
  <si>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</si>
  <si>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</si>
  <si>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</si>
  <si>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</si>
  <si>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</si>
  <si>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</si>
  <si>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D20-030</t>
  </si>
  <si>
    <t>II/240 A II/101, PŘELOŽKA SILNIC V ÚSEKU D7 – D8</t>
  </si>
  <si>
    <t>O</t>
  </si>
  <si>
    <t>Rozpočet:</t>
  </si>
  <si>
    <t>0,00</t>
  </si>
  <si>
    <t>15,00</t>
  </si>
  <si>
    <t>21,00</t>
  </si>
  <si>
    <t>3</t>
  </si>
  <si>
    <t>2</t>
  </si>
  <si>
    <t>1</t>
  </si>
  <si>
    <t>PS 1</t>
  </si>
  <si>
    <t>Úpravy zab. zař. v oblasti rušeného přejezdu</t>
  </si>
  <si>
    <t>Typ</t>
  </si>
  <si>
    <t>0</t>
  </si>
  <si>
    <t>Poř. číslo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</si>
  <si>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</si>
  <si>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</si>
  <si>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</si>
  <si>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</si>
  <si>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</si>
  <si>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</si>
  <si>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</si>
  <si>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</si>
  <si>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</si>
  <si>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</si>
  <si>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</si>
  <si>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</si>
  <si>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</si>
  <si>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</si>
  <si>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</si>
  <si>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</si>
  <si>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015140</t>
  </si>
  <si>
    <t/>
  </si>
  <si>
    <t>POPLATKY ZA LIKVIDACŮ ODPADŮ NEKONTAMINOVANÝCH - 17 01 01  BETON Z DEMOLIC OBJEKTŮ, ZÁKLADŮ TV</t>
  </si>
  <si>
    <t>T</t>
  </si>
  <si>
    <t>PP</t>
  </si>
  <si>
    <t>VV</t>
  </si>
  <si>
    <t>6,75=6,750 [A]</t>
  </si>
  <si>
    <t>TS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</si>
  <si>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185/2001 Sb., o nakládání s odpady, v platném znění.</t>
  </si>
  <si>
    <t>015310</t>
  </si>
  <si>
    <t>POPLATKY ZA LIKVIDACŮ ODPADŮ NEKONTAMINOVANÝCH - 16 02 14  ELEKTROŠROT (VYŘAZENÁ EL. ZAŘÍZENÍ A PŘÍSTR. - AL, CU A VZ. KOVY)</t>
  </si>
  <si>
    <t>1=1,000 [A]</t>
  </si>
  <si>
    <t>015430</t>
  </si>
  <si>
    <t>POPLATKY ZA LIKVIDACŮ ODPADŮ NEKONTAMINOVANÝCH - 17 09 04  LAMINÁT Z DEMOLIC RELÉOVÝCH DOMKŮ</t>
  </si>
  <si>
    <t>1,52=1,520 [A]</t>
  </si>
  <si>
    <t>015640</t>
  </si>
  <si>
    <t>POPLATKY ZA LIKVIDACŮ ODPADŮ NEBEZPEČNÝCH - 16 06 01*  OLOVĚNÉ AKUMULÁTORY</t>
  </si>
  <si>
    <t>0,3=0,300 [A]</t>
  </si>
  <si>
    <t>7</t>
  </si>
  <si>
    <t>Přidružená stavební výroba</t>
  </si>
  <si>
    <t>745Z11</t>
  </si>
  <si>
    <t>DEMONTÁŽ - VYPNUTÍ ZAŘÍZENÍ A ZAJIŠTĚNÍ STAVENIŠTĚ, ROZSAH TS NEBO PODOBNÉHO OBJEKTU</t>
  </si>
  <si>
    <t>KUS</t>
  </si>
  <si>
    <t>1. Položka obsahuje: 
 – všechny náklady na demontáž stávajícího zařízení se všemi pomocnými doplňujícími úpravami pro jeho likvidaci 
 – naložení vybouraného materiálu na dopravní prostředek 
2. Položka neobsahuje: 
 – odvoz vybouraného materiálu 
 – poplatek za likvidaci odpadů (nacení se dle SSD 0) 
3. Způsob měření: 
Udává se počet kusů kompletní konstrukce nebo práce.</t>
  </si>
  <si>
    <t>745Z15</t>
  </si>
  <si>
    <t>DEMONTÁŽ OVLÁDACÍ SKŘÍŇKY NN NEBO ROZVADĚČE VN VČETNĚ JEJÍ NÁPLNĚ</t>
  </si>
  <si>
    <t>745Z92</t>
  </si>
  <si>
    <t>DEMONTÁŽ - ODVOZ (NA LIKVIDACI ODPADŮ NEBO JINÉ URČENÉ MÍSTO)</t>
  </si>
  <si>
    <t>tkm</t>
  </si>
  <si>
    <t>(1+0,3+6,75+1,5)*20=191,000 [A]</t>
  </si>
  <si>
    <t>1. Položka obsahuje: 
 – odvoz jakýmkoliv dopravním prostředkem a složení 
 – případné překládky na trase 
2. Položka neobsahuje: 
 – naložení vybouraného materiálu na dopravní prostředek (je zahrnuto ve zdrojové položce) 
 – poplatky za likvidaci odpadů, nacení se položkami ze ssd 0 
3. Způsob měření: 
Výměra je součtem součinů metrů krychlových tun vybouraného materiálu v původním stavu a jednotlivých vzdáleností v kilometrech.</t>
  </si>
  <si>
    <t>8</t>
  </si>
  <si>
    <t>746Z56</t>
  </si>
  <si>
    <t>DEMONTÁŽ ZAŘÍZENÍ VLASTNÍ SPOTŘEBY - AKUMULÁTOR/BATERIE VČETNĚ SKŘÍNĚ</t>
  </si>
  <si>
    <t>75B118</t>
  </si>
  <si>
    <t>VNITŘNÍ KABELOVÉ ROZVODY DO 20 KABELŮ - DEMONTÁŽ</t>
  </si>
  <si>
    <t>M</t>
  </si>
  <si>
    <t>10=10,000 [A]</t>
  </si>
  <si>
    <t>1. Položka obsahuje: 
 – demontáž kabelů v rozvodném žlabu, odpojení ve stojanech nebo ve skříních 
 – demontáž kabelů ze žlabů, se všemi pomocnými a doplňujícími pracemi a součástmi, případné použití mechanizmů 
 – naložení vybouraného materiálu na dopravní prostředek 
 – odvoz vybouraného materiálu do skladu nebo na likvidaci 
2. Položka neobsahuje: 
 – poplatek za likvidaci odpadů (nacení se dle SSD 0) 
3. Způsob měření: 
Měří se v metrech délkových kabelových žlabů nebo jiné kabelové konstrukce.</t>
  </si>
  <si>
    <t>75B418</t>
  </si>
  <si>
    <t>STOJANOVÁ ŘADA PRO 1 STOJAN - DEMONTÁŽ</t>
  </si>
  <si>
    <t>5=5,000 [A]</t>
  </si>
  <si>
    <t>1. Položka obsahuje: 
 – demontáž stojanové řady pro 1 stojan podle typu daného položkou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</si>
  <si>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11</t>
  </si>
  <si>
    <t>75B548</t>
  </si>
  <si>
    <t>SKŘÍŇ (STOJAN) VOLNÉ VAZBY - DEMONTÁŽ</t>
  </si>
  <si>
    <t>1. Položka obsahuje: 
 – demontáž skříně (stojanu) volné vazby vystrojené, odpojení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</si>
  <si>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12</t>
  </si>
  <si>
    <t>75B6G8</t>
  </si>
  <si>
    <t>USMĚRŇOVAČ - DEMONTÁŽ</t>
  </si>
  <si>
    <t>1. Položka obsahuje: 
 – demontáž usměrňovače, odpojení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</si>
  <si>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13</t>
  </si>
  <si>
    <t>75B6T8</t>
  </si>
  <si>
    <t>BATERIE - DEMONTÁŽ</t>
  </si>
  <si>
    <t>1. Položka obsahuje: 
 – demontáž baterie, odpojení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</si>
  <si>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15</t>
  </si>
  <si>
    <t>75C228</t>
  </si>
  <si>
    <t>VÝKOLEJKA SE ZÁMKEM - DEMONTÁŽ</t>
  </si>
  <si>
    <t>1. Položka obsahuje: 
 – demontáž upevňovací soupravy a výkolejky s přestavníkem, demontáž kabelového závěru 
 – demontáž výkolejky s přestavníkem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</si>
  <si>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16</t>
  </si>
  <si>
    <t>75C238</t>
  </si>
  <si>
    <t>NÁVĚSTNÍ TĚLESO PRO VÝHYBKU A VÝKOLEJKU - DEMONTÁŽ</t>
  </si>
  <si>
    <t>1. Položka obsahuje: 
 – demontáž návěstního tělesa pro výhybku podle typu daného položkou 
 – demontáž návěstního tělesa pro výhybku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</si>
  <si>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17</t>
  </si>
  <si>
    <t>75C358</t>
  </si>
  <si>
    <t>POMOCNÉ STAVĚDLO - DEMONTÁŽ</t>
  </si>
  <si>
    <t>1. Položka obsahuje: 
 – demontáž pomocného stavědla včetně odpojení kabelové formy 
 – demontáž pomocného stavědla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</si>
  <si>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18</t>
  </si>
  <si>
    <t>75C518</t>
  </si>
  <si>
    <t>STOŽÁROVÉ NÁVĚSTIDLO DO DVOU SVĚTEL - DEMONTÁŽ</t>
  </si>
  <si>
    <t>1. Položka obsahuje: 
 – demontáž betonového základu, demontáž stožárového návěstidla do dvou světel, zasypání jámy po základu návěstidla 
 – demontáž stožárového návěstidla do dvou světel se všemi pomocnými a doplňujícími pracemi a součástmi a ukolejnění, případné použití mechanizmů, včetně dopravy z místa demontáže do skladu. 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</si>
  <si>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19</t>
  </si>
  <si>
    <t>75D168</t>
  </si>
  <si>
    <t>RELÉOVÝ DOMEK (DO 9 M2) PREFABRIKOVANÝ - DEMONTÁŽ</t>
  </si>
  <si>
    <t>1. Položka obsahuje: 
 – demontáž reléového domku prefabrikovaného, izolovaného, s klimatizací a vnitřní kabelizací včetně odpojení od kabelových rozvodů 
 – demontáž reléového domku prefabrikovaného, izolovaného, s klimatizací a vnitřní kabelizací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</si>
  <si>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20</t>
  </si>
  <si>
    <t>75D228</t>
  </si>
  <si>
    <t>VÝSTRAŽNÍK BEZ ZÁVORY, 1 SKŘÍŇ - DEMONTÁŽ</t>
  </si>
  <si>
    <t>3=3,000 [A]</t>
  </si>
  <si>
    <t>1. Položka obsahuje: 
 – demontáž betonového základu, zasypání jámy po základu, demontáž výstražníku bez závory 1 skříň včetně odpojení kabelových přívodů 
 – demontáž výstražníku bez závory 1 skříň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</si>
  <si>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SO 000</t>
  </si>
  <si>
    <t>Vedlejší a ostatní náklady</t>
  </si>
  <si>
    <t>02851</t>
  </si>
  <si>
    <t>PRŮZKUMNÉ PRÁCE DIAGNOSTIKY KONSTRUKCÍ NA POVRCHU</t>
  </si>
  <si>
    <t>KPL</t>
  </si>
  <si>
    <t>Před vlastním zahájením stavebních prací se doporučuje provést prohlídku a zdokumentovat stav současného oplocení pozemků.  
Před zahájením stavby bude provedena technická prohlídka (pasportizace) všech dotčených stávajících komunikací a mostů, které budou zhotovitelem stavby využívány.</t>
  </si>
  <si>
    <t>zahrnuje veškeré náklady spojené s objednatelem požadovanými pracemi</t>
  </si>
  <si>
    <t>029113</t>
  </si>
  <si>
    <t>OSTATNÍ POŽADAVKY - GEODETICKÉ ZAMĚŘENÍ - CELKY</t>
  </si>
  <si>
    <t>zaměření skutečného stavu stavby 
1=1,000 [A]</t>
  </si>
  <si>
    <t>02940</t>
  </si>
  <si>
    <t>OSTATNÍ POŽADAVKY - VYPRACOVÁNÍ DOKUMENTACE</t>
  </si>
  <si>
    <t>vypracování RDS 
1=1,000 [A]</t>
  </si>
  <si>
    <t>029401</t>
  </si>
  <si>
    <t>R</t>
  </si>
  <si>
    <t>VEDENÍ EL. STAVEBNÍHO DENÍKU</t>
  </si>
  <si>
    <t>02944</t>
  </si>
  <si>
    <t>OSTAT POŽADAVKY - DOKUMENTACE SKUTEČ PROVEDENÍ V DIGIT FORMĚ</t>
  </si>
  <si>
    <t>02991</t>
  </si>
  <si>
    <t>OSTATNÍ POŽADAVKY - INFORMAČNÍ TABULE</t>
  </si>
  <si>
    <t>2=2,000 [A]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</si>
  <si>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</si>
  <si>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03100</t>
  </si>
  <si>
    <t>a</t>
  </si>
  <si>
    <t>ZAŘÍZENÍ STAVENIŠTĚ - ZŘÍZENÍ, PROVOZ, DEMONTÁŽ</t>
  </si>
  <si>
    <t>zřízení, provozování, údržba, ostraha a následující likvidace po dokončení stavby</t>
  </si>
  <si>
    <t>zahrnuje objednatelem povolené náklady na pořízení (event. pronájem), provozování, udržování a likvidaci zhotovitelova zařízení</t>
  </si>
  <si>
    <t>b</t>
  </si>
  <si>
    <t>Dočasné zařízení staveniště (mobilní)</t>
  </si>
  <si>
    <t>SO 001</t>
  </si>
  <si>
    <t>Příprava staveniště</t>
  </si>
  <si>
    <t>014101</t>
  </si>
  <si>
    <t>c</t>
  </si>
  <si>
    <t>POPLATKY ZA SKLÁDKU</t>
  </si>
  <si>
    <t>M3</t>
  </si>
  <si>
    <t>beton 16,32=16,320 [A]</t>
  </si>
  <si>
    <t>zahrnuje veškeré poplatky provozovateli skládky související s uložením odpadu na skládce.</t>
  </si>
  <si>
    <t>e</t>
  </si>
  <si>
    <t>104*0,04=4,160 [A] izolace ze střechy</t>
  </si>
  <si>
    <t>g</t>
  </si>
  <si>
    <t>464*0,2=92,800 [A] odpad z položky 98123</t>
  </si>
  <si>
    <t>Zemní práce</t>
  </si>
  <si>
    <t>11120</t>
  </si>
  <si>
    <t>ODSTRANĚNÍ KŘOVIN</t>
  </si>
  <si>
    <t>M2</t>
  </si>
  <si>
    <t>431,89+442,18+102,83+174,81+74,44+276,58=1 502,730 [A]</t>
  </si>
  <si>
    <t>odstranění křovin a stromů do průměru 100 mm 
doprava dřevin bez ohledu na vzdálenost 
spálení na hromadách nebo štěpkování</t>
  </si>
  <si>
    <t>11130</t>
  </si>
  <si>
    <t>SEJMUTÍ DRNU</t>
  </si>
  <si>
    <t>suma ploch drnu ze SIT * tl. 0,15 (1114,7+7464,3+6,4+5945,3+2930,9+2,7)=17 464,300 [A] možno použít pro dosypávky, bez poplatku za skládku 
veškerá zemina bude zpětně použita v SO 812</t>
  </si>
  <si>
    <t>včetně vodorovné dopravy  a uložení na skládku</t>
  </si>
  <si>
    <t>11201</t>
  </si>
  <si>
    <t>KÁCENÍ STROMŮ D KMENE DO 0,5M S ODSTRANĚNÍM PAŘEZŮ</t>
  </si>
  <si>
    <t>Kácení v rozsahu představební přípravy. Vychází z povolení o kácení obce Tursko (č.j. 547/9-18) a Dolany (č.j. 254/18) 42=42,000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</si>
  <si>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</si>
  <si>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11202</t>
  </si>
  <si>
    <t>KÁCENÍ STROMŮ D KMENE DO 0,9M S ODSTRANĚNÍM PAŘEZŮ</t>
  </si>
  <si>
    <t>Kácení v rozsahu představební přípravy. Vychází z povolení o kácení obce Tursko (č.j. 547/9-18) a Dolany (č.j. 254/18) 58=58,000 [A]</t>
  </si>
  <si>
    <t>11203</t>
  </si>
  <si>
    <t>KÁCENÍ STROMŮ D KMENE PŘES 0,9M S ODSTRAN PAŘEZŮ</t>
  </si>
  <si>
    <t>Kácení v rozsahu představební přípravy. Vychází z povolení o kácení obce Tursko (č.j. 547/9-18) a Dolany (č.j. 254/18) 269=269,000 [A]</t>
  </si>
  <si>
    <t>11204</t>
  </si>
  <si>
    <t>KÁCENÍ STROMŮ D KMENE DO 0,3M S ODSTRANĚNÍM PAŘEZŮ</t>
  </si>
  <si>
    <t>Kácení v rozsahu představební přípravy. Vychází z povolení o kácení obce Tursko (č.j. 547/9-18) a Dolany (č.j. 254/18) 31=31,000 [A]</t>
  </si>
  <si>
    <t>12110</t>
  </si>
  <si>
    <t>SEJMUTÍ ORNICE NEBO LESNÍ PŮDY</t>
  </si>
  <si>
    <t>0,5*(2312,08+20160,6+716,16+213,92)+0,4*(17285,7+15263,1+12853,8)+0,3*(6491,54+19529,5)+0,25*(8869,3)+0,2*(3144,44)=40 514,945 [A] 
SEJMUTÍ LESNÍ HRABANKY tl. sejmutí 0,15 m * plocha ze SIT 0,15*2058,78=308,817 [B] 
Celkem: A+B=40 823,762 [C]</t>
  </si>
  <si>
    <t>položka zahrnuje sejmutí ornice bez ohledu na tloušťku vrstvy a její vodorovnou dopravu 
nezahrnuje uložení na trvalou skládku</t>
  </si>
  <si>
    <t>101</t>
  </si>
  <si>
    <t>125734</t>
  </si>
  <si>
    <t>b1</t>
  </si>
  <si>
    <t>VYKOPÁVKY ZE ZEMNÍKŮ A SKLÁDEK TŘ. I, ODVOZ DO 5KM</t>
  </si>
  <si>
    <t>přebytečná ornice na průměrnou vzdálenost 5 km 
7252,277=7 252,277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</si>
  <si>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</si>
  <si>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17120</t>
  </si>
  <si>
    <t>ULOŽENÍ SYPANINY DO NÁSYPŮ A NA SKLÁDKY BEZ ZHUTNĚNÍ</t>
  </si>
  <si>
    <t>40823,762+2619,65=43 443,412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</si>
  <si>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</si>
  <si>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102</t>
  </si>
  <si>
    <t>18230</t>
  </si>
  <si>
    <t>ROZPROSTŘENÍ ORNICE V ROVINĚ</t>
  </si>
  <si>
    <t>přebytečná ornice 7252,277=7 252,277 [A]</t>
  </si>
  <si>
    <t>položka zahrnuje: 
nutné přemístění ornice z dočasných skládek vzdálených do 50m 
rozprostření ornice v předepsané tloušťce v rovině a ve svahu do 1:5</t>
  </si>
  <si>
    <t>103</t>
  </si>
  <si>
    <t>18481</t>
  </si>
  <si>
    <t>OCHRANA STROMŮ BEDNĚNÍM</t>
  </si>
  <si>
    <t>ochrana stromů a porostů 248=248,000 [A]</t>
  </si>
  <si>
    <t>položka zahrnuje veškerý materiál, výrobky a polotovary, včetně mimostaveništní a vnitrostaveništní dopravy (rovněž přesuny), včetně naložení a složení, případně s uložením</t>
  </si>
  <si>
    <t>Ostatní konstrukce a práce</t>
  </si>
  <si>
    <t>96615</t>
  </si>
  <si>
    <t>BOURÁNÍ KONSTRUKCÍ Z PROSTÉHO BETONU</t>
  </si>
  <si>
    <t>0,2*102*0,8=16,320 [A] základy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</si>
  <si>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</si>
  <si>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98123</t>
  </si>
  <si>
    <t>DEMOLICE BUDOV CIHELNÝCH S PODÍLEM KONSTRUKCÍ DO 20%</t>
  </si>
  <si>
    <t>M3OP</t>
  </si>
  <si>
    <t>464=464,000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</si>
  <si>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  
- rozpojení zdiva na suť schopnou odvozu na skládku 
- kropení a vytváření vodní clony 
- bezpečnostní opatření, vyplývající z předpisů o bezpečnosti práce 
- podpěrné konstrukce jakékoli výšky 
- úpravu pláně po demolici s návazností na přilehlý terén 
- odpojení od sousedních nedemolovaných objektů 
- jakékoli lešení a práce bez pevné pracovní podlahy 
- naložení, dopravu a složení suti 
- ochranná ohrazení a sítě 
- ochranná zařízení proti poškození okolních objektů 
- eventuelní nutnou asistenci požárních či bezpečnostních sborů</t>
  </si>
  <si>
    <t>SO 102</t>
  </si>
  <si>
    <t>Levobřežní přivaděč</t>
  </si>
  <si>
    <t>1186,54=1 186,540 [A] pol. 12373b</t>
  </si>
  <si>
    <t>kamenivo z pol. 11332  439,593=439,593 [A]</t>
  </si>
  <si>
    <t>beton 15,3=15,300 [A]</t>
  </si>
  <si>
    <t>11332</t>
  </si>
  <si>
    <t>ODSTRANĚNÍ PODKLADŮ ZPEVNĚNÝCH PLOCH Z KAMENIVA NESTMELENÉHO</t>
  </si>
  <si>
    <t>Stávající silnice - podkladní vrstvy vozovky; tl. 0,35 m; násobící koeficient 1,21 =1038*1,21*0,35=439,593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</si>
  <si>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</si>
  <si>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</t>
  </si>
  <si>
    <t>ODSTRANĚNÍ CHODNÍKOVÝCH A SILNIČNÍCH OBRUBNÍKŮ BETONOVÝCH</t>
  </si>
  <si>
    <t>180=180,000 [A]</t>
  </si>
  <si>
    <t>11372</t>
  </si>
  <si>
    <t>FRÉZOVÁNÍ ZPEVNĚNÝCH PLOCH ASFALTOVÝCH</t>
  </si>
  <si>
    <t>Stávající silnice, tl. asf. stmelené vrstvy 0,15m; koef. 1,013 (průměr mezi koeficienty horních asf. vrstev) 1038*1,013*0,15=157,724 [A]</t>
  </si>
  <si>
    <t>12373</t>
  </si>
  <si>
    <t>ODKOP PRO SPOD STAVBU SILNIC A ŽELEZNIC TŘ. I</t>
  </si>
  <si>
    <t>Dle kubaturového listu (plocha mezi sejmutou ornicí a paraplání * stř. vzd. mezi řezy) použitelná zemina, zbylá zemina bude použita v SO 126     
2203,58=2 203,580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</si>
  <si>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</si>
  <si>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Dle kubaturového listu (plocha mezi sejmutou ornicí a paraplání * stř. vzd. mezi řezy) zemina nepoužitelná k opětovnému využití, nutná likvidace  
1186,54=1 186,540 [A]</t>
  </si>
  <si>
    <t>12573</t>
  </si>
  <si>
    <t>VYKOPÁVKY ZE ZEMNÍKŮ A SKLÁDEK TŘ. I</t>
  </si>
  <si>
    <t>657,5+123,54=781,040 [A]</t>
  </si>
  <si>
    <t>ornice 172,976+119,346=292,322 [A]</t>
  </si>
  <si>
    <t>17111</t>
  </si>
  <si>
    <t>ULOŽENÍ SYPANINY DO NÁSYPŮ SE ZLEPŠENÍM ZEMINY</t>
  </si>
  <si>
    <t>násyp; Dle kubaturového listu (plocha násypu * střední vzd. mezi řezy) 
657,5=657,500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</si>
  <si>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</si>
  <si>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2203,58+1186,54=3 390,120 [A]</t>
  </si>
  <si>
    <t>17180</t>
  </si>
  <si>
    <t>ULOŽENÍ SYPANINY DO NÁSYPŮ Z NAKUPOVANÝCH MATERIÁLŮ</t>
  </si>
  <si>
    <t>AKTIVNÍ ZÓNA:Dle kubaturového listu (plocha AZ * střední vzd. mezi řezy)     
2388,24=2 388,240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</si>
  <si>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</si>
  <si>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</si>
  <si>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</t>
  </si>
  <si>
    <t>Dosypávka pod krajnicí zeminou min. podm. vhodnou se zhutněním na 100 % PS; Dle kubaturového listu (plocha dosypávky * střední vzd. mezi řezy) 
123,54=123,540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</si>
  <si>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</si>
  <si>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14</t>
  </si>
  <si>
    <t>18110</t>
  </si>
  <si>
    <t>ÚPRAVA PLÁNĚ SE ZHUTNĚNÍM V HORNINĚ TŘ. I</t>
  </si>
  <si>
    <t>hutnění na 100 % PS; ( 
4994,74=4 994,740 [A]</t>
  </si>
  <si>
    <t>položka zahrnuje úpravu pláně včetně vyrovnání výškových rozdílů. Míru zhutnění určuje projekt.</t>
  </si>
  <si>
    <t>18220</t>
  </si>
  <si>
    <t>ROZPROSTŘENÍ ORNICE VE SVAHU</t>
  </si>
  <si>
    <t>rozprostření ornice tl. ,15m, odplevelení; Plocha svahů * koeficient sklonu svahu 1057,96*1,09*0,15=172,976 [A]</t>
  </si>
  <si>
    <t>položka zahrnuje: 
nutné přemístění ornice z dočasných skládek vzdálených do 50m 
rozprostření ornice v předepsané tloušťce ve svahu přes 1:5</t>
  </si>
  <si>
    <t>rozprostření ornice tl. ,15m, odplevelení; Plocha ze situace (795,64)*0,15=119,346 [A]</t>
  </si>
  <si>
    <t>Vodorovné konstrukce</t>
  </si>
  <si>
    <t>45131A</t>
  </si>
  <si>
    <t>PODKLADNÍ A VÝPLŇOVÉ VRSTVY Z PROSTÉHO BETONU C20/25</t>
  </si>
  <si>
    <t>betonové lože tl. 0,1 m C 20/25n XF3  223,16*0,1=22,316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</si>
  <si>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</si>
  <si>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465512</t>
  </si>
  <si>
    <t>DLAŽBY Z LOMOVÉHO KAMENE NA MC</t>
  </si>
  <si>
    <t>opevnění svahu tělesa lomovým kamenem plocha ze situace  223,16*0,15=33,474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</si>
  <si>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</si>
  <si>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Komunikace</t>
  </si>
  <si>
    <t>56140</t>
  </si>
  <si>
    <t>KAMENIVO ZPEVNĚNÉ CEMENTEM</t>
  </si>
  <si>
    <t>SC C8/10 ; tl. 130 mm; plocha ACO ze situace * koef vozovky 3040*1,08*0,13=426,816 [C]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</si>
  <si>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</si>
  <si>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56330</t>
  </si>
  <si>
    <t>VOZOVKOVÉ VRSTVY ZE ŠTĚRKODRTI</t>
  </si>
  <si>
    <t>ŠDa 0/63 Ge tl. 200mm; plocha ACO ze situace * koef vozovky 3040*1,19*0,20=723,520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</si>
  <si>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</si>
  <si>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21</t>
  </si>
  <si>
    <t>56960</t>
  </si>
  <si>
    <t>ZPEVNĚNÍ KRAJNIC Z RECYKLOVANÉHO MATERIÁLU</t>
  </si>
  <si>
    <t>Nezpevněná krajnice Recyklát, tl. 150mm 
402*0,15=60,300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</si>
  <si>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</si>
  <si>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22</t>
  </si>
  <si>
    <t>572123</t>
  </si>
  <si>
    <t>INFILTRAČNÍ POSTŘIK Z EMULZE DO 1,0KG/M2</t>
  </si>
  <si>
    <t>PI-C, 0,7kg/m2 plocha ACO * koef vozovky                                                  Výpočet: 
3040*1,08=3 283,200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</si>
  <si>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</si>
  <si>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23</t>
  </si>
  <si>
    <t>572213</t>
  </si>
  <si>
    <t>SPOJOVACÍ POSTŘIK Z EMULZE DO 0,5KG/M2</t>
  </si>
  <si>
    <t>PS-CP, 0,3 kg/m2   
3040*1,026=3 119,040 [A]</t>
  </si>
  <si>
    <t>24</t>
  </si>
  <si>
    <t>574A34</t>
  </si>
  <si>
    <t>ASFALTOVÝ BETON PRO OBRUSNÉ VRSTVY ACO 11+, 11S TL. 40MM</t>
  </si>
  <si>
    <t>ACO 11+ 50/70, tl. 40mm  3040=3 040,000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</si>
  <si>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</si>
  <si>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574E66</t>
  </si>
  <si>
    <t>ASFALTOVÝ BETON PRO PODKLADNÍ VRSTVY ACP 16+, 16S TL. 70MM</t>
  </si>
  <si>
    <t>ACP 16+ 50/70, tl. 0,70 mm, koef. rozšíř. voz. 1,026  
3040*1,026=3 119,040 [A]</t>
  </si>
  <si>
    <t>26</t>
  </si>
  <si>
    <t>58920</t>
  </si>
  <si>
    <t>VÝPLŇ SPAR MODIFIKOVANÝM ASFALTEM</t>
  </si>
  <si>
    <t>asfaltová zálivka za horka typu N2 197,37=197,370 [A]</t>
  </si>
  <si>
    <t>položka zahrnuje: 
- dodávku předepsaného materiálu 
- vyčištění a výplň spar tímto materiálem</t>
  </si>
  <si>
    <t>27</t>
  </si>
  <si>
    <t>9113A1</t>
  </si>
  <si>
    <t>SVODIDLO OCEL SILNIČ JEDNOSTR, ÚROVEŇ ZADRŽ N1, N2 - DODÁVKA A MONTÁŽ</t>
  </si>
  <si>
    <t>247,5+2*12=271,500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</si>
  <si>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</si>
  <si>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28</t>
  </si>
  <si>
    <t>911FA1</t>
  </si>
  <si>
    <t>SVODIDLO BETON, ÚROVEŇ ZADRŽ N2 VÝŠ 1,2M - DODÁVKA A MONTÁŽ</t>
  </si>
  <si>
    <t>Svodidlo betonové New Jersey Delta blok 120/80  Výpočet: 4=4,000 [A]</t>
  </si>
  <si>
    <t>položka zahrnuje: 
- kompletní dodávku všech dílů betonového svodidla včetně spojovacích prvků 
- osazení svodidla 
- přechod na jiný typ svodidla nebo přes mostní závěr 
nezahrnuje odrazky nebo retroreflexní fólie 
nezahrnuje podkladní vrstvu</t>
  </si>
  <si>
    <t>29</t>
  </si>
  <si>
    <t>91228</t>
  </si>
  <si>
    <t>SMĚROVÉ SLOUPKY Z PLAST HMOT VČETNĚ ODRAZNÉHO PÁSKU</t>
  </si>
  <si>
    <t>18=18,000 [A]</t>
  </si>
  <si>
    <t>položka zahrnuje: 
- dodání a osazení sloupku včetně nutných zemních prací 
- vnitrostaveništní a mimostaveništní doprava 
- odrazky plastové nebo z retroreflexní fólie</t>
  </si>
  <si>
    <t>30</t>
  </si>
  <si>
    <t>91238</t>
  </si>
  <si>
    <t>SMĚROVÉ SLOUPKY Z PLAST HMOT - NÁSTAVCE NA SVODIDLA VČETNĚ ODRAZNÉHO PÁSKU</t>
  </si>
  <si>
    <t>směrové sloupky plastové, v=0,8 m 5=5,000 [A] 
směrové sloupky plastové, v=0,8 m, červená barva sloupky na vjezdu 5=5,000 [B] 
Celkem: A+B=10,000 [C]</t>
  </si>
  <si>
    <t>31</t>
  </si>
  <si>
    <t>91267</t>
  </si>
  <si>
    <t>ODRAZKY NA SVODIDLA</t>
  </si>
  <si>
    <t>- kompletní dodávka se všemi pomocnými a doplňujícími pracemi a součástmi</t>
  </si>
  <si>
    <t>32</t>
  </si>
  <si>
    <t>917224</t>
  </si>
  <si>
    <t>SILNIČNÍ A CHODNÍKOVÉ OBRUBY Z BETONOVÝCH OBRUBNÍKŮ ŠÍŘ 150MM</t>
  </si>
  <si>
    <t>silniční obrubník, 150/250 do betonového lože min. C 20/25n XF3 197,37=197,370 [A]</t>
  </si>
  <si>
    <t>Položka zahrnuje: 
dodání a pokládku betonových obrubníků o rozměrech předepsaných zadávací dokumentací 
betonové lože i boční betonovou opěrku.</t>
  </si>
  <si>
    <t>33</t>
  </si>
  <si>
    <t>919114</t>
  </si>
  <si>
    <t>ŘEZÁNÍ ASFALTOVÉHO KRYTU VOZOVEK TL DO 200MM</t>
  </si>
  <si>
    <t>116,7+9,6=126,300 [A]</t>
  </si>
  <si>
    <t>položka zahrnuje řezání vozovkové vrstvy v předepsané tloušťce, včetně spotřeby vody</t>
  </si>
  <si>
    <t>SO 111</t>
  </si>
  <si>
    <t>MÚK Debrno (km 1,760)</t>
  </si>
  <si>
    <t>Dle kubaturového listu (plocha mezi sejmutou ornicí a paraplání * stř. vzd. mezi řezy) 90% výměry použitelné zeminy, zbylá zemina bude použita v SO 124   
0,9*836,00=752,400 [A]</t>
  </si>
  <si>
    <t>12383</t>
  </si>
  <si>
    <t>ODKOP PRO SPOD STAVBU SILNIC A ŽELEZNIC TŘ. II</t>
  </si>
  <si>
    <t>Dle kubaturového listu (plocha mezi sejmutou ornicí a paraplání * stř. vzd. mezi řezy) - 10% výměry použitelné zeminy, zbylá zemina bude použita v SO 124 
0,1*836=83,600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</si>
  <si>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</si>
  <si>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366,464+44,771=411,235 [A]</t>
  </si>
  <si>
    <t>ornice 97,676+121,556=219,232 [A]</t>
  </si>
  <si>
    <t>násyp; Dle kubaturového listu (plocha násypu * střední vzd. mezi řezy) 
366,464=366,464 [A]</t>
  </si>
  <si>
    <t>836=836,000 [A]</t>
  </si>
  <si>
    <t>AKTIVNÍ ZÓNA:Dle kubaturového listu (plocha AZ * střední vzd. mezi řezy)     
634,37=634,370 [A]</t>
  </si>
  <si>
    <t>Dosypávka pod krajnicí zeminou min. podm. vhodnou se zhutněním na 100 % PS; Dle kubaturového listu (plocha dosypávky * střední vzd. mezi řezy) 
44,771=44,771 [A]</t>
  </si>
  <si>
    <t>hutnění na 100 % PS; (Délka trasy - vynechání mostu SO 221) * šířka parapláně z VPR/PR 
(15,91+69,48)*16=1 366,240 [A]</t>
  </si>
  <si>
    <t>rozprostření ornice tl. ,15m, odplevelení; Plocha svahů * koeficient sklonu svahu (42,56+39,62+18,86+132,09+120,75+118,46+60,49+93,43+24,91)*0,15=97,676 [A]</t>
  </si>
  <si>
    <t>rozprostření ornice tl. ,15m, odplevelení; Plocha ze situace (42,19+41,11+14,54+19,87+31,39+44,95+574,41+24,9+17,01)*0,15=121,556 [A]</t>
  </si>
  <si>
    <t>SC C3/4; tl. 180 mm; plocha ACO ze situace * koef vozovky 995,84*1,08*0,18=193,591 [C]</t>
  </si>
  <si>
    <t>ŠDa 0/63 Ge tl. 250mm; plocha ACO ze situace * koef vozovky 995,84*1,15*0,25=286,304 [A] 
ŠDa 0/63 Ge tl. 150mm; ŠD pero pod NZK (vyústění pláně), dle kubaturového listu 21,04=21,040 [B] 
ŠDB 0/63 Ge min tl. 200mm; plocha ze situace * koef vozovky 37,57*1,280*0,2=9,618 [C] 
Celkem: A+B+C=316,962 [D]</t>
  </si>
  <si>
    <t>56360</t>
  </si>
  <si>
    <t>VOZOVKOVÉ VRSTVY Z RECYKLOVANÉHO MATERIÁLU</t>
  </si>
  <si>
    <t>R-MAT. tl. 50mm plocha ACO * koef. rozšíření vozovky                                              Výpočet:  
37,57*1,026*0,05=1,927 [A]</t>
  </si>
  <si>
    <t>Recyklát, tl. 150mm "Plocha NZK ze situace  
Výpočet: (7,81+32,77+32,77+23,97+16,23)*0,15=17,033 [A]</t>
  </si>
  <si>
    <t>PI-C, 0,7kg/m2 plocha ACO * koef vozovky                                                  Výpočet: 
995,84*1,08=1 075,507 [A] 
PI-C, 0,7kg/m2 plocha ACO * koef. rozšíření vozovky                                            Výpočet:  
37,57*1,28=48,090 [B] 
Celkem: A+B=1 123,597 [C]</t>
  </si>
  <si>
    <t>572214</t>
  </si>
  <si>
    <t>SPOJOVACÍ POSTŘIK Z MODIFIK EMULZE DO 0,5KG/M2</t>
  </si>
  <si>
    <t>PS-CP, 0,3 kg/m2   
995,84*1,04=1 035,674 [A] 
PS-C, 0,3kg/m2, koef. rozšíř. vozovky 1,026 
995,84*1,021=1 016,753 [B] 
PS-C, 0,3kg/m2 plocha ACO * koef. rozšíření vozovky 
37,57*1,026=38,547 [C] 
Celkem: A+B+C=2 090,974 [D]</t>
  </si>
  <si>
    <t>574A43</t>
  </si>
  <si>
    <t>ASFALTOVÝ BETON PRO OBRUSNÉ VRSTVY ACO 11 TL. 50MM</t>
  </si>
  <si>
    <t>ACO 11, tl. 50mm plocha ze situace                                                Výpočet:  
37,57=37,570 [A]</t>
  </si>
  <si>
    <t>574D66</t>
  </si>
  <si>
    <t>ASFALTOVÝ BETON PRO LOŽNÍ VRSTVY MODIFIK ACL 16+, 16S TL. 70MM</t>
  </si>
  <si>
    <t>ACL 16S PMB 45/80-65, tl. 0,70 mm, koef. rozšíř. voz. 1,026  
995,84*1,021=1 016,753 [A]</t>
  </si>
  <si>
    <t>104</t>
  </si>
  <si>
    <t>574E78</t>
  </si>
  <si>
    <t>ASFALTOVÝ BETON PRO PODKLADNÍ VRSTVY ACP 22+, 22S TL. 80MM</t>
  </si>
  <si>
    <t>ACP 22S 50/70, tl. 80 mm, koef. rozšíř. 1,052 
995,84*1,04=1 035,674 [A]</t>
  </si>
  <si>
    <t>574J54</t>
  </si>
  <si>
    <t>ASFALTOVÝ KOBEREC MASTIXOVÝ MODIFIK SMA 11+, 11S TL. 40MM</t>
  </si>
  <si>
    <t>SMA 11 S PMB 45/80-65 tl. 40mm  995,84=995,840 [A]</t>
  </si>
  <si>
    <t>105</t>
  </si>
  <si>
    <t>576411</t>
  </si>
  <si>
    <t>POSYP KAMENIVEM OBALOVANÝM 2KG/M2</t>
  </si>
  <si>
    <t>995,84=995,840 [A] 1,5 kg/m2, předobaleným kamenivem fr. 2/4</t>
  </si>
  <si>
    <t>- dodání obalovaného kameniva předepsané kvality a zrnitosti 
- posyp předepsaným množstvím</t>
  </si>
  <si>
    <t>4+8+13+12+4*12=85,000 [A]</t>
  </si>
  <si>
    <t>Svodidlo betonové New Jersey Delta blok 120/80  Výpočet: 2*4=8,000 [A]</t>
  </si>
  <si>
    <t>směrové sloupky plastové červené na sjezdu 2=2,000 [A]</t>
  </si>
  <si>
    <t>25</t>
  </si>
  <si>
    <t>93532</t>
  </si>
  <si>
    <t>ŽLABY A RIGOLY MONOLITICKÉ BETONOVÉ PRŮŘEZ 0,12 M2</t>
  </si>
  <si>
    <t>Curb-king, š. 0,5m 7,5=7,500 [A]</t>
  </si>
  <si>
    <t>položka zahrnuje: 
- dodání a uložení betonové směsi předepsané kvality do předepsaného tvaru 
- provedení spar (smršťovacích, vkládaných, řezaných) 
- postřiky povrchu (proti odpařování, ochranné)</t>
  </si>
  <si>
    <t>SO 121</t>
  </si>
  <si>
    <t>Přeložka silnice II/240 (km 1,780)</t>
  </si>
  <si>
    <t>zemina určená k likvidaci</t>
  </si>
  <si>
    <t>2438,36+53,854=2 492,214 [A] pol. 12373b a 13173b</t>
  </si>
  <si>
    <t>Technická specifikace položky odpovídá příslušné cenové soustavě.</t>
  </si>
  <si>
    <t>vč. odvozu na mezideponii, včetně rozvozných vzdáleností</t>
  </si>
  <si>
    <t>2939,29=2 939,290 [A] pro stavbu vozovek, zemina použitelná</t>
  </si>
  <si>
    <t>2395,35=2 395,350 [B] odkop pro sanaci (zemina nepoužitelná) - určena k likvidaci</t>
  </si>
  <si>
    <t>naložení a dovoz zeminy z mezideponie pro zpětný zásyp</t>
  </si>
  <si>
    <t>odměřeno se situace a řezů 
4887,35+206,7=5 094,050 [A]</t>
  </si>
  <si>
    <t>ornice 1018,125=1 018,125 [A]</t>
  </si>
  <si>
    <t>106</t>
  </si>
  <si>
    <t>12673</t>
  </si>
  <si>
    <t>ZŘÍZENÍ STUPŇŮ V PODLOŽÍ NÁSYPŮ TŘ. I</t>
  </si>
  <si>
    <t>430,1=430,100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</si>
  <si>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</si>
  <si>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13173</t>
  </si>
  <si>
    <t>HLOUBENÍ JAM ZAPAŽ I NEPAŽ TŘ. I</t>
  </si>
  <si>
    <t>459,146=459,146 [A] pro stavbu propustku, zemina použitelná</t>
  </si>
  <si>
    <t>53,854=53,854 [B] pro stavbu propustku, nepoužitelná zemina určena k likvidaci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</si>
  <si>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</si>
  <si>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13273</t>
  </si>
  <si>
    <t>HLOUBENÍ RÝH ŠÍŘ DO 2M PAŽ I NEPAŽ TŘ. I</t>
  </si>
  <si>
    <t>optotrubky 
rýha 50x120cm 350m, 0,5*1,2*350=210,000 [A]</t>
  </si>
  <si>
    <t>pro navazující příkop; dl. 174m, zemina použitelná</t>
  </si>
  <si>
    <t>hutněný násyp ze zemin odtěžených ze stavby, materiál použitý do násypu zemina podmínečně vhodná - zlepšení směsnými pojivy vápno + cement 1:1, v množství 6%</t>
  </si>
  <si>
    <t>odměřeno se situace a řezů</t>
  </si>
  <si>
    <t>materiály ukládané na mezideponii a skládky</t>
  </si>
  <si>
    <t>2939,29+2395,35+459,146+53,854+1099+210+430,1=7 586,740 [A]</t>
  </si>
  <si>
    <t>podorniční vrstva tl. 300 mm v prostoru okružní křižovatky</t>
  </si>
  <si>
    <t>Zásyp z kameniva 32/63. Drenážní vrstva z propustného materiálu u okružní křižovatky</t>
  </si>
  <si>
    <t>vrstva z lomového kamene 0/250, tl. 500 mm - pro sanaci podloží vozovky</t>
  </si>
  <si>
    <t>107</t>
  </si>
  <si>
    <t>149,28=149,280 [A]</t>
  </si>
  <si>
    <t>17411</t>
  </si>
  <si>
    <t>ZÁSYP JAM A RÝH ZEMINOU SE ZHUTNĚNÍM</t>
  </si>
  <si>
    <t>optotrubky 
0,5*1,2*(350-22)=196,800 [A] 
0,5*0,9*22=9,900 [B] 
Celkem: A+B=206,700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</si>
  <si>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</si>
  <si>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18130</t>
  </si>
  <si>
    <t>ÚPRAVA PLÁNĚ BEZ ZHUTNĚNÍ</t>
  </si>
  <si>
    <t>Ochrana svahů humusováním v tl.0,15m (rozprostření ornice)</t>
  </si>
  <si>
    <t>odměřeno se situace a řezů 1018,125=1 018,125 [A]</t>
  </si>
  <si>
    <t>Zvláštní zakládání, základy, zpevňování hornin</t>
  </si>
  <si>
    <t>21461B</t>
  </si>
  <si>
    <t>SEPARAČNÍ GEOTEXTILIE DO 200G/M2</t>
  </si>
  <si>
    <t>Separační geotextilie netkaná min. 200g/m2. Obalení  drenážní vrstvy z propustného materiálu.</t>
  </si>
  <si>
    <t>odměřeno se situace a řezu</t>
  </si>
  <si>
    <t>Separační geotextilie netkaná min. 200g/m2 pro sanaci podloží vozovky</t>
  </si>
  <si>
    <t>272315</t>
  </si>
  <si>
    <t>ZÁKLADY Z PROSTÉHO BETONU DO C30/37</t>
  </si>
  <si>
    <t>Betonový práh v propustku  C30/37-XF4 (0.3*0.6*1.6m; 2ks)</t>
  </si>
  <si>
    <t>bet. lože C20/25n-XF3 tl. 100mm, propustky: odměřeno se situace a řezů 
27*0,1=2,700 [A]</t>
  </si>
  <si>
    <t>451383</t>
  </si>
  <si>
    <t>PODKL VRSTVY ZE ŽELEZOBET DO C16/20 VČET VÝZTUŽE</t>
  </si>
  <si>
    <t>Podkladní beton pod troubu v propustku C16/20 - XF1, t. 100mm, včetně KARI SÍTĚ Ř8/8-100/100mm do podkl. Bet. 1.7*14m</t>
  </si>
  <si>
    <t>45211</t>
  </si>
  <si>
    <t>PODKLAD KONSTR Z DÍLCŮ BETON</t>
  </si>
  <si>
    <t>betonové podkladky pod troubu v propustku</t>
  </si>
  <si>
    <t>Kamenná dlažba nad propustkem tl. 200mm,  včetně spár vyplněných maltou MC 25 XF4  propustky: odměřeno se situace a řezů 
27*0,2=5,400 [A]</t>
  </si>
  <si>
    <t>56143</t>
  </si>
  <si>
    <t>KAMENIVO ZPEVNĚNÉ CEMENTEM TL. DO 150MM</t>
  </si>
  <si>
    <t>VRSTVA ZE SMĚSI STMELENÉ CEMENTEM   SC C8/10  130 mm</t>
  </si>
  <si>
    <t>KONSTRUKCE VOZOVKY - D1-N-6 (TDZ III), E/def,2=45MPa: (odměřeno se situace)*1,05^3</t>
  </si>
  <si>
    <t>56144</t>
  </si>
  <si>
    <t>KAMENIVO ZPEVNĚNÉ CEMENTEM TL. DO 200MM</t>
  </si>
  <si>
    <t>VRSTVA ZE SMĚSI STMELENÉ CEMENTEM   SC C3/4  180 mm</t>
  </si>
  <si>
    <t>KONSTRUKCE VOZOVKY - D0-N-5 (TDZ II), E/def,2=45MPa (zesílená v křižovatce): (odměřeno se situace)*1,05^4: 1388,837m2 
KONSTRUKCE VOZOVKY - D1-D-1 (TDZ IV), E/def,2=45MPa (ostrůvky): (odměřeno se situace)*1,05: 55,860m2 
1388,837+55,86=1 444,697 [A]</t>
  </si>
  <si>
    <t>VRSTVA ZE SMĚSI STMELENÉ CEMENTEM   SC C8/10  180 mm</t>
  </si>
  <si>
    <t>KONSTRUKCE VOZOVKY - D1-D-1 (TDZ IV), E/def,2=45MPa (prstenec+srpovitá krajnice): (odměřeno se situace)*1,05A: 127,890m</t>
  </si>
  <si>
    <t>56335</t>
  </si>
  <si>
    <t>VOZOVKOVÉ VRSTVY ZE ŠTĚRKODRTI TL. DO 250MM</t>
  </si>
  <si>
    <t>ŠTĚRKODRŤ      ŠDa  0/63 220 mm</t>
  </si>
  <si>
    <t>KONSTRUKCE VOZOVKY - D1-N-6 (TDZ III), E/def,2=45MPa: (odměřeno se situace)*1,05^4: 3037,550m2</t>
  </si>
  <si>
    <t>56336</t>
  </si>
  <si>
    <t>VOZOVKOVÉ VRSTVY ZE ŠTĚRKODRTI TL. DO 300MM</t>
  </si>
  <si>
    <t>ŠTĚRKODRŤ      ŠDa  0/63 o min,. tl. 250 mm s navýšením v sklonu pláně( D0-N-5 (TDZ II)</t>
  </si>
  <si>
    <t>KONSTRUKCE VOZOVKY - D0-N-5 (TDZ II), E/def,2=45MPa (zesílená v křižovatce): (odměřeno se situace)*1,05^5: 1458,279m2 
KONSTRUKCE VOZOVKY - D1-D-1 (TDZ IV), E/def,2=45MPa (prstenec+srpovitá krajnice): (odměřeno se situace)*1,05^2: 134,285m2 
KONSTRUKCE VOZOVKY - D1-D-1 (TDZ IV), E/def,2=45MPa (ostrůvky): (odměřeno se situace)*1,05^2: 58,65 
1458,279+134,285+58,65=1 651,214 [A]</t>
  </si>
  <si>
    <t>56933</t>
  </si>
  <si>
    <t>ZPEVNĚNÍ KRAJNIC ZE ŠTĚRKODRTI TL. DO 150MM</t>
  </si>
  <si>
    <t>Krajnice ze ŠD tl. 150 mm</t>
  </si>
  <si>
    <t>INFILTRAČNÍ POSTŘIK Z KATIONAKTIVNÍ EMULZE  PI-C  0.7 kg/m2</t>
  </si>
  <si>
    <t>KONSTRUKCE VOZOVKY - D1-N-6 (TDZ III), E/def,2=45MPa: (odměřeno se situace)*1,05^3: 2892,905 m2  
KONSTRUKCE VOZOVKY - D0-N-5 (TDZ II), E/def,2=45MPa (zesílená v křižovatce): (odměřeno se situace)*1,05^4: 1388,837m2</t>
  </si>
  <si>
    <t>SPOJOVACÍ POSTŘIK Z KATIONAKTIVNÍ EMULZE  PS-C  0,30 kg/m2</t>
  </si>
  <si>
    <t>KONSTRUKCE VOZOVKY - D1-N-6 (TDZ III), E/def,2=45MPa: (odměřeno se situace)*1,05 : 2623,950m2  
KONSTRUKCE VOZOVKY - D1-N-6 (TDZ III), E/def,2=45MPa: (odměřeno se situace)*1,05^2: 2755,148m2</t>
  </si>
  <si>
    <t>SPOJOVACÍ POSTŘIK Z KATIONAKTIVNÍ EMULZE  modif. PS-CP  0,35 kg/m2</t>
  </si>
  <si>
    <t>KONSTRUKCE VOZOVKY - D0-N-5 (TDZ II), E/def,2=45MPa (zesílená v křižovatce): (odměřeno se situace)*1,05^2: 1259,717m2  
KONSTRUKCE VOZOVKY - D0-N-5 (TDZ II), E/def,2=45MPa (zesílená v křižovatce): (odměřeno se situace)*1,05^3: 1322,702m2</t>
  </si>
  <si>
    <t>ASFALTOVÝ BETON PRO OBRUSNÉ VRSTVY  AC0 11+ 50/70  40 mm</t>
  </si>
  <si>
    <t>KONSTRUKCE VOZOVKY - D1-N-6 (TDZ III), E/def,2=45MPa: odměřeno se situace</t>
  </si>
  <si>
    <t>574C56</t>
  </si>
  <si>
    <t>ASFALTOVÝ BETON PRO LOŽNÍ VRSTVY ACL 16+, 16S TL. 60MM</t>
  </si>
  <si>
    <t>ASFALTOVÝ BETON PRO LOŽNÍ VRSTVY  ACl 16+ 50/70  60 mm</t>
  </si>
  <si>
    <t>KONSTRUKCE VOZOVKY - D1-N-6 (TDZ III), E/def,2=45MPa: (odměřeno se situace)*1,05</t>
  </si>
  <si>
    <t>34</t>
  </si>
  <si>
    <t>ASFALTOVÝ BETON PRO LOŽNÍ VRSTVY  modif. ACL 16S PMB 45/80-65  70 mm</t>
  </si>
  <si>
    <t>KONSTRUKCE VOZOVKY - D0-N-5 (TDZ II), E/def,2=45MPa (zesílená v křižovatce): (odměřeno se situace)*1,05^2</t>
  </si>
  <si>
    <t>35</t>
  </si>
  <si>
    <t>574E46</t>
  </si>
  <si>
    <t>ASFALTOVÝ BETON PRO PODKLADNÍ VRSTVY ACP 16+, 16S TL. 50MM</t>
  </si>
  <si>
    <t>ASFALTOVÝ BETON PRO PODKLADNÍ VRSTVY ACP 16+  50/70 50 mm</t>
  </si>
  <si>
    <t>KONSTRUKCE VOZOVKY - D1-N-6 (TDZ III), E/def,2=45MPa: (odměřeno se situace)*1,05^2</t>
  </si>
  <si>
    <t>36</t>
  </si>
  <si>
    <t>ASFALTOVÝ BETON PRO PODKLADNÍ VRSTVY ACP 22S  50/70 80 mm</t>
  </si>
  <si>
    <t>KONSTRUKCE VOZOVKY - D0-N-5 (TDZ II), E/def,2=45MPa (zesílená v křižovatce): (odměřeno se situace)*1,05^3</t>
  </si>
  <si>
    <t>37</t>
  </si>
  <si>
    <t>ASFALTOVÝ koberec mastixový modif.  SMA 11S PMB 45/80-65  40 mm</t>
  </si>
  <si>
    <t>KONSTRUKCE VOZOVKY - D0-N-5 (TDZ II), E/def,2=45MPa (zesílená v křižovatce): odměřeno se situace</t>
  </si>
  <si>
    <t>38</t>
  </si>
  <si>
    <t>POSYP PŘEDOBALENÝM KAMENIVEM FRAKCE 2/4 1.5KG/m2</t>
  </si>
  <si>
    <t>KONSTRUKCE VOZOVKY - D0-N-5 (TDZ II), E/def,2=45MPa (zesílená v křižovatce): (odměřeno se situace)*1,05</t>
  </si>
  <si>
    <t>39</t>
  </si>
  <si>
    <t>58212</t>
  </si>
  <si>
    <t>DLÁŽDĚNÉ KRYTY Z VELKÝCH KOSTEK DO LOŽE Z MC</t>
  </si>
  <si>
    <t>Dlažba z přírodního kamene 160mm, včetně vyspárování dlažby cementovou maltou MC 25 XF4 a včetně bet. lože min. C20/25n-XF3 80mm</t>
  </si>
  <si>
    <t>KONSTRUKCE VOZOVKY - D1-D-1 (TDZ IV), E/def,2=45MPa (prstenec+srpovitá krajnice): odměřeno se situace</t>
  </si>
  <si>
    <t>40</t>
  </si>
  <si>
    <t>Dlažba z přírodního kamene 160mm, včetně vyspárování dlažby cementovou maltou MC 25 XF4 a včetně bet. lože min. C20/25n-XF3 100mm</t>
  </si>
  <si>
    <t>KONSTRUKCE VOZOVKY - D1-D-1 (TDZ IV), E/def,2=45MPa (ostrůvky): odměřeno se situace</t>
  </si>
  <si>
    <t>Konstrukce a práce PSV</t>
  </si>
  <si>
    <t>42</t>
  </si>
  <si>
    <t>702222</t>
  </si>
  <si>
    <t>KABELOVÁ CHRÁNIČKA ZEMNÍ UV STABILNÍ DN PŘES 100 DO 200 MM</t>
  </si>
  <si>
    <t>TRUBKA KORUG. PE 110mm 
2*22=44,000 [A]</t>
  </si>
  <si>
    <t>1. Položka obsahuje: 
 – přípravu podkladu pro osazení 
2. Položka neobsahuje: 
 X 
3. Způsob měření: 
Měří se metr délkový.</t>
  </si>
  <si>
    <t>43</t>
  </si>
  <si>
    <t>702312</t>
  </si>
  <si>
    <t>ZAKRYTÍ KABELŮ VÝSTRAŽNOU FÓLIÍ ŠÍŘKY PŘES 20 DO 40 CM</t>
  </si>
  <si>
    <t>350=350,000 [A]</t>
  </si>
  <si>
    <t>1. Položka obsahuje: 
 – kompletní montáž, návrh, rozměření, upevnění, začištění, sváření, vrtání, řezání, spojování a pod.  
 – veškerý spojovací a montážní materiál vč. upevňovacího materiálu 
 – sestavení a upevnění konstrukce na stanovišti 
 – pomocné mechanismy 
2. Položka neobsahuje: 
 X 
3. Způsob měření: 
Udává se počet sad, které se skládají z předepsaných dílů, jež tvoří požadovaný celek, za každý započatý měsíc pronájmu.</t>
  </si>
  <si>
    <t>44</t>
  </si>
  <si>
    <t>711111</t>
  </si>
  <si>
    <t>IZOLACE BĚŽNÝCH KONSTRUKCÍ PROTI ZEMNÍ VLHKOSTI ASFALTOVÝMI NÁTĚRY</t>
  </si>
  <si>
    <t>obsahuje 1xNátěr penetrační + 2xNátěr asfaltový - na obetonovaný povrch propustkové trouby</t>
  </si>
  <si>
    <t>45</t>
  </si>
  <si>
    <t>711509</t>
  </si>
  <si>
    <t>OCHRANA IZOLACE NA POVRCHU TEXTILIÍ</t>
  </si>
  <si>
    <t>ochranná geotextilie 300 g/m2 - na obetonovaný povrch</t>
  </si>
  <si>
    <t>46</t>
  </si>
  <si>
    <t>75I911</t>
  </si>
  <si>
    <t>OPTOTRUBKA HDPE PRŮMĚRU DO 40 MM</t>
  </si>
  <si>
    <t>provozní 
350=350,000 [A]</t>
  </si>
  <si>
    <t>1. Položka obsahuje: 
 – dodávku specifikované kabelizace včetně potřebného drobného montážního materiálu 
 – dopravu a skladování 
 – práce spojené s montáží specifikované kabelizace specifikovaným způsobem (uložení na konstrukci, uložení, zatažení) 
 – veškeré potřebné mechanizmy, včetně obsluhy, náklady na mzdy a přibližné (průměrné) náklady na pořízení potřebných materiálů 
2. Položka neobsahuje: 
 X 
3. Způsob měření: 
Dodávka a montáž specifikované kabelizace se měří v délce udané v metrech.</t>
  </si>
  <si>
    <t>47</t>
  </si>
  <si>
    <t>záložní 
350=350,000 [A]</t>
  </si>
  <si>
    <t>48</t>
  </si>
  <si>
    <t>75I961</t>
  </si>
  <si>
    <t>OPTOTRUBKA - HERMETIZACE ÚSEKU DO 2000 M</t>
  </si>
  <si>
    <t>ÚSEK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</si>
  <si>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úseků.</t>
  </si>
  <si>
    <t>49</t>
  </si>
  <si>
    <t>75I962</t>
  </si>
  <si>
    <t>OPTOTRUBKA - KALIBRACE</t>
  </si>
  <si>
    <t>2*350=700,000 [A]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</si>
  <si>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metrů.</t>
  </si>
  <si>
    <t>50</t>
  </si>
  <si>
    <t>75IA51</t>
  </si>
  <si>
    <t>OPTOTRUBKOVÁ KONCOVKA PRŮMĚRU DO 40 MM</t>
  </si>
  <si>
    <t>1. Položka obsahuje: 
 – dodávku specifikovaného bloku/zařízení včetně potřebného drobného montážního materiálu 
 – dodávku souvisejícího příslušenství pro specifikovaný blok/zařízení 
 – dopravu a skladování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a práce.</t>
  </si>
  <si>
    <t>51</t>
  </si>
  <si>
    <t>75IA61</t>
  </si>
  <si>
    <t>OPTOTRUBKOVÁ KONCOKA S VENTILKEM PRŮMĚRU DO 40 MM</t>
  </si>
  <si>
    <t>Trubní vedení</t>
  </si>
  <si>
    <t>52</t>
  </si>
  <si>
    <t>89952</t>
  </si>
  <si>
    <t>OBETONOVÁNÍ POTRUBÍ Z PROSTÉHO BETONU</t>
  </si>
  <si>
    <t>optotrubky 
22*(0,5*0,3)=3,300 [A] 
22*2*3,14*0,055*0,055=0,418 [B] 
Celkem: A-B=2,882 [C]</t>
  </si>
  <si>
    <t>53</t>
  </si>
  <si>
    <t>89957A</t>
  </si>
  <si>
    <t>OBETONOVÁNÍ POTRUBÍ ZE ŽELEZOBETONU DO C20/25 VČETNĚ VÝZTUŽE</t>
  </si>
  <si>
    <t>Obetonování trouby v propustku C20/25n-XF3, včetně KARI SÍTĚŘ8/8-100/100mm do obetonování 2.6*14.2m</t>
  </si>
  <si>
    <t>Ostatní konstrukce a práce, bourání</t>
  </si>
  <si>
    <t>54</t>
  </si>
  <si>
    <t>stupeň zadržení N2</t>
  </si>
  <si>
    <t>odměřeno ze situace</t>
  </si>
  <si>
    <t>55</t>
  </si>
  <si>
    <t>911CA1</t>
  </si>
  <si>
    <t>SVODIDLO BETON, ÚROVEŇ ZADRŽ N2 VÝŠ 0,8M - DODÁVKA A MONTÁŽ</t>
  </si>
  <si>
    <t>svodidlo typu New Jersey, výšky 0,8 m</t>
  </si>
  <si>
    <t>108</t>
  </si>
  <si>
    <t>38=38,000 [A]</t>
  </si>
  <si>
    <t>56</t>
  </si>
  <si>
    <t>osazení na svodidlo á 2 m</t>
  </si>
  <si>
    <t>20=20,000 [A] odměřeno ze situace</t>
  </si>
  <si>
    <t>57</t>
  </si>
  <si>
    <t>odrazky na svodidla typu New Jersey</t>
  </si>
  <si>
    <t>58</t>
  </si>
  <si>
    <t>917425</t>
  </si>
  <si>
    <t>CHODNÍKOVÉ OBRUBY Z KAMENNÝCH OBRUBNÍKŮ ŠÍŘ 200MM</t>
  </si>
  <si>
    <t>Kamenný obrubník OP2 200x300 mm (R=12.5m)</t>
  </si>
  <si>
    <t>59</t>
  </si>
  <si>
    <t>Kamenný obrubník OP4 se zkosenou hranou 200x250 mm, R=0.5m</t>
  </si>
  <si>
    <t>60</t>
  </si>
  <si>
    <t>Kamenný obrubník OP4 se zkosenou hranou 200x250 mm, R=1.0m</t>
  </si>
  <si>
    <t>61</t>
  </si>
  <si>
    <t>Kamenný obrubník OP4 se zkosenou hranou 200x250 mm, R=12.5m</t>
  </si>
  <si>
    <t>62</t>
  </si>
  <si>
    <t>Kamenný obrubník OP4 se zkosenou hranou 200x250 mm, R=16-19.5m</t>
  </si>
  <si>
    <t>63</t>
  </si>
  <si>
    <t>Kamenný obrubník OP4 se zkosenou hranou 200x250 mm, R=34m +</t>
  </si>
  <si>
    <t>64</t>
  </si>
  <si>
    <t>917427</t>
  </si>
  <si>
    <t>CHODNÍKOVÉ OBRUBY Z KAMENNÝCH OBRUBNÍKŮ ŠÍŘ 300MM</t>
  </si>
  <si>
    <t>Kamenný obrubník OP2 300x200 mm (R=13.7m)</t>
  </si>
  <si>
    <t>65</t>
  </si>
  <si>
    <t>9183D1</t>
  </si>
  <si>
    <t>PROPUSTY Z TRUB DN 600MM BETONOVÝCH</t>
  </si>
  <si>
    <t>Betonová trouba DN600 C30/37 XF4, (6ks dl. 2.5m + ořez krajních trub)</t>
  </si>
  <si>
    <t>66</t>
  </si>
  <si>
    <t>919112</t>
  </si>
  <si>
    <t>ŘEZÁNÍ ASFALTOVÉHO KRYTU VOZOVEK TL DO 100MM</t>
  </si>
  <si>
    <t>pro ošetření dilatační spáry</t>
  </si>
  <si>
    <t>67</t>
  </si>
  <si>
    <t>931313</t>
  </si>
  <si>
    <t>TĚSNĚNÍ DILATAČ SPAR ASF ZÁLIVKOU PRŮŘ DO 300MM2</t>
  </si>
  <si>
    <t>ošetření dilatační spáry</t>
  </si>
  <si>
    <t>68</t>
  </si>
  <si>
    <t>935212</t>
  </si>
  <si>
    <t>PŘÍKOPOVÉ ŽLABY Z BETON TVÁRNIC ŠÍŘ DO 600MM DO BETONU TL 100MM</t>
  </si>
  <si>
    <t>Betonová příkopová tvárnice C30/37 XF4 š. 600 mm, včetně podkladního betonu tl. 100 mm C 16/20 pod příkopové tvárnice</t>
  </si>
  <si>
    <t>SO 122</t>
  </si>
  <si>
    <t>Přeložka silnice III/24015 (km 1,790)</t>
  </si>
  <si>
    <t>7746,150+24,89=7 771,040 [A] pol. 12373b a 13173b</t>
  </si>
  <si>
    <t>645,620=645,620 [A] pro stavbu vozovek, zemina použitelná</t>
  </si>
  <si>
    <t>7746,150=7 746,150 [B] odkop pro sanaci (zemina nepoužitelná)  - určena k likvidaci</t>
  </si>
  <si>
    <t>ornice 481,313=481,313 [A]</t>
  </si>
  <si>
    <t>vč. odvozu na skládku, včetně rozvozných vzdáleností</t>
  </si>
  <si>
    <t>pro stavbu propustku, nepoužitelná zemina určena k likvidaci</t>
  </si>
  <si>
    <t>odměřeno se situace a řezů 645,62+7746,150+24,89=8 416,660 [A]</t>
  </si>
  <si>
    <t>104,89=104,890 [A]</t>
  </si>
  <si>
    <t>odměřeno se situace a řezů 481,313=481,313 [A]</t>
  </si>
  <si>
    <t>Betonový práh v propustku C30/37-XF4 (0.3*0.6*1.6m, 2ks; 0.3*0.6*2.5, 2ks)</t>
  </si>
  <si>
    <t>bet. lože C20/25n-XF3 tl. 100mm, propustky: odměřeno se situace a řezů 
22,8*0,1=2,280 [A]</t>
  </si>
  <si>
    <t>Podkladní beton pod troubu v propustku C16/20 - XF1, t. 100mm, včetně KARI SÍTĚ Ř8/8-100/100mm do podkl. Bet. 1.7*13,1m</t>
  </si>
  <si>
    <t>Kamenná dlažba nad propustkem tl. 200mm,  včetně spár vyplněných maltou MC 25 XF4  propustky: odměřeno se situace a řezů 
22,8*0,2=4,560 [A]</t>
  </si>
  <si>
    <t>56334</t>
  </si>
  <si>
    <t>VOZOVKOVÉ VRSTVY ZE ŠTĚRKODRTI TL. DO 200MM</t>
  </si>
  <si>
    <t>ŠTĚRKODRŤ      ŠDb  0/32 200 mm</t>
  </si>
  <si>
    <t>Konstrukce sjezdů - KONSTRUKCE VOZOVKY - D2-N-3 (TDZ VI - 15 TNV/k), E/def,2=45MPa: (odměřeno se situace)*1,05^2</t>
  </si>
  <si>
    <t>KONSTRUKCE VOZOVKY - D1-N-6 (TDZ III), E/def,2=45MPa: (odměřeno se situace)*1,05^4</t>
  </si>
  <si>
    <t>56361</t>
  </si>
  <si>
    <t>VOZOVKOVÉ VRSTVY Z RECYKLOVANÉHO MATERIÁLU TL DO 50MM</t>
  </si>
  <si>
    <t>R-materiál  R-mat 0/32  50 mm</t>
  </si>
  <si>
    <t>Konstrukce sjezdů - KONSTRUKCE VOZOVKY - D2-N-3 (TDZ VI - 15 TNV/k), E/def,2=45MPa: (odměřeno se situace)*1,05</t>
  </si>
  <si>
    <t>KONSTRUKCE VOZOVKY - D1-N-6 (TDZ III), E/def,2=45MPa: (odměřeno se situace)*1,05^3: 2609,287m2  
Konstrukce sjezdů - KONSTRUKCE VOZOVKY - D2-N-3 (TDZ VI - 15 TNV/k), E/def,2=45MPa: (odměřeno se situace)*1,05^2: 48,510m2</t>
  </si>
  <si>
    <t>KONSTRUKCE VOZOVKY - D1-N-6 (TDZ III), E/def,2=45MPa: (odměřeno se situace)*1,05 : 2366,700m2  
KONSTRUKCE VOZOVKY - D1-N-6 (TDZ III), E/def,2=45MPa: (odměřeno se situace)*1,05^2: 2485,035m2  
Konstrukce sjezdů - KONSTRUKCE VOZOVKY - D2-N-3 (TDZ VI - 15 TNV/k), E/def,2=45MPa: (odměřeno se situace)*1,05 : 46,20m2</t>
  </si>
  <si>
    <t>ASFALTOVÝ BETON PRO OBRUSNÉ VRSTVY  AC0 11 50/70  50 mm</t>
  </si>
  <si>
    <t>Konstrukce sjezdů - KONSTRUKCE VOZOVKY - D2-N-3 (TDZ VI - 15 TNV/k), E/def,2=45MPa: odměřeno se situace</t>
  </si>
  <si>
    <t>ASFALTOVÝ BETON PRO LOŽNÍ VRSTVY  ACL 16+ 50/70  60 mm</t>
  </si>
  <si>
    <t>1xNátěr penetrační + 2xNátěr asfaltový - na obetonovaný povrch propustkové trouby</t>
  </si>
  <si>
    <t>ochranná geotextilie 300 g/m2 - na obetonovaný povrch propustkové trouby</t>
  </si>
  <si>
    <t>Obetonování trouby v propustku C20/25n-XF3, včetně KARI SÍTĚ Ř8/8-100/100mm do obetonování 2.6*13.1m</t>
  </si>
  <si>
    <t>42=42,000 [A] bílý 
2=2,000 [B] červený 
Celkem: A+B=44,000 [C]</t>
  </si>
  <si>
    <t>SO 123</t>
  </si>
  <si>
    <t>Přeložka silnice III/24016 (km 1,800)</t>
  </si>
  <si>
    <t>2158,939+24,89=2 183,829 [A] pol. 12373b a 13173b</t>
  </si>
  <si>
    <t>373,39=373,390 [A] pro stavbu vozovek, zemina použitelná</t>
  </si>
  <si>
    <t>2158,939=2 158,939 [B] odkop pro sanaci (zemina nepoužitelná)  - určena k likvidaci</t>
  </si>
  <si>
    <t>ornice 405,095=405,095 [A]</t>
  </si>
  <si>
    <t>odměřeno se situace a řezů 
373,39+2158,939+24,89=2 557,219 [A]</t>
  </si>
  <si>
    <t>34,331=34,331 [A]</t>
  </si>
  <si>
    <t>odměřeno se situace a řezů 405,095=405,095 [A]</t>
  </si>
  <si>
    <t>KONSTRUKCE VOZOVKY - D1-N-6 (TDZ IV), E/def,2=45MPa: (odměřeno se situace)*1,05^2</t>
  </si>
  <si>
    <t>ŠTĚRKODRŤ      ŠDa  0/63 200 mm</t>
  </si>
  <si>
    <t>KONSTRUKCE VOZOVKY - D1-N-6 (TDZ IV), E/def,2=45MPa: (odměřeno se situace)*1,05^3</t>
  </si>
  <si>
    <t>Konstrukce sjezdů - D2-N-3 (TDZ VI - 15 TNV/k), E/def,2=45MPa: (odměřeno se situace)*1,05^2</t>
  </si>
  <si>
    <t>Konstrukce sjezdů - D2-N-3 (TDZ VI - 15 TNV/k), E/def,2=45MPa: (odměřeno se situace)*1,05</t>
  </si>
  <si>
    <t>KONSTRUKCE VOZOVKY - D1-N-6 (TDZ IV), E/def,2=45MPa: (odměřeno se situace)*1,05^2: 1663,673m2  
Konstrukce sjezdů - D2-N-3 (TDZ VI - 15 TNV/k), E/def,2=45MPa: (odměřeno se situace)*1,05^2: 50,042m2</t>
  </si>
  <si>
    <t>KONSTRUKCE VOZOVKY - D1-N-6 (TDZ IV), E/def,2=45MPa: (odměřeno se situace)*1,05 : 1584,450m2  
Konstrukce sjezdů - D2-N-3 (TDZ VI - 15 TNV/k), E/def,2=45MPa: (odměřeno se situace)*1,05: 47,660m2</t>
  </si>
  <si>
    <t>574A33</t>
  </si>
  <si>
    <t>ASFALTOVÝ BETON PRO OBRUSNÉ VRSTVY ACO 11 TL. 40MM</t>
  </si>
  <si>
    <t>ASFALTOVÝ BETON PRO OBRUSNÉ VRSTVY  AC0 11 50/70  40 mm</t>
  </si>
  <si>
    <t>KONSTRUKCE VOZOVKY - D1-N-6 (TDZ IV), E/def,2=45MPa: odměřeno se situace</t>
  </si>
  <si>
    <t>Konstrukce sjezdů - D2-N-3 (TDZ VI - 15 TNV/k), E/def,2=45MPa: odměřeno se situace</t>
  </si>
  <si>
    <t>ASFALTOVÝ BETON PRO PODKLADNÍ VRSTVY ACP 16+  50/70 70 mm</t>
  </si>
  <si>
    <t>KONSTRUKCE VOZOVKY - D1-N-6 (TDZ IV), E/def,2=45MPa: (odměřeno se situace)*1,05</t>
  </si>
  <si>
    <t>16=16,000 [A] bílý 
2=2,000 [B] červený 
Celkem: A+B=18,000 [C]</t>
  </si>
  <si>
    <t>pro ošetření dilatační spáry: 41m + bourání: 49m</t>
  </si>
  <si>
    <t>SO 124</t>
  </si>
  <si>
    <t>Přeložka silnice III/24017 (km 3,074)</t>
  </si>
  <si>
    <t>86,642=86,642 [A] pol. 12373b</t>
  </si>
  <si>
    <t>kamenivo 1377,099=1 377,099 [A]</t>
  </si>
  <si>
    <t>Stávající silnice - podkladní vrstvy vozovky; tl. 0,42 m; násobící koeficient 1,21 "Plocha ACO stávající * koef * tl. 
Výpočet: 2609,0*1,21*0,42=1 325,894 [A] 
Stávající silnice - nestmelený kryt; tl. 0,35 m; násobící koeficient 1,1 "Plocha stávající * koef * tl. 
Výpočet: 133,0*1,1*0,35=51,205 [B] 
Celkem: A+B=1 377,099 [C]</t>
  </si>
  <si>
    <t>Povinný odkup zhotovitelem 
Stávající silnice, tl. asf. stmelené vrstvy 0,12m; koef 1,013 (průměr mezi koeficienty horních asf. vrstev) "Plocha ACO stávající * koef * tl. 
Výpočet: 2609,0*1,013*0,12=317,150 [A]</t>
  </si>
  <si>
    <t>Dle kubaturového listu (plocha mezi sejmutou ornicí a paraplání * stř. vzd. mezi řezy) použitelná zemina  
3859,86=3 859,860 [A]</t>
  </si>
  <si>
    <t>Odstranění krajnice stávající silnice (nepoužitelná zemina) 
577,61*0,15=86,642 [A]</t>
  </si>
  <si>
    <t>27681,95=27 681,950 [A]</t>
  </si>
  <si>
    <t>ornice 1040,571+533,07=1 573,641 [A]</t>
  </si>
  <si>
    <t>Dle kubaturového listu (plocha násypu * střední vzd. mezi řezy) 
27681,95=27 681,950 [A]</t>
  </si>
  <si>
    <t>3946,502=3 946,502 [A]</t>
  </si>
  <si>
    <t>AKTIVNÍ ZÓNA:Dle kubaturového listu (plocha AZ * střední vzd. mezi řezy) 4439,99=4 439,990 [A]</t>
  </si>
  <si>
    <t>NÁSYP Z NAKUP. MATERIÁLU: Dle bilance zemin 10175,49=10 175,490 [A]</t>
  </si>
  <si>
    <t>Dosypávka pod krajnicí zeminou min. podm. vhodnou se zhutněním na 100 % PS; odečteno z 3D modelu, VPR a CHPR Dle kubaturového listu (plocha dosypávky * střední vzd. mezi řezy) 
357,77=357,770 [A] 
dosypávka zeminou min. podm. vhodnou se zhutněním na 100 % PS "Plocha ostrůvků * tl. vrstvy konstrukce * koef. rozšíření okolní vozovky 
Výpočet: 150*0,4*0,94=56,400 [B] 
Celkem: A+B=414,170 [C]</t>
  </si>
  <si>
    <t>kvalita těsnící vrstvy dle ČSN 6244, PS 97%, plocha z řezu prop. * š. základu * koef. pro zohlednení půdorysného tvaru základu           
(1,12+1,17)*1,2*1,6=4,397 [A]</t>
  </si>
  <si>
    <t>17481</t>
  </si>
  <si>
    <t>ZÁSYP JAM A RÝH Z NAKUPOVANÝCH MATERIÁLŮ</t>
  </si>
  <si>
    <t>ŠDA 0/32 PS 97% "plocha z řezu prop * dl. propustku 
Výpočet: 0,74*15,51=11,477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</si>
  <si>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</si>
  <si>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Dle kubaturového listu 9486,82=9 486,820 [A]</t>
  </si>
  <si>
    <t>rozprostření ornice tl. ,15m, odplevelení "Plocha svahů * koeficient sklonu svahu 
Výpočet: (4678,35+1686)*1,09*0,15=1 040,571 [A]</t>
  </si>
  <si>
    <t>rozprostření ornice tl. ,15m, odplevelení Plocha ze situace 
3553,8*0,15=533,070 [A]</t>
  </si>
  <si>
    <t>451124</t>
  </si>
  <si>
    <t>PODKL A VÝPLŇ VRSTVY Z DÍLCŮ ŽELEZOBET DO C25/30</t>
  </si>
  <si>
    <t>Podkladní betonový pražec C25/30  14*0,8*0,13*0,15=0,218 [A]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</si>
  <si>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</si>
  <si>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451312</t>
  </si>
  <si>
    <t>PODKLADNÍ A VÝPLŇOVÉ VRSTVY Z PROSTÉHO BETONU C12/15</t>
  </si>
  <si>
    <t>Podkladní beton C12/15 tl. 100mm Suchý hubený beton. plocha z řezu prop. * délka propustku * šířka základu  
0,1*15,51*1,2=1,861 [A]</t>
  </si>
  <si>
    <t>451314</t>
  </si>
  <si>
    <t>PODKLADNÍ A VÝPLŇOVÉ VRSTVY Z PROSTÉHO BETONU C25/30</t>
  </si>
  <si>
    <t>Betonové sedlo C25/30n tl. 150mm  plocha z řezu propustku * délka - kubatura pražců           
Výpočet: 0,36*15,51-0,218=5,366 [A]</t>
  </si>
  <si>
    <t>betonové lože tl. 100mm  plocha odláždění * koef. sklonu svahu                                              Výpočet:  
40,18*1,08*0,1=4,339 [A] 
Betonové sedlo C25/30n tl. 150mm  "plocha z řezu prop * délka 
Výpočet: 0,4*14,61=5,844 [B] 
C20/25-XF3, min tl. 100 mm plocha ze situace 147*0,1=14,700 [C] 
C20/25-XF3, tl. 50 mm plocha ze situace 150*0,05=7,500 [D] 
Celkem: A+B+C+D=32,383 [E]</t>
  </si>
  <si>
    <t>45157</t>
  </si>
  <si>
    <t>PODKLADNÍ A VÝPLŇOVÉ VRSTVY Z KAMENIVA TĚŽENÉHO</t>
  </si>
  <si>
    <t>štěrkopískový podklad tl. 100  plocha odláždění * koef. sklonu svahu                                             Výpočet:  
40,18*1,08*0,1=4,339 [A]</t>
  </si>
  <si>
    <t>položka zahrnuje dodávku předepsaného kameniva, mimostaveništní a vnitrostaveništní dopravu a jeho uložení 
není-li v zadávací dokumentaci uvedeno jinak, jedná se o nakupovaný materiál</t>
  </si>
  <si>
    <t>dlažba z lom. kamene s vyspárováním cem. Maltou tl. 200mm  plocha odláždění * koef. sklonu svahu                                           Výpočet:  
40,18*1,08*0,2=8,679 [A]</t>
  </si>
  <si>
    <t>467315</t>
  </si>
  <si>
    <t>STUPNĚ A PRAHY VODNÍCH KORYT Z PROSTÉHO BETONU C30/37</t>
  </si>
  <si>
    <t>betonový práh o rozměrech 300*600 mm * délka * koef. sklonu 
(4,122+3,974+5,402+5,422)*1,14*0,3*0,6=3,882 [A]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</si>
  <si>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</si>
  <si>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SC C8/10; tl. 180 mm, koef. rozšíř. 1,11 2139,0*1,11*0,18=427,372 [A] 
SC C8/10; tl. 130 mm, koef. rozšíř. 1,11 3495,0*1,11*0,13=504,329 [B] 
SC C8/10; tl. 130 mm "plocha prstence ze situace * koef. rozšíření vozovky 
Výpočet: 147,0*1,26*0,13=24,079 [C] 
Celkem: A+B+C=955,780 [D]</t>
  </si>
  <si>
    <t>ŠDA 0/63 Ge min tl. 250mm, koef.  rozšíř. 1,37  
2139,0*1,34*0,25=716,565 [A] 
ŠDA 0/63 Ge min tl. 220mm, koef. rozšíř. 1,33  
3495,0*1,34*0,22=1 030,326 [B] 
ŠDA 0/63 Ge min tl. 250mm "plocha prstence ze situace * koef. rozšíření vozovky 
Výpočet: 147,0*1,89*0,25=69,458 [C] 
ŠDA 0/63 Ge min tl. 250mm plocha ostrůvků  
150*0,25=37,500 [D] 
ŠDB 0/63 Ge min tl. 200mm "plocha ACO * koef. rozšíření vozovky 
Výpočet: 51,50*1,28*0,2=13,184 [E] 
Celkem: A+B+C+D+E=1 867,033 [F]</t>
  </si>
  <si>
    <t>R-MAT. tl. 50mm plocha ACO * koef. rozšíření vozovky                                              Výpočet:  
51,5*1,026*0,05=2,642 [A]</t>
  </si>
  <si>
    <t>Recyklát, tl. 150mm "Plocha NZK ze situace  
Výpočet: 836,0*0,15=125,400 [A]</t>
  </si>
  <si>
    <t>PI-C, 0,7kg/m2 plocha ACO * koef vozovky                                                  Výpočet: 
2139,0*1,11 + 3495,0*1,11=6 253,740 [A] 
PI-C, 0,7kg/m2 plocha ACO * koef. rozšíření vozovky                                            Výpočet:  
51,5*1,28=65,920 [B] 
Celkem: A+B=6 319,660 [C]</t>
  </si>
  <si>
    <t>PS-CP, 0,35 kg/m2   
2139,0*1,026 + 2139,0*1,052=4 444,842 [A] 
PS-C, 0,3kg/m2, koef. rozšíř. vozovky 1,026 
3495,0*1,026 + 3495,0*1,052=7 262,610 [B] 
PS-C, 0,3kg/m2 plocha ACO * koef. rozšíření vozovky 
51,5*1,026=52,839 [C] 
Celkem: A+B+C=11 760,291 [D]</t>
  </si>
  <si>
    <t>ACO 11+ 50/70, tl. 40mm  3495=3 495,000 [A]</t>
  </si>
  <si>
    <t>ACO 11, tl. 50mm plocha ze situace                                                Výpočet:  
51,5=51,500 [A]</t>
  </si>
  <si>
    <t>ACL 16+ 50/70, tl. 60 mm, koef. rozšíř. 1,026                     :  
3495*1,026=3 585,870 [A]</t>
  </si>
  <si>
    <t>ACL 16S PMB 45/80-65, tl. 0,70 mm, koef. rozšíř. voz. 1,026  
2139,0*1,026=2 194,614 [A]</t>
  </si>
  <si>
    <t>ACP 16+ 50/70, tl. 50mm, koef. rozšíř. 1,052          :  
3495*1,052=3 676,740 [A]</t>
  </si>
  <si>
    <t>ACP 22S 50/70, tl. 80 mm, koef. rozšíř. 1,052 
2139,0*1,052=2 250,228 [A]</t>
  </si>
  <si>
    <t>SMA 11S PMB 45/80-65, tl. 40 mm, plocha ze situace  
2139,0=2 139,000 [A]</t>
  </si>
  <si>
    <t>576412</t>
  </si>
  <si>
    <t>POSYP KAMENIVEM OBALOVANÝM 3KG/M2</t>
  </si>
  <si>
    <t>posyp předobaleným kamenivem fr. 1/4 2139=2 139,000 [A]</t>
  </si>
  <si>
    <t>plocha ze situace 147=147,000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</si>
  <si>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</si>
  <si>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41</t>
  </si>
  <si>
    <t>58222</t>
  </si>
  <si>
    <t>DLÁŽDĚNÉ KRYTY Z DROBNÝCH KOSTEK DO LOŽE Z MC</t>
  </si>
  <si>
    <t>plocha ze situace 150=150,000 [A]</t>
  </si>
  <si>
    <t>58910</t>
  </si>
  <si>
    <t>VÝPLŇ SPAR ASFALTEM</t>
  </si>
  <si>
    <t>asfaltová zálivka za horka typu N2 
24,06+29,06+67,66+60,9+115,27 +111,74=408,690 [A]</t>
  </si>
  <si>
    <t>75D251</t>
  </si>
  <si>
    <t>MECHANICKÁ ZÁVORA - DODÁVKA</t>
  </si>
  <si>
    <t>Závora náhrada za demontovanou stávající závoru 2 zabetonované sloupky, závora 
1=1,000 [A]</t>
  </si>
  <si>
    <t>1. Položka obsahuje: 
 – dodávka mechanické závory podle jeho typu a potřebného pomocného materiálu a dopravy do staveništního skladu 
 – dodávku mechanické závory včetně pomocného materiálu, dopravu do místa určení 
2. Položka neobsahuje: 
 X 
3. Způsob měření: 
Udává se počet kusů kompletní konstrukce nebo práce.</t>
  </si>
  <si>
    <t>75D258</t>
  </si>
  <si>
    <t>MECHANICKÁ ZÁVORA - DEMONTÁŽ</t>
  </si>
  <si>
    <t>2 sloupky, zabetonované 
1=1,000 [A]</t>
  </si>
  <si>
    <t>1. Položka obsahuje: 
 – demontáž betonového základu, zasypání jámy po základu, demontáž mechanické závory 
 – demontáž mechanické závory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</si>
  <si>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Potrubí</t>
  </si>
  <si>
    <t>89952A</t>
  </si>
  <si>
    <t>OBETONOVÁNÍ POTRUBÍ Z PROSTÉHO BETONU DO C20/25</t>
  </si>
  <si>
    <t>plocha z řezu prop * dl. propustku                   Výpočet: 0,7*15,51=10,857 [A]</t>
  </si>
  <si>
    <t>12+17+67,7+56,9+103,3+96=352,900 [A] 
náběh dl. 12,0 m, 4,0 m 4*12+2*4=56,000 [B] 
Celkem: A+B=408,900 [C]</t>
  </si>
  <si>
    <t>Svodidlo betonové New Jersey Delta blok 120/80  Výpočet: 2*16=32,000 [A]</t>
  </si>
  <si>
    <t>83=83,000 [A] 
2=2,000 [B]  červené 
Celkem: A+B=85,000 [C]</t>
  </si>
  <si>
    <t>44=44,000 [A]</t>
  </si>
  <si>
    <t>ocel. svodidla 44=44,000 [A] 
bet. svodidla 16=16,000 [B] 
Celkem: A+B=60,000 [C]</t>
  </si>
  <si>
    <t>914123</t>
  </si>
  <si>
    <t>DOPRAVNÍ ZNAČKY ZÁKLADNÍ VELIKOSTI OCELOVÉ FÓLIE TŘ 1 - DEMONTÁŽ</t>
  </si>
  <si>
    <t>velikost standardní, na 1 sloupku 9=9,000 [A]</t>
  </si>
  <si>
    <t>Položka zahrnuje odstranění, demontáž a odklizení materiálu s odvozem na předepsané místo</t>
  </si>
  <si>
    <t>914913</t>
  </si>
  <si>
    <t>SLOUPKY A STOJKY DZ Z OCEL TRUBEK ZABETON DEMONTÁŽ</t>
  </si>
  <si>
    <t>9=9,000 [A]</t>
  </si>
  <si>
    <t>obrubník zkosený kamenný OP 4, 200x250 do betonového lože min. C 20/25n XF3 14,2+12,4+16,7+10,1+29,3+39,9+16,1+19,1+86,05+86,05=329,900 [B]</t>
  </si>
  <si>
    <t>Položka zahrnuje: 
dodání a pokládku kamenných obrubníků o rozměrech předepsaných zadávací dokumentací 
betonové lože i boční betonovou opěrku.</t>
  </si>
  <si>
    <t>obrubník kamenný OP 2, 300x200 do betonového lože min. C 20/25n XF3 78,55+78,55=157,100 [A]</t>
  </si>
  <si>
    <t>9183D2</t>
  </si>
  <si>
    <t>PROPUSTY Z TRUB DN 600MM ŽELEZOBETONOVÝCH</t>
  </si>
  <si>
    <t>15,51=15,510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</si>
  <si>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</si>
  <si>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spára u napojení asf. vrstev na stáv. stav 
Výpočet: 5,5+5,6=11,100 [A]</t>
  </si>
  <si>
    <t>SO 125</t>
  </si>
  <si>
    <t>Přeložka silnice III/240xx (km 3,060) (Minice)</t>
  </si>
  <si>
    <t>Dle kubaturového listu (plocha mezi sejmutou ornicí a paraplání * stř. vzd. mezi řezy) použitelná zemina, zemina bude použita v SO 124 
1095,17=1 095,170 [A]</t>
  </si>
  <si>
    <t>11,02+2,99=14,010 [A]</t>
  </si>
  <si>
    <t>ornice 118,188+170,375=288,563 [A]</t>
  </si>
  <si>
    <t>1095,17=1 095,170 [A]</t>
  </si>
  <si>
    <t>AKTIVNÍ ZÓNA:Dle kubaturového listu (plocha AZ * střední vzd. mezi řezy) 354,49=354,490 [A]</t>
  </si>
  <si>
    <t>Dosypávka pod krajnicí zeminou min. podm. vhodnou se zhutněním na 100 % PS; odečteno z 3D modelu, VPR a CHPRl 
11,02=11,020 [A]</t>
  </si>
  <si>
    <t>kvalita těsnící vrstvy dle ČSN 6244, PS 97% plocha z řezu prop *š. základu                                                  Výpočet:  
(1,15+1,15)*1,3=2,990 [A]</t>
  </si>
  <si>
    <t>ŠDA 0/32 PS 97% plocha z řezu prop * dl. propustku                                                    Výpočet:  
1,26*10,45=13,167 [A]</t>
  </si>
  <si>
    <t>hutnění na 100 % PS Dle kubaturového listu 
777,33=777,330 [A]</t>
  </si>
  <si>
    <t>rozprostření ornice tl. ,15m, odplevelení Plocha svahů * tloušťka * koeficient  
(279,6+423,9)*0,15*1,12=118,188 [A]</t>
  </si>
  <si>
    <t>rozprostření ornice tl. ,15m, odplevelení (568,98+566,85)*0,15=170,375 [A]</t>
  </si>
  <si>
    <t>Základy</t>
  </si>
  <si>
    <t>272324</t>
  </si>
  <si>
    <t>ZÁKLADY ZE ŽELEZOBETONU DO C25/30</t>
  </si>
  <si>
    <t>Základ z betonu C25/30 vyztuženého kari sítí KY49 při spodním povrchu betonový základ o rozměrech 800*1000*1300 mm Počet z řezu propustku 
0,8*1*1,3*2=2,080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</si>
  <si>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</si>
  <si>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272366</t>
  </si>
  <si>
    <t>VÝZTUŽ ZÁKLADŮ Z KARI SÍTÍ</t>
  </si>
  <si>
    <t>0,042=0,042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</si>
  <si>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</si>
  <si>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Podkladní betonový pražec C25/30  1,1*8*0,13*0,15=0,172 [A]</t>
  </si>
  <si>
    <t>plocha z řezu prop * šířka + plocha z řezu prop pod základem * š. základu                                                    Výpočet:  
0,91*1,2+0,16*1,3=1,300 [A]</t>
  </si>
  <si>
    <t>Betonové sedlo C25/30n tl. 150mm  plocha z řezu prop * délka                                                     
Výpočet: 0,4*10,45=4,180 [A]</t>
  </si>
  <si>
    <t>betonové lože tl. 100mm  plocha odláždění * koef. sklonu svahu                                              Výpočet:  
37,53*1,08*0,1=4,053 [A]</t>
  </si>
  <si>
    <t>štěrkopískový podklad tl. 100  plocha odláždění * koef. sklonu svahu                                             Výpočet:  
37,53*1,08*0,1=4,053 [A]</t>
  </si>
  <si>
    <t>dlažba z lom. kamene s vyspárováním cem. Maltou tl. 200mm  plocha odláždění * koef. sklonu svahu                                           Výpočet:  
37,53*1,08*0,2=8,106 [A]</t>
  </si>
  <si>
    <t>betonový práh o rozměrech 300*600*4500 mm Počet z řezu propustku 
0,3*0,6*4,5*2=1,620 [A]</t>
  </si>
  <si>
    <t>ŠDB 0/63 Gn min tl. 250mm plocha ACO * koef * tl. vrstvy                                            Výpočet:  
440,38*1,08*0,25=118,903 [A] 
ŠDB 0/63 Gn tl. 150mm ŠD pero pod NZK (vyústění pláně), dle kubaturového listu 
3,42=3,420 [B] 
Celkem: A+B=122,323 [C]</t>
  </si>
  <si>
    <t>R-MAT. tl. 100mm plocha ACO ze situace * tl. vrstvy                                                 Výpočet:  
440,38*0,1=44,038 [A]</t>
  </si>
  <si>
    <t>Plocha NZK ze situace* tloušťka vrstvy (0,15)                                           Výpočet:  
110,91*0,15=16,637 [A]</t>
  </si>
  <si>
    <t>plocha ACO * koef. rozšíření vozovky                                            Výpočet:  
440,38*1,08=475,610 [A]</t>
  </si>
  <si>
    <t>10,45=10,450 [A]</t>
  </si>
  <si>
    <t>SO 126</t>
  </si>
  <si>
    <t>Přeložka silnice III/24018 (km 3,100) (Dolany)</t>
  </si>
  <si>
    <t>22,354=22,354 [A] pol. 12373b</t>
  </si>
  <si>
    <t>kamenivo 287,133=287,133 [A]</t>
  </si>
  <si>
    <t>Stávající silnice - podkladní vrstvy vozovky; tl. 0,35 m; násobící koeficient 1,21 
Plocha ACO stávající * koef * tl.                                           Výpočet: 678*1,21*0,35=287,133 [A]</t>
  </si>
  <si>
    <t>Povinný odkup zhotovitelem 
Stávající silnice, tl. asf. stmelené vrstvy 0,15m; koef 1,013 (průměr mezi koeficienty horních asf. vrstev) 
Plocha ACO stávající * koef * tl.                                           Výpočet: 678*1,013*0,15=103,022 [A]</t>
  </si>
  <si>
    <t>Dle kubaturového listu (plocha mezi sejmutou ornicí a paraplání * stř. vzd. mezi řezy) použitelná zemina           
428,1=428,100 [A]</t>
  </si>
  <si>
    <t>Odstranění krajnice stávající silnice  (nepoužitelná zemina)  Délka NZK * š. 0,5m * tl. 0,15                                            
Výpočet: 298,05*0,5*0,15=22,354 [B]</t>
  </si>
  <si>
    <t>2139,1=2 139,100 [A] 
4,673+22,89=27,563 [B] 
Celkem: A+B=2 166,663 [C]</t>
  </si>
  <si>
    <t>ornice 245,732+88,967=334,699 [A]</t>
  </si>
  <si>
    <t>Dle kubaturového listu (plocha násypu * střední vzd. mezi řezy) 
2139,1=2 139,100 [A]</t>
  </si>
  <si>
    <t>450,404=450,404 [A]</t>
  </si>
  <si>
    <t>AKTIVNÍ ZÓNA:Dle kubaturového listu (plocha AZ * střední vzd. mezi řezy) 734,23=734,230 [A]</t>
  </si>
  <si>
    <t>Dosypávka pod krajnicí zeminou min. podm. vhodnou se zhutněním na 100 % PS; odečteno z 3D modelu, VPR a CHPR  
Dle kubaturového listu (plocha dosypávky * střední vzd. mezi řezy) 
22,89=22,890 [A]</t>
  </si>
  <si>
    <t>plocha z řezu prop *š. základu*koef. Pro zohlednění půdorysného tvaru základu                                                 Výpočet:  
(1,12+1,17)*1,3*1,6=4,763 [A]</t>
  </si>
  <si>
    <t>ŠDA 0/32 PS 97% plocha z řezu prop * dl. propustku                                                    Výpočet:  
0,74*11,87=8,784 [A]</t>
  </si>
  <si>
    <t>hutnění na 100 % PS Dle kubaturového listu 
1313,02=1 313,020 [A]</t>
  </si>
  <si>
    <t>Plocha svahů * koeficient sklonu svahu                                                
(1179,8+271,1+52,05)*1,09*0,15=245,732 [A]</t>
  </si>
  <si>
    <t>rozprostření ornice tl. ,15m, odplevelení (312,10+61,04+219,97)*0,15=88,967 [A]</t>
  </si>
  <si>
    <t>plocha z řezu prop * šířka + plocha z řezu prop pod základem * š. základu                                                    Výpočet:  
0,1*11,87*1,3=1,543 [A]</t>
  </si>
  <si>
    <t>betonové lože tl. 100mm  plocha odláždění * koef. sklonu svahu                                              Výpočet:  
14,73*1,08*0,1=1,591 [A]</t>
  </si>
  <si>
    <t>štěrkopískový podklad tl. 100  plocha odláždění * koef. sklonu svahu                                             Výpočet:  
14,73*1,08*0,1=1,591 [A]</t>
  </si>
  <si>
    <t>dlažba z lom. kamene s vyspárováním cem. Maltou tl. 200mm  plocha odláždění * koef. sklonu svahu                                           Výpočet:  
14,73*1,08*0,2=3,182 [A]</t>
  </si>
  <si>
    <t>betonový práh o rozměrech 300*600*2500 mm Počet z řezu propustku 
0,3*0,6*2,5*2=0,900 [A]</t>
  </si>
  <si>
    <t>SC C8/10; tl. 130 mm plocha ACO * koef. rozšíření vozovky                                                   Výpočet:  
976,77*1,08*0,13=137,139 [A]</t>
  </si>
  <si>
    <t>ŠDA 0/63 Ge min tl. 200mm plocha ACO * koef. rozšíření vozovky                                             Výpočet:  
976,77*1,19*0,2=232,471 [A] 
ŠDB 0/63 Ge min tl. 200mm plocha ACO * koef. rozšíření vozovky                                                 Výpočet:  
61,04*1,28*0,2=15,626 [B] 
Celkem: A+B=248,097 [C]</t>
  </si>
  <si>
    <t>R-MAT. tl. 50mm plocha ACO * koef. rozšíření vozovky                                              Výpočet:  
61,04*1,026*0,05=3,131 [A]</t>
  </si>
  <si>
    <t>Recyklát, tl. 150mm Plocha NZK ze situace         
189,3*0,15=28,395 [A]</t>
  </si>
  <si>
    <t>PI-C, 0,7kg/m2 plocha ACO * koef. rozšíření vozovky                                            Výpočet:  
976,77*1,08=1 054,912 [A] 
PI-C, 0,7kg/m2 plocha ACO * koef. rozšíření vozovky                                            Výpočet:  
61,04*1,28=78,131 [B] 
Celkem: A+B=1 133,043 [C]</t>
  </si>
  <si>
    <t>PS-C, 0,3kg/m2 plocha ACO * koef. rozšíření vozovky                                        Výpočet:  
976,77*1,026=1 002,166 [A] 
PS-C, 0,3kg/m2 plocha ACO * koef. rozšíření vozovky                                            Výpočet:  
61,04*1,026=62,627 [B] 
Celkem: A+B=1 064,793 [C]</t>
  </si>
  <si>
    <t>ACO 11, tl. 40mm plocha ze situace                                                
976,77=976,770 [A]</t>
  </si>
  <si>
    <t>ACO 11, tl. 50mm plocha ze situace                                                Výpočet:  
61,04=61,040 [A]</t>
  </si>
  <si>
    <t>ACP 16+, tl. 70mm plocha ACO * koef. rozšíření vozovky                                          
976,77*1,026=1 002,166 [A]</t>
  </si>
  <si>
    <t>plocha z řezu prop * dl. propustku                                                    Výpočet:  
0,52*11,87=6,172 [A]</t>
  </si>
  <si>
    <t>13,6+9,6+12+12=47,200 [A]</t>
  </si>
  <si>
    <t>součet dle ČSN 73 6101 
3+7+11=21,000 [A] bílé 
2=2,000 [B] červené  
Celkem: A+B=23,000 [C]</t>
  </si>
  <si>
    <t>2+2=4,000 [A] součet dle ČSN 73 6101</t>
  </si>
  <si>
    <t>11,87=11,870 [A]</t>
  </si>
  <si>
    <t>spára u napojení asf. vrstev na stáv. stav (KÚ)                                      Výpočet:  
4,4=4,400 [A]</t>
  </si>
  <si>
    <t>SO 127</t>
  </si>
  <si>
    <t>Přeložka silnice III/00811 v KÚ</t>
  </si>
  <si>
    <t>23,85=23,850 [A] pol. 12373b</t>
  </si>
  <si>
    <t>kamenivo 723,749=723,749 [A]</t>
  </si>
  <si>
    <t>Stávající silnice - podkladní vrstvy vozovky; tl. 0,48 m; násobící koeficient 1,21Plocha ACO stávající * koef * tl.                                          
Výpočet: 878*1,21*0,48=509,942 [A] 
Stávající silnice - podkladní vrstvy vozovky; tl. 0,30 m; násobící koeficient 1,21 Plocha ACO stávající * koef * tl.                                            
Výpočet: 589*1,21*0,3=213,807 [B] 
Celkem: A+B=723,749 [C]</t>
  </si>
  <si>
    <t>Povinný odkup zhotovitelem 
Stávající silnice, tl. asf. stmelené vrstvy 0,22m; koef 1,013 (průměr mezi koeficienty horních asf. vrstev) Plocha ACO stávající * koef * tl.                                            
Výpočet: 878*1,013*0,22=195,671 [A] 
Stávající silnice, tl. asf. stmelené vrstvy 0,15m; koef 1,013 (průměr mezi koeficienty horních asf. vrstev) Plocha ACO stávající * koef * tl.                                            
Výpočet: 589*1,013*0,15=89,499 [B] 
Celkem: A+B=285,170 [C]</t>
  </si>
  <si>
    <t>Dle kubaturového listu (plocha mezi sejmutou ornicí a paraplání * stř. vzd. mezi řezy) použitelná zemina 
983,7*0,9=885,330 [A]</t>
  </si>
  <si>
    <t>Odstranění krajnice stávající silnice  (nepoužitelná zemina)  
318*0,5*0,15=23,850 [B]</t>
  </si>
  <si>
    <t>Dle kubaturového listu (plocha mezi sejmutou ornicí a paraplání * stř. vzd. mezi řezy) vhodná nebo podmínečně vhodná zemina 
983,7*0,1=98,370 [A]</t>
  </si>
  <si>
    <t>3310,02=3 310,020 [A] 
167,334=167,334 [B] 
Celkem: A+B=3 477,354 [C]</t>
  </si>
  <si>
    <t>ornice 84,495+143,822=228,317 [A]</t>
  </si>
  <si>
    <t>Dle kubaturového listu (plocha násypu * střední vzd. mezi řezy) 
3310,02=3 310,020 [A]</t>
  </si>
  <si>
    <t>885,33+23,85+98,37=1 007,550 [A]</t>
  </si>
  <si>
    <t>AKTIVNÍ ZÓNA:Dle kubaturového listu (plocha AZ * střední vzd. mezi řezy)   1223,66=1 223,660 [A]</t>
  </si>
  <si>
    <t>Dosypávka pod krajnicí zeminou min. podm. vhodnou se zhutněním na 100 % PS; odečteno z 3D modelu, VPR a CHPR Dle kubaturového listu (plocha dosypávky * střední vzd. mezi řezy) 
143,27=143,270 [A] 
dosypávka zeminou min. podm. vhodnou se zhutněním na 100 % PS "Plocha ostrůvků * tl. vrstvy konstrukce * koef. rozšíření okolní vozovky 
Výpočet: 64*0,4*0,94=24,064 [B] 
Celkem: A+B=167,334 [C]</t>
  </si>
  <si>
    <t>Dle kubaturového listu 2461,51=2 461,510 [A]</t>
  </si>
  <si>
    <t>rozprostření ornice tl. ,15m, odplevelení "Plocha svahů * koeficient sklonu svahu 
Výpočet: (401,24+115,55)*1,09*0,15=84,495 [A]</t>
  </si>
  <si>
    <t>rozprostření ornice tl. ,15m, odplevelení Plocha ze situace 
958,81*0,15=143,822 [A]</t>
  </si>
  <si>
    <t>C20/25-XF3, min tl. 100 mm plocha ze situace 75*0,1=7,500 [A] 
C20/25-XF3, tl. 50 mm plocha ze situace 64*0,05=3,200 [B] 
Celkem: A+B=10,700 [C]</t>
  </si>
  <si>
    <t>SC C3/4; tl. 180 mm "plocha ACO * koef. rozšíření vozovky  
Výpočet: 1551,0*1,08*0,18=301,514 [A] 
SC C8/103/4; tl. 130 mm "plocha prstence ze situace * koef. rozšíření vozovky 
Výpočet: 75,0*1,26*0,13=12,285 [B] 
Celkem: A+B=313,799 [C]</t>
  </si>
  <si>
    <t>ŠDA 0/63 Ge min tl. 250mm "plocha ACO * koef. rozšíření vozovky  
Výpočet: 1551,0*1,34*0,25=519,585 [A] 
ŠDA 0/63 Ge min tl. 250mm "plocha prstence ze situace * koef. rozšíření vozovky 
Výpočet: 75,0*1,89"*0,25=35,438 [B] 
ŠDA 0/63 Ge min tl. 250mm plocha ostrůvků 
64*0,25=16,000 [C] 
Celkem: A+B+C=571,023 [D]</t>
  </si>
  <si>
    <t>Recyklát, tl. 150mm "Plocha NZK ze situace  
Výpočet: 187,0*0,15=28,050 [A]</t>
  </si>
  <si>
    <t>PI-C, 0,7kg/m2 "plocha ACO * koef. rozšíření vozovky  
Výpočet: 1551,0*1,11=1 721,610 [A]</t>
  </si>
  <si>
    <t>PS-C, 0,3kg/m2 "plocha ACO * koef. rozšíření vozovky  
Výpočet: 1551,0*1,026+1551,0*1,052=3 222,978 [A]</t>
  </si>
  <si>
    <t>ACL 16 S PMB 45/80-65 plocha ACO * koef. rozšíření vozovky 
1551,0*1,026=1 591,326 [A]</t>
  </si>
  <si>
    <t>ACP 22S 50/70, tl. 80mm "plocha ACO * koef. rozšíření vozovky  
Výpočet: 1551,0*1,052=1 631,652 [A]</t>
  </si>
  <si>
    <t>SMA 11 S PMB 45/80-65. tl. 40mm "plocha ze situace  
Výpočet: 1551,0=1 551,000 [A]</t>
  </si>
  <si>
    <t>1551,0=1 551,000 [A] 1,5 kg/m2, předobaleným kamenivem fr. 2/4</t>
  </si>
  <si>
    <t>plocha ze situace 75=75,000 [A]</t>
  </si>
  <si>
    <t>plocha ze situace 64=64,000 [A]</t>
  </si>
  <si>
    <t>asfaltová zálivka za horka typu N2  87,75+17,45+18,3+24+23=170,500 [A]</t>
  </si>
  <si>
    <t>8,1+38,1+2*4=54,200 [A]</t>
  </si>
  <si>
    <t>9113A2</t>
  </si>
  <si>
    <t>SVODIDLO OCEL SILNIČ JEDNOSTR, ÚROVEŇ ZADRŽ N1, N2 - MONTÁŽ S PŘESUNEM (BEZ DODÁVKY)</t>
  </si>
  <si>
    <t>Osazení demontovaného svodidla 6,4+2,8=9,200 [A]</t>
  </si>
  <si>
    <t>položka zahrnuje: 
- dopravu demontovaného zařízení z dočasné skládky 
- jeho montáž a osazení na určeném místě včetně všech nutných konstrukcí a prací 
- nutnou opravu poškozených částí, opravu nátěrů 
- případnou náhradu zničených částí 
nezahrnuje kompletní novou PKO</t>
  </si>
  <si>
    <t>9113A3</t>
  </si>
  <si>
    <t>SVODIDLO OCEL SILNIČ JEDNOSTR, ÚROVEŇ ZADRŽ N1, N2 - DEMONTÁŽ S PŘESUNEM</t>
  </si>
  <si>
    <t>uložení pro opětovné použití v případě dobrého tech. stavu Výpočet: 6,4 + 2,8=9,200 [A]</t>
  </si>
  <si>
    <t>položka zahrnuje: 
- demontáž a odstranění zařízení 
- jeho odvoz na předepsané místo</t>
  </si>
  <si>
    <t>Svodidlo betonové New Jersey, výška 120 Delta blok 120/80 7+8=15,000 [A]</t>
  </si>
  <si>
    <t>směrové sloupky plastové, v=0,8 m 14=14,000 [A]</t>
  </si>
  <si>
    <t>912283</t>
  </si>
  <si>
    <t>SMĚROVÉ SLOUPKY Z PLAST HMOT - DEMONTÁŽ A ODVOZ</t>
  </si>
  <si>
    <t>plastový sloupek s odrazkou 8=8,000 [A]</t>
  </si>
  <si>
    <t>položka zahrnuje demontáž stávajícího sloupku, jeho odvoz do skladu nebo na skládku</t>
  </si>
  <si>
    <t>4=4,000 [A]</t>
  </si>
  <si>
    <t>914113</t>
  </si>
  <si>
    <t>DOPRAVNÍ ZNAČKY ZÁKLADNÍ VELIKOSTI OCELOVÉ NEREFLEXNÍ - DEMONTÁŽ</t>
  </si>
  <si>
    <t>velikost standardní, na 1 sloupku 4=4,000 [A]</t>
  </si>
  <si>
    <t>250x200, do betonového lože min. C 20/25n XF3 17,45+18,3+24+23+87,75=170,500 [B]</t>
  </si>
  <si>
    <t>300x200, do betonového lože min. C 20/25n XF3 80,25=80,250 [A]</t>
  </si>
  <si>
    <t>spára u napojení asf. vrstev na stáv. stav 
Výpočet: 7,1+7,4=14,500 [A]</t>
  </si>
  <si>
    <t>SO 128</t>
  </si>
  <si>
    <t>Přeložka silnice III/2429 v KÚ (Chvatěruby)</t>
  </si>
  <si>
    <t>zemina pol. 12373b 27,75=27,750 [A]</t>
  </si>
  <si>
    <t>kamenivo 196,607=196,607 [A]</t>
  </si>
  <si>
    <t>529*1,064*0,3=168,857 [A] 
185*0,15=27,750 [B] krajnice 
Celkem: A+B=196,607 [C]</t>
  </si>
  <si>
    <t>povinný odkup zhotovitelem, bez poplatku za skládku 
529*0,2=105,800 [A]</t>
  </si>
  <si>
    <t>Zemina použitelná 235,13=235,130 [A] výkop 
zbylá zemina bude použita v SO 126</t>
  </si>
  <si>
    <t>Zemina nepoužitelná  27,75=27,750 [B] krajnice</t>
  </si>
  <si>
    <t>Zemina použitelná 26,13=26,130 [A] 
zemina bude použita v SO 124</t>
  </si>
  <si>
    <t>zemina krajnice  
23,58=23,580 [A] 
69,71=69,710 [B] 
Celkem: A+B=93,290 [C]</t>
  </si>
  <si>
    <t>ornice 56,925=56,925 [A]</t>
  </si>
  <si>
    <t>69,71=69,710 [A]</t>
  </si>
  <si>
    <t>289=289,000 [A]</t>
  </si>
  <si>
    <t>AKTIVNÍ ZÓNA:Dle kubaturového listu (plocha AZ * střední vzd. mezi řezy) 670,44=670,440 [A]</t>
  </si>
  <si>
    <t>zásyp zhutněnou zeminou (hutnění 100% PS) 
23,58=23,580 [A]</t>
  </si>
  <si>
    <t>1340,3=1 340,300 [A]</t>
  </si>
  <si>
    <t>345*1,1*0,15=56,925 [A]</t>
  </si>
  <si>
    <t>130 mm SC C8/10 
912*1,048*0,13=124,251 [A]</t>
  </si>
  <si>
    <t>štěrkodrť tl. do 250 (komentář průměrná šířka) ŠDA 0/63 
912*1,225*0,2=223,440 [A]</t>
  </si>
  <si>
    <t>předrcení stavajícího materiálu vozovek 
279*0,15=41,850 [A]</t>
  </si>
  <si>
    <t>PI-C 
912*1,048=955,776 [A]</t>
  </si>
  <si>
    <t>PS-C 0,30 kg/m2 
912*1,027=936,624 [A]</t>
  </si>
  <si>
    <t>ACO 11 50/70 
912=912,000 [A]</t>
  </si>
  <si>
    <t>912*1,027=936,624 [A] ACP 16+ 50/70</t>
  </si>
  <si>
    <t>121+4=125,000 [A]</t>
  </si>
  <si>
    <t>14=14,000 [A]</t>
  </si>
  <si>
    <t>6=6,000 [A]</t>
  </si>
  <si>
    <t>4,3=4,300 [A]</t>
  </si>
  <si>
    <t>SO 132</t>
  </si>
  <si>
    <t>Provizorní napojení sil. II/240 (km 1,600)</t>
  </si>
  <si>
    <t>1187,459=1 187,459 [A] pol. 12373b</t>
  </si>
  <si>
    <t>kamenivo 3102,367=3 102,367 [A]</t>
  </si>
  <si>
    <t>beton 2,94=2,940 [A] 
451,827=451,827 [B] proviz. komunikace pol. 11334 
Celkem: A+B=454,767 [C]</t>
  </si>
  <si>
    <t>Stávající silnice - podkladní vrstvy vozovky; tl. 0,42 m; násobící koeficient 1,21 Plocha ACO stávající * koef vozovky* tl.                                           Výpočet:  
4374*1,21*0,42=2 222,867 [A] 
Provizorní silnice v rámci tohoto objektu Suma kubatury  ŠD nové provizorní komunikace                                                  Výpočet:  
801,85+77,65=879,500 [B] 
Celkem: A+B=3 102,367 [C]</t>
  </si>
  <si>
    <t>11334</t>
  </si>
  <si>
    <t>ODSTRANĚNÍ PODKLADU ZPEVNĚNÝCH PLOCH S CEMENT POJIVEM</t>
  </si>
  <si>
    <t>451,827=451,827 [A] proviz. komunikace</t>
  </si>
  <si>
    <t>Povinný odkup zhotovitelem 
Stávající silnice, tl. asf. stmelené vrstvy 0,12m; koef 1,013 (průměr mezi koeficienty horních asf. vrstev) Plocha ACO stávající * koef vozovky * tl.                                           Výpočet:  
4374*1,013*0,12=531,703 [A] 
Provizorní silnice v rámci tohoto objektu Suma kubatury ACO + ACP nové provizorní silnice                                                           Výpočet:  
141,16+215,61=356,770 [B] 
Celkem: A+B=888,473 [C]</t>
  </si>
  <si>
    <t>Dle kubaturového listu (plocha mezi sejmutou ornicí a paraplání * stř. vzd. mezi řezy) použitelná zemina 
6022*0,85=5 118,700 [A]</t>
  </si>
  <si>
    <t>Dle kubaturového listu (plocha mezi sejmutou ornicí a paraplání * stř. vzd. mezi řezy); 15% odkopu z kubaturových listů  zeminy nepoužitelné 
6022*0,15=903,300 [A] 
Odstranění provizorní silnice v rámci tohoto objektu po dokončení ostatních SO. Plocha NZK                                                 Výpočet:  
(394,74+193,72+102,06)*0,15=103,578 [B] 
Odstranění krajnice stávající silnice Délka NZK * š. 0,5m * tl. 0,15                             Výpočet:  
(259,53+262,79+353,67+347,76)*0,5*0,15=91,781 [C] 
88,8=88,800 [D] odstraněn dosyp. ZK pol. 17380 
Celkem: A+B+C+D=1 187,459 [E]</t>
  </si>
  <si>
    <t>154,139=154,139 [A] 
88,80=88,800 [B] 
Celkem: A+B=242,939 [C]</t>
  </si>
  <si>
    <t>Násyp ze zlepšeného materiálu v množství 3% objemové hmotnosti zeminy násyp Dle kubaturového listu (plocha násypu * střední vzd. mezi řezy) 
154,139=154,139 [A]</t>
  </si>
  <si>
    <t>6217,359=6 217,359 [A]</t>
  </si>
  <si>
    <t>2609,74=2 609,740 [A] AKTIVNÍ ZÓNA:Dle kubaturového listu (plocha AZ * střední vzd. mezi řezy)</t>
  </si>
  <si>
    <t>Dosypávka pod krajnicí zeminou min. podm. vhodnou se zhutněním na 100 % PS; odečteno z 3D modelu, VPR a CHPR Dle kubaturového listu (plocha dosypávky * střední vzd. mezi řezy) 
88,8=88,800 [A]</t>
  </si>
  <si>
    <t>Zásyp potrubí z ŠD fr. 0-32, 97% PS, hutnění do tl. 150mm ŠD 0-32, hutnění do tl. 150, 97% PS plocha z řezu prop * dl. propustku                                                  
 0,056*12,36=0,692 [A]</t>
  </si>
  <si>
    <t>17581</t>
  </si>
  <si>
    <t>OBSYP POTRUBÍ A OBJEKTŮ Z NAKUPOVANÝCH MATERIÁLŮ</t>
  </si>
  <si>
    <t>Obsyp potrubí DN400 z ŠD fr. 0-32, 97% PS, hutnění po tl. vrstev 150-300m ŠD 0-32, hutnění po tl. 150-300 mm, 97% PS plocha z řezu prop * dl. propustku                                            
 0,23*12,36=2,843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</si>
  <si>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</si>
  <si>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hutnění na 100 % PS Délka trasy * šířka parapláně z VPR/PR                                                 Výpočet: 
545*10,3=5 613,500 [A]</t>
  </si>
  <si>
    <t>ŠP 0-4, tl. 100 mm š. rýhy 0,9m (vychází z 0,5+DN) * dl. propustku                                                    Výpočet:  
0,9*12,36*0,1=1,112 [A]</t>
  </si>
  <si>
    <t>SC C8/10; tl. 120 mm plocha ACO * koef vozovky                                Výpočet:  
3486,32*1,08*0,12=451,827 [A]</t>
  </si>
  <si>
    <t>ŠDB 0/63 Gn tl. 200mm plocha ACO * koef vozovky                                             Výpočet:  
3486,32*1,15*0,2=801,854 [A] 
ŠDB 0/63 Gn tl. 150mm ŠD pero pod NZK (vyústění pláně), dle kubaturového listu 
77,65=77,650 [B] 
Celkem: A+B=879,504 [C]</t>
  </si>
  <si>
    <t>Recyklát, tl. 15mm Plocha NZK ze situace                                                           Výpočet:  
(394,74+193,72+102,06)*0,15=103,578 [A]</t>
  </si>
  <si>
    <t>PI-C, 0,7kg/m2 plocha ACO * koef vozovky                                                  Výpočet: 
 3486,32*1,08=3 765,226 [A]</t>
  </si>
  <si>
    <t>PS-C, 0,3kg/m2 plocha ACO * koef vozovky + plocha přesahu pro navázání na stáv. sil. * koef přesahu                                                       Výpočet:  
3486,32*1,026+42,6*0,39=3 593,578 [A]</t>
  </si>
  <si>
    <t>ACO 11, tl. 40mm plocha ze situace + plocha přesahu pro navázání na stáv. sil.                                                            Výpočet:  
3486,32+42,6=3 528,920 [A]</t>
  </si>
  <si>
    <t>574E56</t>
  </si>
  <si>
    <t>ASFALTOVÝ BETON PRO PODKLADNÍ VRSTVY ACP 16+, 16S TL. 60MM</t>
  </si>
  <si>
    <t>ACP 16+, tl. 60mm plocha ACO * koef vozovky + plocha přesahu pro navázání na stáv. sil. * koef přesahu                                                       Výpočet:  
3486,32*1,026+42,6*0,39=3 593,578 [A]</t>
  </si>
  <si>
    <t>10+6+19+18+6+5+1+6=71,000 [A]</t>
  </si>
  <si>
    <t>stávající + nové + nové červené                                   Výpočet:  
71+56+2=129,000 [A]</t>
  </si>
  <si>
    <t>7=7,000 [A]</t>
  </si>
  <si>
    <t>918346</t>
  </si>
  <si>
    <t>PROPUSTY Z TRUB DN 400MM</t>
  </si>
  <si>
    <t>Zřízení provizorního silničního propustku z ocelových trub DN400 
dl. všech propustků dle TZ                                        Výpočet: 12,36=12,360 [A]</t>
  </si>
  <si>
    <t>spára u napojení asf. vrstev na stáv. stav (ZÚ a KÚ)                                                       Výpočet:  
48,18+55,97=104,150 [A]</t>
  </si>
  <si>
    <t>966346</t>
  </si>
  <si>
    <t>BOURÁNÍ PROPUSTŮ Z TRUB DN DO 400MM</t>
  </si>
  <si>
    <t>včetně ekologické likvidace, bez poplatku za skládku dl. všech propustků dle TZ      
12,36=12,360 [A]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</si>
  <si>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</si>
  <si>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SO 133</t>
  </si>
  <si>
    <t>Provizorní napojení sil. III/24016 Debrno</t>
  </si>
  <si>
    <t>221,517=221,517 [A] pol. 12373b</t>
  </si>
  <si>
    <t>kamenivo 798,456=798,456 [A]</t>
  </si>
  <si>
    <t>160,64=160,640 [B] proviz. komunikace pol. 11334</t>
  </si>
  <si>
    <t>Stávající silnice - podkladní vrstvy vozovky; tl. 0,20 m; násobící koeficient 1,21 Plocha ACO stávající * koef vozovky* tl.                                                        Výpočet:  
1997,75*1,21*0,2=483,456 [A] 
Provizorní silnice v rámci tohoto objektu Suma kubatury ŠD nové provizorní komunikace                                      Výpočet:  
285,09+29,91=315,000 [B] 
Celkem: A+B=798,456 [C]</t>
  </si>
  <si>
    <t>160,64=160,640 [A] proviz. komunikace</t>
  </si>
  <si>
    <t>Povinný odkup zhotovitelem 
Stávající silnice, tl. asf. stmelené vrstvy 0,15m; koef 1,013 (průměr mezi koeficienty horních asf. vrstev) Plocha ACO stávající * koef vozovky * tl.                                                            Výpočet:  
1997,75*1,013*0,15=303,558 [A] 
Provizorní silnice v rámci tohoto objektu Suma kubatury ACO + ACP nové provizorní silnice                                      Výpočet:  
52,16+79,46=131,620 [B] 
Celkem: A+B=435,178 [C]</t>
  </si>
  <si>
    <t>Dle kubaturového listu (plocha mezi sejmutou ornicí a paraplání * stř. vzd. mezi řezy) vhodná nebo podmínečně použitelná zemina 
1284*0,9=1 155,600 [A]</t>
  </si>
  <si>
    <t>zemina nepoužitelná 0,1*1284=128,400 [A] 
Odstranění provizorní silnice v rámci tohoto objektu po dokončení ostatních SO. Plocha NZK                                                 Výpočet:  
277,06*0,15=41,559 [B] 
Odstranění krajnice stávající silnice Délka NZK * š. 0,5m * tl. 0,15                             Výpočet:  
(196,64+12+175,33)*0,5*0,15=28,798 [C] 
22,76=22,760 [D] odstraněn dosyp. ZK pol. 17380 
Celkem: A+B+C+D=221,517 [E]</t>
  </si>
  <si>
    <t>36,23=36,230 [A] 
22,76=22,760 [B] 
Celkem: A+B=58,990 [C]</t>
  </si>
  <si>
    <t>Násyp ze zlepšeného materiálu v množství 3% objemové hmotnosti zeminy násyp Dle kubaturového listu (plocha násypu * střední vzd. mezi řezy) 
36,23=36,230 [A]</t>
  </si>
  <si>
    <t>1155,6+198,757=1 354,357 [A]</t>
  </si>
  <si>
    <t>AKTIVNÍ ZÓNA:Dle kubaturového listu (plocha AZ * střední vzd. mezi řezy)  1009,62=1 009,620 [A]</t>
  </si>
  <si>
    <t>Dosypávka pod krajnicí zeminou min. podm. vhodnou se zhutněním na 100 % PS; odečteno z 3D modelu, VPR a CHPR Dle kubaturového listu (plocha dosypávky * střední vzd. mezi řezy) 
22,76=22,760 [A]</t>
  </si>
  <si>
    <t>Zásyp potrubí z ŠD fr. 0-32, 97% PS, hutnění do tl. 150mm ŠD 0-32, hutnění do tl. 150, 97% PS plocha z řezu prop * dl. propustku                                                  
 0,042*11,7=0,491 [A]</t>
  </si>
  <si>
    <t>Obsyp potrubí DN400 z ŠD fr. 0-32, 97% PS, hutnění po tl. vrstev 150-300m ŠD 0-32, hutnění po tl. 150-300 mm, 97% PS plocha z řezu prop * dl. propustku                                            
 0,23*11,7=2,691 [A]</t>
  </si>
  <si>
    <t>hutnění na 100 % PS Délka trasy * šířka parapláně z VPR/PR                                                 Výpočet: 
(214-6,6)*10,3=2 136,220 [A]</t>
  </si>
  <si>
    <t>ŠP 0-4, tl. 100 mm š. rýhy 0,9m (vychází z 0,5+DN) * dl. propustku                                                    Výpočet:  
0,9*11,7*0,1=1,053 [A]</t>
  </si>
  <si>
    <t>SC C8/10; tl. 120 mm plocha ACO * koef vozovky                                Výpočet:  
1239,51*1,08*0,12=160,640 [A]</t>
  </si>
  <si>
    <t>ŠDB 0/63 Gn tl. 200mm plocha ACO * koef vozovky                                             Výpočet:  
1239,51*1,15*0,2=285,087 [A] 
ŠDB 0/63 Gn tl. 150mm ŠD pero pod NZK (vyústění pláně), dle kubaturového listu 
29,91=29,910 [B] 
Celkem: A+B=314,997 [C]</t>
  </si>
  <si>
    <t>Recyklát, tl. 15mm Plocha NZK ze situace                                                           Výpočet:  
(155,72+121,34)*0,15=41,559 [A]</t>
  </si>
  <si>
    <t>PI-C, 0,7kg/m2 plocha ACO * koef vozovky                                                  Výpočet: 
 1239,51*1,08=1 338,671 [A]</t>
  </si>
  <si>
    <t>PS-C, 0,3kg/m2 plocha ACO * koef vozovky + plocha přesahu pro navázání na stáv. sil. * koef přesahu                                                       Výpočet:  
1239,51*1,026+26,45*0,39=1 282,053 [A]</t>
  </si>
  <si>
    <t>ACO 11, tl. 40mm plocha ze situace + plocha přesahu pro navázání na stáv. sil.                                                            Výpočet:  
1239,51+26,45=1 265,960 [A]</t>
  </si>
  <si>
    <t>ACP 16+, tl. 60mm plocha ACO * koef vozovky + plocha přesahu pro navázání na stáv. sil. * koef přesahu                                                       Výpočet:  
1239,51*1,026+26,45*0,39=1 282,053 [A]</t>
  </si>
  <si>
    <t>součet dle ČSN 73 6101 20=20,000 [A]</t>
  </si>
  <si>
    <t>odstranění sloupků plastových  stávající + nové                                       2 
20+10=230,000 [A]</t>
  </si>
  <si>
    <t>Zřízení provizorního silničního propustku z ocelových trub DN400 
11,7=11,700 [A]</t>
  </si>
  <si>
    <t>spára u napojení asf. vrstev na stáv. stav (ZÚ a KÚ)                                   Výpočet: 52,69+7,3+7,27=67,260 [A]</t>
  </si>
  <si>
    <t>Odstranění provizorního propustku z ocelových trub DN400 včetně ekologické likvidace, bez poplatku za skládku dl. všech propustků dle TZ 
11,7=11,700 [A]</t>
  </si>
  <si>
    <t>SO 134</t>
  </si>
  <si>
    <t>Provizorní napojení sil. III/24018 Dolany</t>
  </si>
  <si>
    <t>97,514=97,514 [A] pol. 12373b</t>
  </si>
  <si>
    <t>kamenivo 638,867=638,867 [A]</t>
  </si>
  <si>
    <t>162,272=162,272 [B] proviz. komunikace pol. 11334</t>
  </si>
  <si>
    <t>Stávající silnice - podkladní vrstvy vozovky; tl. 0,35 m; násobící koeficient 1,21 Plocha ACO stávající * koef vozovky* tl.                                                          Výpočet:  
769,91*1,21*0,35=326,057 [A] 
Provizorní silnice v rámci tohoto objektu Suma kubatury  ŠD nové provizorní komunikace                               Výpočet:  
287,98+24,83=312,810 [B] 
Celkem: A+B=638,867 [C]</t>
  </si>
  <si>
    <t>162,272=162,272 [A] proviz. komunikace</t>
  </si>
  <si>
    <t>Povinný odkup zhotovitelem 
Stávající silnice, tl. asf. stmelené vrstvy 0,1m; koef 1,013 (průměr mezi koeficienty horních asf. vrstev) Plocha ACO stávající * koef vozovky* tl.                                                        Výpočet:  
769,91*1,013*0,1=77,992 [A] 
Provizorní silnice v rámci tohoto objektu Suma kubatury SC + ŠD nové provizorní komunikace                                      Výpočet:  
51,65+77,99=129,640 [B] 
Celkem: A+B=207,632 [C]</t>
  </si>
  <si>
    <t>Dle kubaturového listu (plocha mezi sejmutou ornicí a paraplání * stř. vzd. mezi řezy) použitelná zemina 
1884=1 884,000 [A]</t>
  </si>
  <si>
    <t>Odstranění provizorní silnice v rámci tohoto objektu po dokončení ostatních SO. Plocha NZK Zemina nepoužitelná                                             Výpočet:  
286,04*0,15=42,906 [B] 
Odstranění krajnice stávající silnice Délka NZK * š. 0,5m * tl. 0,15                             Výpočet:  
(328,1)*0,5*0,15=24,608 [C] 
30=30,000 [D] odstraněn dosyp. ZK pol. 17380 
Celkem: B+C+D=97,514 [E]</t>
  </si>
  <si>
    <t>28=28,000 [A] 
30=30,000 [B] 
Celkem: A+B=58,000 [C]</t>
  </si>
  <si>
    <t>Násyp ze zlepšeného materiálu v množství 3% objemové hmotnosti zeminy násyp Dle kubaturového listu (plocha násypu * střední vzd. mezi řezy) 
28=28,000 [A]</t>
  </si>
  <si>
    <t>1951,514=1 951,514 [A]</t>
  </si>
  <si>
    <t>AKTIVNÍ ZÓNA:Dle kubaturového listu (plocha AZ * střední vzd. mezi řezy) ) 1057=1 057,000 [A]</t>
  </si>
  <si>
    <t>Dosypávka pod krajnicí zeminou min. podm. vhodnou se zhutněním na 100 % PS; odečteno z 3D modelu, VPR a CHPR Dle kubaturového listu (plocha dosypávky * střední vzd. mezi řezy) 
30=30,000 [A]</t>
  </si>
  <si>
    <t>Zásyp potrubí z ŠD fr. 0-32, 97% PS, hutnění do tl. 150mm ŠD 0-32, hutnění do tl. 150, 97% PS plocha z řezu prop * dl. propustku                                                  
 0,15*12,7+0,1*11,7=3,075 [A]</t>
  </si>
  <si>
    <t>Obsyp potrubí DN400 z ŠD fr. 0-32, 97% PS, hutnění po tl. vrstev 150-300m ŠD 0-32, hutnění po tl. 150-300 mm, 97% PS plocha z řezu prop * dl. propustku                                            
 0,23*(12,7+11,7)=5,612 [A]</t>
  </si>
  <si>
    <t>hutnění na 100 % PS Délka trasy * šířka parapláně z VPR/PR                                                 Výpočet: 
249*10,9=2 714,100 [A]</t>
  </si>
  <si>
    <t>ŠP 0-4, tl. 100 mm š. rýhy 0,9m (vychází z 0,5+DN) * dl. propustku                                                    Výpočet:  
0,9*(12,7+11,7)*0,1=2,196 [A]</t>
  </si>
  <si>
    <t>SC C8/10; tl. 120 mm plocha ACO * koef vozovky                                Výpočet:  
1252,1*1,08*0,12=162,272 [A]</t>
  </si>
  <si>
    <t>ŠDB 0/63 Gn tl. 200mm plocha ACO * koef vozovky                                             Výpočet:  
1252,1*1,15*0,2=287,983 [A] 
ŠDB 0/63 Gn tl. 150mm ŠD pero pod NZK (vyústění pláně), dle kubaturového listu 
24,83=24,830 [B] 
ŠDB 0/63 Ge min tl. 200mm plocha ACO * koef. rozšíření vozovky                                                 Výpočet:  
44,25*1,28*0,2=11,328 [C] 
Celkem: A+B+C=324,141 [D]</t>
  </si>
  <si>
    <t>R-MAT. tl. 50mm plocha ACO * koef. rozšíření vozovky                                              Výpočet:  
44,25*1,026*0,05=2,270 [A]</t>
  </si>
  <si>
    <t>Recyklát, tl. 15mm Plocha NZK ze situace                                                           Výpočet:  
(15,12+111,64+53,41+105,87)*0,15=42,906 [A]</t>
  </si>
  <si>
    <t>PI-C, 0,7kg/m2 plocha ACO * koef vozovky                                                  Výpočet: 
 1252,1*1,08=1 352,268 [A] 
PI-C, 0,7kg/m2 plocha ACO * koef. rozšíření vozovky                                            Výpočet:  
44,25*1,28=56,640 [B] 
Celkem: A+B=1 408,908 [C]</t>
  </si>
  <si>
    <t>PS-C, 0,3kg/m2 plocha ACO * koef vozovky + plocha přesahu pro navázání na stáv. sil. * koef přesahu                                                       Výpočet:  
1252,1*1,026+39,09*0,39=1 299,900 [A] 
PS-C, 0,3kg/m2 plocha ACO * koef. rozšíření vozovky                                            Výpočet:  
44,25*1,026=45,401 [B] 
Celkem: A+B=1 345,301 [C]</t>
  </si>
  <si>
    <t>ACO 11, tl. 40mm plocha ze situace + plocha přesahu pro navázání na stáv. sil.                                                            Výpočet:  
1252,1+39,09=1 291,190 [A]</t>
  </si>
  <si>
    <t>ACO 11, tl. 50mm plocha ze situace                                                Výpočet:  
44,25=44,250 [A]</t>
  </si>
  <si>
    <t>ACP 16+, tl. 60mm plocha ACO * koef vozovky + plocha přesahu pro navázání na stáv. sil. * koef přesahu                                                       Výpočet:  
1252,1*1,026+39,09*0,39=1 299,900 [A]</t>
  </si>
  <si>
    <t>součet dle ČSN 73 6101 9+9+6+6=30,000 [A] 
směrové sloupky červené plastové 2=2,000 [B] 
Celkem: A+B=32,000 [C]</t>
  </si>
  <si>
    <t>odstranění sloupků plastových  stávající + nové                                        
30+6+2=38,000 [A]</t>
  </si>
  <si>
    <t>Zřízení provizorního silničního propustku z ocelových trub DN400 
11,7+12,7=24,400 [A]</t>
  </si>
  <si>
    <t>spára u napojení asf. vrstev na stáv. stav (ZÚ a KÚ)                                   Výpočet: 48,58+48,39=96,970 [A]</t>
  </si>
  <si>
    <t>Odstranění provizorního propustku z ocelových trub DN400 včetně ekologické likvidace, bez poplatku za skládku dl. všech propustků dle TZ 
11,7+12,7=24,400 [A]</t>
  </si>
  <si>
    <t>SO 135</t>
  </si>
  <si>
    <t>Provizorní rozšíření sil. III/24017 Debrno</t>
  </si>
  <si>
    <t>53,445=53,445 [A] pol. 12373b</t>
  </si>
  <si>
    <t>kamenivo 348,024=348,024 [A]</t>
  </si>
  <si>
    <t>52,247=52,247 [B] proviz. komunikace pol. 11334</t>
  </si>
  <si>
    <t>Stávající silnice - podkladní vrstvy vozovky; tl. 0,17 m; násobící koeficient 1,21 Plocha ACO stávající * koef vozovky * tl.                                           Výpočet:  
1225,35*1,21*0,17=252,054 [A] 
Provizorní silnice v rámci tohoto objektu Suma kubatury ŠD nové provizorní komunikace                                             Výpočet:  
92,72+3,25=95,970 [B] 
Celkem: A+B=348,024 [C]</t>
  </si>
  <si>
    <t>52,247=52,247 [A] proviz. komunikace</t>
  </si>
  <si>
    <t>Povinný odkup zhotovitelem 
Stávající silnice, tl. asf. stmelené vrstvy 0,15m; koef 1,013 (průměr mezi koeficienty horních asf. vrstev) Plocha ACO stávající * koef vozovky * tl.                                           Výpočet:  
1117,06*1,013*0,15=169,737 [A] 
Provizorní silnice v rámci tohoto objektu Suma kubatury ACO + ACP nové provizorní silnice                                     Výpočet:  
18,22+26,04=44,260 [B] 
Celkem: A+B=213,997 [C]</t>
  </si>
  <si>
    <t>Dle kubaturového listu (plocha mezi sejmutou ornicí a paraplání * stř. vzd. mezi řezy) Zemina použitelná 
965=965,000 [A]</t>
  </si>
  <si>
    <t>Odstranění provizorní silnice v rámci tohoto objektu po dokončení ostatních SO. Plocha NZK   Zemina nepoužitelná                                              Výpočet:  
76,37*0,15=11,456 [B] 
Odstranění krajnice stávající silnice Délka NZK * š. 0,5m * tl. 0,15                             Výpočet:  
198,79*0,15=29,819 [C] 
12,17=12,170 [D] odstraněn dosyp. ZK pol. 17380 
Celkem: B+C+D=53,445 [E]</t>
  </si>
  <si>
    <t>7,65=7,650 [A] 
12,17=12,170 [B] 
Celkem: A+B=19,820 [C]</t>
  </si>
  <si>
    <t>Násyp ze zlepšeného materiálu v množství 3% objemové hmotnosti zeminy násyp Dle kubaturového listu (plocha násypu * střední vzd. mezi řezy) 
7,65=7,650 [A]</t>
  </si>
  <si>
    <t>1006,275=1 006,275 [A]</t>
  </si>
  <si>
    <t>AKTIVNÍ ZÓNA:Dle kubaturového listu (plocha AZ * střední vzd. mezi řezy)  403,58=403,580 [A]</t>
  </si>
  <si>
    <t>Dosypávka pod krajnicí zeminou min. podm. vhodnou se zhutněním na 100 % PS; odečteno z 3D modelu, VPR a CHPR Dle kubaturového listu (plocha dosypávky * střední vzd. mezi řezy) 
12,17=12,170 [A]</t>
  </si>
  <si>
    <t>Zásyp potrubí z ŠD fr. 0-32, 97% PS, hutnění do tl. 150mm ŠD 0-32, hutnění do tl. 150, 97% PS plocha z řezu prop * dl. propustku                                                  
 0,45*9,52=4,284 [A]</t>
  </si>
  <si>
    <t>Obsyp potrubí DN400 z ŠD fr. 0-32, 97% PS, hutnění po tl. vrstev 150-300m ŠD 0-32, hutnění po tl. 150-300 mm, 97% PS plocha z řezu prop * dl. propustku                                            
 0,23*(9,52)=2,190 [A]</t>
  </si>
  <si>
    <t>hutnění na 100 % PS Délka trasy * šířka parapláně z VPR/PR                                                 Výpočet: 
(36,03+64,81)*5,53=557,645 [A]</t>
  </si>
  <si>
    <t>ŠP 0-4, tl. 100 mm š. rýhy 0,9m (vychází z 0,5+DN) * dl. propustku                                                    Výpočet:  
0,9*(9,52)*0,1=0,857 [A]</t>
  </si>
  <si>
    <t>SC C8/10; tl. 120 mm plocha ACO * koef vozovky                                Výpočet:  
403,14*1,08*0,12=52,247 [A]</t>
  </si>
  <si>
    <t>ŠDB 0/63 Gn tl. 200mm plocha ACO * koef vozovky                                             Výpočet:  
403,14*1,15*0,2=92,722 [A] 
ŠDB 0/63 Gn tl. 150mm ŠD pero pod NZK (vyústění pláně), dle kubaturového listu 
3,25=3,250 [B] 
ŠDB 0/63 Ge min tl. 200mm plocha ACO * koef. rozšíření vozovky                                                 Výpočet:  
35,2*1,28*0,2=9,011 [C] 
Celkem: A+B+C=104,983 [D]</t>
  </si>
  <si>
    <t>R-MAT. tl. 50mm plocha ACO * koef. rozšíření vozovky                                              Výpočet:  
36,12*1,026*0,05=1,853 [A]</t>
  </si>
  <si>
    <t>Recyklát, tl. 15mm Plocha NZK ze situace                                                           Výpočet:  
(76,37)*0,15=11,456 [A]</t>
  </si>
  <si>
    <t>PI-C, 0,7kg/m2 plocha ACO * koef vozovky                                                  Výpočet: 
 403,14*1,08=435,391 [A] 
PI-C, 0,7kg/m2 plocha ACO * koef. rozšíření vozovky                                            Výpočet:  
35,2*1,28=45,056 [B] 
Celkem: A+B=480,447 [C]</t>
  </si>
  <si>
    <t>PS-C, 0,3kg/m2 plocha ACO * koef vozovky + plocha přesahu pro navázání na stáv. sil. * koef přesahu                                                       Výpočet:  
403,14*1,026+52,37*0,39=434,046 [A] 
PS-C, 0,3kg/m2 plocha ACO * koef. rozšíření vozovky                                            Výpočet:  
35,2*1,026=36,115 [B] 
Celkem: A+B=470,161 [C]</t>
  </si>
  <si>
    <t>ACO 11, tl. 40mm plocha ze situace + plocha přesahu pro navázání na stáv. sil.                                                            Výpočet:  
403,14+52,37=455,510 [A]</t>
  </si>
  <si>
    <t>ACO 11, tl. 50mm plocha ze situace                                                Výpočet:  
35,2=35,200 [A]</t>
  </si>
  <si>
    <t>ACP 16+, tl. 60mm plocha ACO * koef vozovky + plocha přesahu pro navázání na stáv. sil. * koef přesahu                                                       Výpočet:  
403,14*1,026+52,37*0,39=434,046 [A]</t>
  </si>
  <si>
    <t>součet dle ČSN 73 6101 5=5,000 [A] 
směrové sloupky červené plastové 2=2,000 [B] 
Celkem: A+B=7,000 [C]</t>
  </si>
  <si>
    <t>odstranění sloupků plastových  stávající + nové                                        
5+11+2=18,000 [A]</t>
  </si>
  <si>
    <t>Zřízení provizorního silničního propustku z ocelových trub DN400 
9,52=9,520 [A]</t>
  </si>
  <si>
    <t>spára u napojení asf. vrstev na stáv. stav (ZÚ a KÚ)                                   Výpočet: 55,06+75,11=130,170 [A]</t>
  </si>
  <si>
    <t>Odstranění provizorního propustku z ocelových trub DN400 včetně ekologické likvidace, bez poplatku za skládku dl. všech propustků dle TZ 
9,52=9,520 [A]</t>
  </si>
  <si>
    <t>SO 141</t>
  </si>
  <si>
    <t>Příjezdová komunikace</t>
  </si>
  <si>
    <t>kamenivo 6,408=6,408 [A]</t>
  </si>
  <si>
    <t>f</t>
  </si>
  <si>
    <t>panely 218,154=218,154 [A]</t>
  </si>
  <si>
    <t>n</t>
  </si>
  <si>
    <t>nebezpečný odpad 1087,9=1 087,900 [A]</t>
  </si>
  <si>
    <t>11316</t>
  </si>
  <si>
    <t>ODSTRANĚNÍ KRYTU ZPEVNĚNÝCH PLOCH ZE SILNIČNÍCH DÍLCŮ</t>
  </si>
  <si>
    <t>1090,77*0,2=218,154 [A]</t>
  </si>
  <si>
    <t>Stávající silnice - podkladní vrstvy vozovky; tl. 0,4 m; násobící koeficient 1,21 Plocha ACO stávající * koef * tl.                                           
 Výpočet: 13,24*1,21*0,4=6,408 [A]</t>
  </si>
  <si>
    <t>Povinný odkup zhotovitelem 
Stávající silnice, tl. asf. stmelené vrstvy 0,15m; koef 1,013 (průměr mezi koeficienty horních asf. vrstev) Plocha ACO stávající * koef * tl.                                           
 Výpočet: 13,21*1,013*0,15=2,007 [A]</t>
  </si>
  <si>
    <t>Dle kubaturového listu (plocha mezi sejmutou ornicí a paraplání * stř. vzd. mezi řezy) zemina nevhodná 
Dle geotechnického pasportu byly zastiženy v prostoru objekt navážky, které jsou znečištěny ropnými látkami, odpady ze staveb (cihly, betony, dráty, plechy, sklo apod.). Předpokládá se 100% objemu vytěžené zeminy jako nepoužitelných pro zpětné použití.  
V případě že se zeminy ukážou jako použitelné do zemního tělesa, mohou být po souhlasu TDI zabudovány 
1087,9=1 087,900 [A]</t>
  </si>
  <si>
    <t>5,25=5,250 [A] 
9,85=9,850 [B] 
Celkem: A+B=15,100 [C]</t>
  </si>
  <si>
    <t>ornice 122,061+95,313=217,374 [A]</t>
  </si>
  <si>
    <t>Násyp ze zlepšeného materiálu v množství 3% objemové hmotnosti zeminy násyp Dle kubaturového listu (plocha násypu * střední vzd. mezi řezy) 
5,25=5,250 [A]</t>
  </si>
  <si>
    <t>1087,9=1 087,900 [A]</t>
  </si>
  <si>
    <t>AKTIVNÍ ZÓNA:Dle kubaturového listu (plocha AZ * střední vzd. mezi řezy)  580,1=580,100 [A]</t>
  </si>
  <si>
    <t>Dosypávka pod krajnicí zeminou min. podm. vhodnou se zhutněním na 100 % PS; odečteno z 3D modelu, VPR a CHPR Dle kubaturového listu (plocha dosypávky * střední vzd. mezi řezy) 
9,85=9,850 [A]</t>
  </si>
  <si>
    <t>Zásyp potrubí z ŠD fr. 0-32, 97% PS, hutnění do tl. 150mm ŠD 0-32, hutnění do tl. 150, 97% PS plocha z řezu prop * dl. propustku                                                  
1,21*14,72=17,811 [A] 
Zásyp základu kvalita těsnící vrstvy dle ČSN 6244, PS 97% plocha z řezu prop *š. základu*koef. Pro zohlednění půdorysného tvaru základu                                                 
 Výpočet: (1,1+1,52)*1,3*1,6=5,450 [B] 
Celkem: A+B=23,261 [C]</t>
  </si>
  <si>
    <t>hutnění na 100 % PS Dle kubaturového listu  1219,90=1 219,900 [A]</t>
  </si>
  <si>
    <t>rozprostření ornice tl. ,15m, odplevelení Plocha svahů * koeficient sklonu svahu                                                 (746,55)*1,09*0,15=122,061 [A]</t>
  </si>
  <si>
    <t>rozprostření ornice tl. ,15m, odplevelení 635,42*0,15=95,313 [A]</t>
  </si>
  <si>
    <t>KARI síť KY49 při spodním povrchu 0,042=0,042 [A]</t>
  </si>
  <si>
    <t>Podkladní betonový pražec C25/30  Počet z řezu propustku 
12*0,15*0,13=0,234 [A]</t>
  </si>
  <si>
    <t>plocha z řezu prop * šířka + plocha z řezu prop pod základem * š. základu                                                    Výpočet:  
1,34*1,2+0,16*1,3=1,816 [A]</t>
  </si>
  <si>
    <t>Betonové sedlo C25/30n tl. 150mm  plocha z řezu prop * délka                                                    
 Výpočet: 0,42*14,72=6,182 [A]</t>
  </si>
  <si>
    <t>betonové lože tl. 100mm  plocha odláždění * koef. sklonu svahu                                              Výpočet:  
30,75*1,08*0,1=3,321 [A]</t>
  </si>
  <si>
    <t>štěrkopískový podklad tl. 100  plocha odláždění * koef. sklonu svahu                                             Výpočet:  
30,75*1,08*0,1=3,321 [A]</t>
  </si>
  <si>
    <t>dlažba z lom. kamene s vyspárováním cem. Maltou tl. 200mm  plocha odláždění * koef. sklonu svahu                                           Výpočet:  
30,75*1,08*0,2=6,642 [A]</t>
  </si>
  <si>
    <t>betonový práh o rozměrech 300*600*5500 mm Počet z řezu propustku 
0,3*0,6*5,5*1=0,990 [A] 
betonový práh o rozměrech 300*600*3900 mm Počet z řezu propustku 
0,3*0,6*3,9*1=0,702 [B] 
betonový práh o rozměrech 300*600*3200 mm Počet z řezu propustku 
0,3*0,6*3,2*2=1,152 [C] 
betonový práh o rozměrech 300*600*4000 mm Počet z řezu propustku 
0,3*0,6*4*2=1,440 [D] 
Celkem: A+B+C+D=4,284 [E]</t>
  </si>
  <si>
    <t>SC C8/10; tl. 120 mm plocha ACO * koef vozovky                                Výpočet:  
1010,43*1,08*0,12=130,952 [A]</t>
  </si>
  <si>
    <t>ŠDB 0/63 Gn tl. 200mm plocha ACO * koef vozovky                                             Výpočet:  
1010,43*1,19*0,2=240,482 [A] 
ŠDB 0/63 Gn tl. 150mm ŠD pero pod NZK (vyústění pláně), dle kubaturového listu 
11,64=11,640 [B] 
Celkem: A+B=252,122 [C]</t>
  </si>
  <si>
    <t>Recyklát, tl. 15mm Plocha NZK ze situace                                                           Výpočet:  
(189,53)*0,15=28,430 [A]</t>
  </si>
  <si>
    <t>PI-C, 0,7kg/m2 plocha ACO * koef vozovky                                                  Výpočet: 
1010,43*1,08=1 091,264 [A]</t>
  </si>
  <si>
    <t>PS-C, 0,3kg/m2 plocha ACO * koef vozovky + plocha přesahu pro navázání na stáv. sil. * koef přesahu                                                       Výpočet:  
1010,43*1,026=1 036,701 [A]</t>
  </si>
  <si>
    <t>ACO 11, tl. 40mm plocha ze situace + plocha přesahu pro navázání na stáv. sil.                                                            Výpočet:  
 1010,43=1 010,430 [A]</t>
  </si>
  <si>
    <t>ACP 16+, tl. 60mm plocha ACO * koef vozovky + plocha přesahu pro navázání na stáv. sil. * koef přesahu                                                       Výpočet:  
1010,43*1,026=1 036,701 [A]</t>
  </si>
  <si>
    <t>plocha z řezu prop * dl. propustku                                                    Výpočet: 0,52*14,72=7,654 [A]</t>
  </si>
  <si>
    <t>součet dle ČSN 73 6101 
3+3+9+7=22,000 [A] bílé</t>
  </si>
  <si>
    <t>14,72=14,720 [A]</t>
  </si>
  <si>
    <t>SO 171</t>
  </si>
  <si>
    <t>Dopravní značení hlavní trasy a MÚK</t>
  </si>
  <si>
    <t>914121</t>
  </si>
  <si>
    <t>DOPRAVNÍ ZNAČKY ZÁKLADNÍ VELIKOSTI OCELOVÉ FÓLIE TŘ 1 - DODÁVKA A MONTÁŽ</t>
  </si>
  <si>
    <t>Dopravní značení na sil. III. tříd 24+3+20+18+23+2=90,000 [A]</t>
  </si>
  <si>
    <t>položka zahrnuje: 
- dodávku a montáž značek v požadovaném provedení</t>
  </si>
  <si>
    <t>914131</t>
  </si>
  <si>
    <t>DOPRAVNÍ ZNAČKY ZÁKLADNÍ VELIKOSTI OCELOVÉ FÓLIE TŘ 2 - DODÁVKA A MONTÁŽ</t>
  </si>
  <si>
    <t>Dopravní značení na sil. II. tříd 13=13,000 [A]</t>
  </si>
  <si>
    <t>914133</t>
  </si>
  <si>
    <t>DOPRAVNÍ ZNAČKY ZÁKLADNÍ VELIKOSTI OCELOVÉ FÓLIE TŘ 2 - DEMONTÁŽ</t>
  </si>
  <si>
    <t>Demontáž DZ na konci úseku u OK - pozor přejezd 2=2,000 [A]</t>
  </si>
  <si>
    <t>914421</t>
  </si>
  <si>
    <t>DOPRAVNÍ ZNAČKY 100X150CM OCELOVÉ FÓLIE TŘ 1 - DODÁVKA A MONTÁŽ</t>
  </si>
  <si>
    <t>1=1,000 [A] Dopravní značení velikosti 1000x1500 mm, folie tř. 1 Dopravní značení IP25 u SO141 
1=1,000 [B] Dopravní značení velikosti 1000x1400 mm, folie tř. 1 Dodatková tabulka E13 u IP25 v rámci SO141 
Celkem: A+B=2,000 [C]</t>
  </si>
  <si>
    <t>914911</t>
  </si>
  <si>
    <t>SLOUPKY A STOJKY DOPRAVNÍCH ZNAČEK Z OCEL TRUBEK SE ZABETONOVÁNÍM - DODÁVKA A MONTÁŽ</t>
  </si>
  <si>
    <t>Součet sloupků 21+3+25+17+3=69,000 [A]</t>
  </si>
  <si>
    <t>položka zahrnuje: 
- sloupky a upevňovací zařízení včetně jejich osazení (betonová patka, zemní práce)</t>
  </si>
  <si>
    <t>Demontáž sloupku na konci úseku u OK - pozor přejezd 1=1,000 [A]</t>
  </si>
  <si>
    <t>915111</t>
  </si>
  <si>
    <t>VODOROVNÉ DOPRAVNÍ ZNAČENÍ BARVOU HLADKÉ - DODÁVKA A POKLÁDKA</t>
  </si>
  <si>
    <t>V4(0,25) dl. 4797,52 m 
V1a (0,125) dl. 2051,84 
V2b (1,5/1,5/0,25) dl. 322,77 
V2b(3/1,5/0,125) dl. 720,69 
V2a(6/3/0,125) dl. 115,3 
V2b(1,5/1,5/0,125) dl. 12,3 
4797,52*0,25+2051,84*0,125+322,77*0,25+720,69*0,125+115,3*0,125+12,3*0,125=1 642,589 [A]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</si>
  <si>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</si>
  <si>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</si>
  <si>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</si>
  <si>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(48,16+37,85+21,9+47,1+40,3)*0,25=48,828 [A]</t>
  </si>
  <si>
    <t>SO 172</t>
  </si>
  <si>
    <t>Dopravně inženýrská opatření během stavby</t>
  </si>
  <si>
    <t>76,3=76,300 [A] pol. 12373b</t>
  </si>
  <si>
    <t>kamenivo 140,840=140,840 [A]</t>
  </si>
  <si>
    <t>beton 71,22=71,220 [A]</t>
  </si>
  <si>
    <t>d</t>
  </si>
  <si>
    <t>asfalt 15,806=15,806 [A]</t>
  </si>
  <si>
    <t>02710</t>
  </si>
  <si>
    <t>POMOC PRÁCE ZŘÍZ NEBO ZAJIŠŤ OBJÍŽĎKY A PŘÍSTUP CESTY</t>
  </si>
  <si>
    <t>Přehled použitého DZ, viz grafické přílohy situací předmětného objektu. Zajištění stanovení místní úpravy, použití přechodného dopravního značení a případné úpravy jsou v kompetenci zhotovitele stavby. 
1=1,000 [A]</t>
  </si>
  <si>
    <t>zahrnuje veškeré náklady spojené s objednatelem požadovanými zařízeními</t>
  </si>
  <si>
    <t>11313</t>
  </si>
  <si>
    <t>ODSTRANĚNÍ KRYTU ZPEVNĚNÝCH PLOCH S ASFALTOVÝM POJIVEM</t>
  </si>
  <si>
    <t>Odstranění provizorní silnice v rámci tohoto objektu po dokončení ostatních SO. Plocha NZK                                         Výpočet:  
105,37*0,15=15,806 [A]</t>
  </si>
  <si>
    <t>Provizorní silnice v rámci tohoto objektu Suma kubatury  ŠD nové provizorní komunikace                                      Výpočet:  
126,39+14,45=140,840 [A]</t>
  </si>
  <si>
    <t>Suma kubatury SC  nové provizorní komunikace                      71,22=71,220 [A]</t>
  </si>
  <si>
    <t>Povinný odkup zhotovitelem 
Provizorní silnice v rámci tohoto objektu Suma kubatury ACO + ACP nové provizorní silnice                                       
Výpočet: 22,747+34,277=57,024 [A]</t>
  </si>
  <si>
    <t>Dle kubaturového listu (plocha mezi sejmutou ornicí a paraplání * stř. vzd. mezi řezy) vhodná nebo podmínečně vhodná zemina 
1526*0,95=1 449,700 [A]</t>
  </si>
  <si>
    <t>0,05*1526=76,300 [A]  zemina nevhodná</t>
  </si>
  <si>
    <t>17=17,000 [A]</t>
  </si>
  <si>
    <t>Násyp ze zlepšeného materiálu v množství 3% objemové hmotnosti zeminy násyp Dle kubaturového listu (plocha násypu * střední vzd. mezi řezy)  
17=17,000 [A]</t>
  </si>
  <si>
    <t>1449,7+76,3=1 526,000 [A]</t>
  </si>
  <si>
    <t>AKTIVNÍ ZÓNA:Dle kubaturového listu (plocha AZ * střední vzd. mezi řezy)  
340,26=340,260 [A]</t>
  </si>
  <si>
    <t>Dosypávka pod krajnicí zeminou min. podm. vhodnou se zhutněním na 100 % PS; odečteno z 3D modelu, VPR a CHPR Dle kubaturového listu (plocha dosypávky * střední vzd. mezi řezy) 
6,45=6,450 [A]</t>
  </si>
  <si>
    <t>hutnění na 100 % PS délka trasy * šířka parapláně z VPR/PR (provizorní komunikace + provizorní rozšíření)              
Výpočet: (72,16)*10,8+(40*1,05)=821,328 [A]</t>
  </si>
  <si>
    <t>SC C8/10; tl. 120 mm plocha ACO * koef vozovky                                              Výpočet:   
504,52*1,08*0,12+(45*1,08*0,12)=71,218 [A]</t>
  </si>
  <si>
    <t>ŠDB 0/63 Gn tl. 200mm plocha ACO * koef vozovky                                             Výpočet:   
504,52*1,15*0,2+(45*1,15*0,2)=126,390 [A] 
ŠDB 0/63 Gn tl. 150mm ŠD pero pod NZK (vyústění pláně), dle kubaturového listu  
14,45=14,450 [B] 
Celkem: A+B=140,840 [C]</t>
  </si>
  <si>
    <t>Recyklát, tl. 15mm Plocha NZK ze situace                                                           Výpočet:  
(105,37)*0,15=15,806 [A]</t>
  </si>
  <si>
    <t>PI-C, 0,7kg/m2 plocha ACO * koef vozovky                                                  Výpočet: 
504,52*1,08+(45*1,08)=593,482 [A]</t>
  </si>
  <si>
    <t>PS-C, 0,3kg/m2 plocha ACO * koef vozovky + plocha přesahu pro navázání na stáv. sil. * koef přesahu + provizorní rozšíření                                                                                           Výpočet:   
(504,52*1,026+2,76*0,39)+(45*1,026+16,4*0,39)=571,280 [A]</t>
  </si>
  <si>
    <t>ACO 11, tl. 40mm plocha ze situace + plocha přesahu pro navázání na stáv. sil. + provizorní rožíšení                                                                                               Výpočet:   
(504,52+2,76)+(45+16,4)=568,680 [A]</t>
  </si>
  <si>
    <t>ACP 16+, tl. 60mm plocha ACO * koef vozovky + plocha přesahu pro navázání na stáv. sil. * koef přesahu + provizorní rozšíření                                                       Výpočet:   
504,52*1,026+2,76*0,39+(45*1,026+16,4*0,39)=571,280 [A]</t>
  </si>
  <si>
    <t>7,76+40,81=48,570 [A]</t>
  </si>
  <si>
    <t>48,57=48,570 [A]</t>
  </si>
  <si>
    <t>SO 181</t>
  </si>
  <si>
    <t>Úpravy komunikací užívaných stavbou</t>
  </si>
  <si>
    <t>759,6=759,600 [A] pol. 12920</t>
  </si>
  <si>
    <t>kamenivo 247,5=247,500 [A]</t>
  </si>
  <si>
    <t>Likvidaci zajistí zhotovitel, čerpání položky po odsouhlasení TDI a investora 
Opravy před stavbou 
Sil. III/24016 do Debrna 
Frézování asf. ploch v rozsahu 30% zpevnění  0,3*plocha*tl. vrstvy (0,05)  0,3*650*5*0,05=48,750 [A] 
Sil. III/24017 do Kralup nad Vltavou 
Frézování asf. ploch v rozsahu 30% zpevnění  0,3*plocha*tl. vrstvy (0,05)  0,3*2050*5,5*0,05=169,125 [B] 
Sil. III/24018 do Dolan 
Frézování asf. ploch v rozsahu 50% zpevnění  0,5*plocha*tl. vrstvy (0,05)  0,5*1250*5*0,05=156,250 [C] 
Opravy po stavbě 
Sil. III/24017 do Kralup nad Vltavou 
Frézování asf. ploch v rozsahu 10% zpevnění 0,1*plocha*tl. vrstvy (0,05)  0,1*2050*5,5*0,05=56,375 [E] 
Celkem: A+B+C+E=430,500 [F]</t>
  </si>
  <si>
    <t>12899</t>
  </si>
  <si>
    <t>Předrcení asfaltového recyklátu</t>
  </si>
  <si>
    <t>na frakci 0/22, do zpevnění krajnic 759,6=759,600 [A]</t>
  </si>
  <si>
    <t>12920</t>
  </si>
  <si>
    <t>ČIŠTĚNÍ KRAJNIC OD NÁNOSU</t>
  </si>
  <si>
    <t>čerpání položky po odsouhlasení TDI a investora 
Opravy před stavbou 
Sil. III/24016 do Debrna 
tl. (0,15) * plocha krajnic  2*650*0,75*0,15=146,250 [A] 
Sil. III/24017 do Kralup nad Vltavou 
tl. (0,15) * plocha krajnic  2*2050*0,75*0,15*0,6=276,750 [B] 
Sil. III/24018 do Dolan 
tl. (0,15) * plocha krajnic  2*1250*0,75*0,15=281,250 [C] 
Opravy po stavbě 
Sil. III/24017 do Kralup nad Vltavou 
tl. (0,15) * plocha krajnic  2*2050*0,75*0,15*0,6*0,2=55,350 [D] 
Celkem: A+B+C+D=759,600 [E]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</si>
  <si>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</si>
  <si>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čerpání položky po odsouhlasení TDI a investora 
Opravy před stavbou 
Sil. III/24016 do Debrna 
zpevnění krajnic z recyklovaného mat tl. 150mm v rozsahu 100 % 2*délka*š. krajnice (0,75)  2*650*0,75*0,15=146,250 [A] 
Sil. III/24017 do Kralup nad Vltavou 
zpevnění krajnic z recyklovaného mat tl. 150mm v rozsahu 100 % 2*délka*š. krajnice (0,75))  2*2050*0,75*0,6*0,15=276,750 [B] 
Sil. III/24018 do Dolan 
zpevnění krajnic z recyklovaného mat tl. 150mm v rozsahu 100 % 2*délka*š. krajnice (0,75)  2*1250*0,75*0,15=281,250 [C] 
Opravy po stavbě 
MK v Debrnu 
0,=0,000 [D] 
Sil. III/24017 do Kralup nad Vltavou 
zpevnění krajnic z recyklovaného mat tl. 150mm v rozsahu 20 % 2*délka*š. krajnice (0,75)  2*2050*0,75*0,6*0,2*0,15=55,350 [E] 
Celkem: A+B+C+D+E=759,600 [F]</t>
  </si>
  <si>
    <t>5774AF</t>
  </si>
  <si>
    <t>VRSTVY PRO OBNOVU A OPRAVY Z ASF BETONU ACO 16</t>
  </si>
  <si>
    <t>čerpání položky po odsouhlasení TDI a investora 
Opravy před stavbou 
Sil. III/24016 do Debrna 
Obnova obrusné vrstvy, asf. ploch v rozsahu 30% zpevnění;  0,3*plocha*tl. vrstvy (0,05)  0,3*650*5*0,05=48,750 [A] 
Sil. III/24017 do Kralup nad Vltavou 
Obnova obrusné vrstvy, asf. ploch v rozsahu 30% zpevnění;  0,3*plocha*tl. vrstvy (0,05)  0,3*2050*5,5*0,05=169,125 [B] 
Sil. III/24018 do Dolan 
Obnova obrusné vrstvy, asf. ploch v rozsahu 50% zpevnění;  0,5*plocha*tl. vrstvy (0,05)  0,5*1250*5*0,05=156,250 [C] 
Opravy po stavbě 
MK v Debrnu 
    0=0,000 [D] 
Sil. III/24017 do Kralup nad Vltavou 
Obnova obrusné vrstvy, asf. ploch v rozsahu 10% zpevnění;   0,1*2050*5,5*0,05=56,375 [E] 
Celkem: A+B+C+D+E=430,500 [F]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</si>
  <si>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</si>
  <si>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57790A</t>
  </si>
  <si>
    <t>VÝSPRAVA VÝTLUKŮ SMĚSÍ ACO (KUBATURA)</t>
  </si>
  <si>
    <t>Sil. III/24016 do Debrna 
Výsprava výtluků směsí ACO v rozsahu 1% zpevnění 0,01*plocha*tl. vrstvy (0,15)  0,01*650*5*0,15=4,875 [A] 
Sil. III/24017 do Kralup nad Vltavou 
57790A Výsprava výtluků směsí ACO v rozsahu 1% zpevnění0,01*plocha*tl. vrstvy (0,15)  0,01*2050*5,5*0,15=16,913 [B] 
Sil. III/24018 do Dolan 
Výsprava výtluků směsí ACO v rozsahu 1% zpevnění0,01*plocha*tl. vrstvy (0,15)   0,01*1250*5*0,15=9,375 [C] 
Celkem: A+B+C=31,163 [D]</t>
  </si>
  <si>
    <t>- odfrézování nebo jiné odstranění poškozených vozovkových vrstev 
- zaříznutí hran 
- vyčištění 
- nátěr 
- dodání a výplň předepsanou zhutněnou balenou asfaltovou směsí 
- asfaltová zálivka</t>
  </si>
  <si>
    <t>SO 221</t>
  </si>
  <si>
    <t>Nadjezd silnice II/240 (km 1,780)</t>
  </si>
  <si>
    <t>1687,769=1 687,769 [A] pol. 12573c</t>
  </si>
  <si>
    <t>Plocha ornice x šířka výkopu 
16,24*24,41=396,418 [A]</t>
  </si>
  <si>
    <t>ornice 12,83+257,73=270,560 [A]</t>
  </si>
  <si>
    <t>nevhodná zemina 3068,67*0,55=1 687,769 [A]</t>
  </si>
  <si>
    <t>Objem tělesa z 3D modelu 87% tř. I 
3068,67*0,87=2 669,743 [A]</t>
  </si>
  <si>
    <t>13183</t>
  </si>
  <si>
    <t>HLOUBENÍ JAM ZAPAŽ I NEPAŽ TŘ II</t>
  </si>
  <si>
    <t>Objem tělesa z 3D modelu 13% tř. II 
3068,67*0,13=398,927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</si>
  <si>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</si>
  <si>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2669,743+398,927=3 068,670 [A] 
396,418=396,418 [B] 
Celkem: A+B=3 465,088 [C]</t>
  </si>
  <si>
    <t>Násyp silničního tělesa za opěrami    Plocha v podélném řezu x průměrná šířka  
18,71* 16,76 + 14,37* 17,27=561,750 [A] 
Svahový kužel levé křídlo - O1 1/3 x PÍ x poloměr kužele x poloměr kužele x výška kužele  / 4  25,83=25,830 [B] 
Svahový kužel pravé křídlo - O1 1/3 x PÍ x poloměr kužele x poloměr kužele x výška kužele  / 4  12,62=12,620 [C] 
Svahový kužel levé křídlo - O2 1/3 x PÍ x poloměr kužele x poloměr kužele x výška kužele  / 4  11,20=11,200 [D] 
Svahový kužel pravé křídlo - O2 1/3 x PÍ x poloměr kužele x poloměr kužele x výška kužele  / 4  7,60=7,600 [E] 
Celkem: A+B+C+D+E=619,000 [F]</t>
  </si>
  <si>
    <t>17280</t>
  </si>
  <si>
    <t>ZŘÍZENÍ TĚSNĚNÍ Z NAKUPOVANÝCH MATERIÁLŮ</t>
  </si>
  <si>
    <t>Těsnící vrstva tl. 300 mm  dle čl. 5.2 Plocha zásypu x šířka mezi křídly  
5,32*10,2=54,264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</si>
  <si>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</si>
  <si>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Zásyp základu  dle čl. 5.1 Objem tělesa z 3D modelu 
2204,33=2 204,330 [A] 
Podkladní přechodový klín  dle čl. 5.6 Plocha zásypu x šířka mezi křídly  
9,6*10,2=97,920 [B] 
Celkem: A+B=2 302,250 [C]</t>
  </si>
  <si>
    <t>17491</t>
  </si>
  <si>
    <t>ZÁSYP JAM A RÝH Z JINÝCH MATERIÁLŮ</t>
  </si>
  <si>
    <t>Ochranný zásyp s drenážní funkcí  dle čl. 5.3 Plocha zásypu x šířka mezi křídly  
3,15*10,2=32,130 [A]</t>
  </si>
  <si>
    <t>Ohumusování - levé křídlo - O1  rozprostření ornice ve svahu PÍ x poloměr koužele x přepona kužele x tloušťka ohumusování / 4 4,72=4,720 [A] 
Ohumusování - pravé křídlo - O1  rozprostření ornice ve svahu PÍ x poloměr koužele x přepona kužele x tloušťka ohumusování / 4 3,04=3,040 [B] 
Ohumusování - levé křídlo - O2  rozprostření ornice ve svahu PÍ x poloměr koužele x přepona kužele x tloušťka ohumusování / 4 2,87=2,870 [C] 
Ohumusování - pravé křídlo - O2  rozprostření ornice ve svahu PÍ x poloměr koužele x přepona kužele x tloušťka ohumusování / 4 2,20=2,200 [D] 
Celkem: A+B+C+D=12,830 [E]</t>
  </si>
  <si>
    <t>Ohumusování kolem mostu  Plocha ohumusování kolem mostu z půdorysu 1718,2*0,15=257,730 [A]</t>
  </si>
  <si>
    <t>21331</t>
  </si>
  <si>
    <t>DRENÁŽNÍ VRSTVY Z BETONU MEZEROVITÉHO (DRENÁŽNÍHO)</t>
  </si>
  <si>
    <t>Mezerovitý beton kolem drenáže - opěra O1   Plocha betonu x šířka mezi křídly 
0,11*10,2=1,122 [A] 
Mezerovitý beton kolem drenáže - opěra O2   Plocha betonu x šířka mezi křídly 
0,11*10,2=1,122 [B] 
Celkem: A+B=2,244 [C]</t>
  </si>
  <si>
    <t>Položka zahrnuje: 
- dodávku předepsaného materiálu pro drenážní vrstvu, včetně mimostaveništní a vnitrostaveništní dopravy 
- provedení drenážní vrstvy předepsaných rozměrů a předepsaného tvaru</t>
  </si>
  <si>
    <t>272325</t>
  </si>
  <si>
    <t>ZÁKLADY ZE ŽELEZOBETONU DO C30/37</t>
  </si>
  <si>
    <t>C30/37 XC2, XA1, XF1 
Opěra O1   Plocha základu x šířka 
4,79*11,5=55,085 [A] 
Opěra O2   Plocha základu x šířka 
4,79*11,5=55,085 [B] 
Celkem: A+B=110,170 [C]</t>
  </si>
  <si>
    <t>272365</t>
  </si>
  <si>
    <t>VÝZTUŽ ZÁKLADŮ Z OCELI 10505, B500B</t>
  </si>
  <si>
    <t>Výztuž v m3 x objem betonu  160*110,17*0,001=17,627 [A]</t>
  </si>
  <si>
    <t>Svislé konstrukce</t>
  </si>
  <si>
    <t>31717</t>
  </si>
  <si>
    <t>KOVOVÉ KONSTRUKCE PRO KOTVENÍ ŘÍMSY</t>
  </si>
  <si>
    <t>KG</t>
  </si>
  <si>
    <t>Kotva římsy po 1 m  113*8=904,000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</si>
  <si>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</si>
  <si>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</si>
  <si>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</si>
  <si>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Levá římsa   Plocha římsy x délka mostu 
0,58*37,57=21,791 [A] 
Pravá římsa   Plocha římsy x délka mostu 
0,28*37,57=10,520 [B] 
Celkem: A+B=32,311 [C]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</si>
  <si>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</si>
  <si>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317365</t>
  </si>
  <si>
    <t>VÝZTUŽ ŘÍMS Z OCELI 10505, B500B</t>
  </si>
  <si>
    <t>Výztuž v m3 x objem betonu  160*32,31*0,001=5,170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</si>
  <si>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</si>
  <si>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333325</t>
  </si>
  <si>
    <t>MOSTNÍ OPĚRY A KŘÍDLA ZE ŽELEZOVÉHO BETONU DO C30/37</t>
  </si>
  <si>
    <t>Křídlo 1 - opěra O1   Plocha křídla x tloušťka     
32,8*0,65=21,320 [A] 
Křídlo 2 - opěra O1   Plocha křídla x tloušťka  
32,8*0,65=21,320 [B] 
Křídlo 1 - opěra O2   Plocha křídla x tloušťka  
26,4*0,65=17,160 [C] 
Křídlo 2 - opěra O2   Plocha křídla x tloušťka  
26,4*0,65=17,160 [D] 
Dřík - O1   Plocha dříku x šířka 
5,2*11,5=59,800 [E] 
Dřík - O2   Plocha dříku x šířka 
4,8*11,5=55,200 [F] 
Celkem: A+B+C+D+E+F=191,960 [G]</t>
  </si>
  <si>
    <t>333365</t>
  </si>
  <si>
    <t>VÝZTUŽ MOSTNÍCH OPĚR A KŘÍDEL Z OCELI 10505, B500B</t>
  </si>
  <si>
    <t>Výztuž v m3 x objem betonu  230*115*0,001=26,450 [A] 
Výztuž v m3 x objem betonu  330*76,96*0,001=25,397 [B] 
Celkem: A+B=51,847 [C]</t>
  </si>
  <si>
    <t>420324</t>
  </si>
  <si>
    <t>PŘECHODOVÉ DESKY MOSTNÍCH OPĚR ZE ŽELEZOBETONU C25/30</t>
  </si>
  <si>
    <t>Přechodová deska - O1   Plocha desky x šířka 
2*8,52=17,040 [A] 
Přechodová deska - O2   Plocha desky x šířka 
2*8,52=17,040 [B] 
Celkem: A+B=34,080 [C]</t>
  </si>
  <si>
    <t>420365</t>
  </si>
  <si>
    <t>VÝZTUŽ PŘECHODOVÝCH DESEK MOSTNÍCH OPĚR Z OCELI 10505, B500B</t>
  </si>
  <si>
    <t>34,08*0,14=4,771 [A] předpoklad 140 kg/m3</t>
  </si>
  <si>
    <t>421325</t>
  </si>
  <si>
    <t>MOSTNÍ NOSNÉ DESKOVÉ KONSTRUKCE ZE ŽELEZOBETONU C30/37</t>
  </si>
  <si>
    <t>MOSTOVKA   Objem tělesa z 3D modelu 
224,09=224,090 [A]</t>
  </si>
  <si>
    <t>421365</t>
  </si>
  <si>
    <t>VÝZTUŽ MOSTNÍ DESKOVÉ KONSTRUKCE Z OCELI 10505, B500B</t>
  </si>
  <si>
    <t>Výztuž v m3 x objem betonu  170*224,09*0,001=38,095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</si>
  <si>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</si>
  <si>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434125</t>
  </si>
  <si>
    <t>SCHODIŠŤOVÉ STUPNĚ, Z DÍLCŮ ŽELEZOBETON DO C30/37</t>
  </si>
  <si>
    <t>C 30/37 XF4, XD3 
0,18*0,5*0,75 * 32 =2,160 [A]</t>
  </si>
  <si>
    <t>Podkladní beton pod drenáž - opěra O1   Plocha betonu x šířka mezi křídly 
1,05*10,2=10,710 [A] 
Podkladní beton pod drenáž - opěra O2   Plocha betonu x šířka mezi křídly 
1*10,2=10,200 [B] 
Podkladní beton - opěra O1 C12/15 X0  Plocha betonu x šířka pod opěrou  
7,99=7,990 [C] 
Podkladní beton - opěra O2 C12/15 X0  Plocha betonu x šířka pod opěrou  
7,99=7,990 [D] 
Podkladní beton pod přechodovými deskami C12/15n X0  Plocha podkl. bet. pod přech. desk. v podél. řezu x šířka mezi křídly 12,34=12,340 [E] 
Výplňový beton pod římsami mezi přech. deskou a křídlem C12/15n X0  Plocha betonu v příčném směru x délka přech. desky 3,62=3,620 [F] 
Celkem: A+B+C+D+E+F=52,850 [G]</t>
  </si>
  <si>
    <t>Podkladní beton pod lomovým kamenem C25/30n XF4  Plocha lomového kamene x tl. betonu 34,92*0,15=5,238 [A] 
Podkladní beton pod skluzem C25/30n XF4  Plocha betonu v řezu skluzu x délka skluzů + plocha betonu v zářezu x šířka skluzu x 4       3,99=3,990 [B] 
Celkem: A+B=9,228 [C]</t>
  </si>
  <si>
    <t>Podkladní beton pod schodištěm C20/25n XF3  Plocha betonu pod schodištěm v podélném řezu x průměrná šířka betonového lože  6,59=6,590 [A]</t>
  </si>
  <si>
    <t>45152</t>
  </si>
  <si>
    <t>PODKLADNÍ A VÝPLŇOVÉ VRSTVY Z KAMENIVA DRCENÉHO</t>
  </si>
  <si>
    <t>Kamenitá sypanina  frakce 32/63  Plocha v podélném řezu x šířka  72,60=72,600 [A]</t>
  </si>
  <si>
    <t>Podkladní štěrkokpísek pod schodištěm   Plocha ŠP x šířka v řezu 
0,61*1,7=1,037 [A]</t>
  </si>
  <si>
    <t>45747</t>
  </si>
  <si>
    <t>VYROVNÁVACÍ A SPÁD VRSTVY Z MALTY ZVLÁŠTNÍ (PLASTMALTA)</t>
  </si>
  <si>
    <t>Drenážní polymerbeton  Pod odvodňovacím proužkem Plocha bet. v příčném řezu x celk. délka římsy + plocha betonu u odv. trubiček x šířka odvod. plochy 
0,01*75=0,750 [A] 
0,16*1=0,160 [B] 
Celkem: A+B=0,910 [C]</t>
  </si>
  <si>
    <t>položka zahrnuje: 
- dodání zvláštní malty (plastmalty) předepsané kvality a její rozprostření v předepsané tloušťce a v předepsaném tvaru</t>
  </si>
  <si>
    <t>45852</t>
  </si>
  <si>
    <t>VÝPLŇ ZA OPĚRAMI A ZDMI Z KAMENIVA DRCENÉHO</t>
  </si>
  <si>
    <t>Zásyp za opěrou  dle čl. 5.4 Plocha zásypu x šířka mezi křídly  
20*10,2=204,000 [A]</t>
  </si>
  <si>
    <t>46451</t>
  </si>
  <si>
    <t>POHOZ DNA A SVAHŮ Z LOMOVÉHO KAMENE</t>
  </si>
  <si>
    <t>Kamenitá sypanina  frakce 32/63  Plocha sypaniny v půdorysu x tloušťka 
275*0,3=82,500 [A]</t>
  </si>
  <si>
    <t>položka zahrnuje dodávku předepsaného kamene, mimostaveništní a vnitrostaveništní dopravu a jeho uložení 
není-li v zadávací dokumentaci uvedeno jinak, jedná se o nakupovaný materiál</t>
  </si>
  <si>
    <t>(28,71+6,21)*0,2=6,984 [A]</t>
  </si>
  <si>
    <t>Spojovací postřik - 0,35 kg/m2 PS-CP   Šířka vozovky x délka mezi řezanými spárami  
186,39=186,390 [A]</t>
  </si>
  <si>
    <t>574I54</t>
  </si>
  <si>
    <t>ASFALTOVÝ KOBEREC MASTIXOVÝ SMA 11+, 11S TL. 40MM</t>
  </si>
  <si>
    <t>Asfaltový koberec mastixový - 40 mm  SMA 11S  Šířka vozovky x délka mezi řezanými spárami x tl. vrstvy 
9*20,71=186,390 [A]</t>
  </si>
  <si>
    <t>575C53</t>
  </si>
  <si>
    <t>LITÝ ASFALT MA IV (OCHRANA MOSTNÍ IZOLACE) 11 TL. 40MM</t>
  </si>
  <si>
    <t>Litý asfalt - 40 mm MA 11 IV  Šířka vozovky x délka mezi řezanými spárami x tl. vrstvy 
9*20,71=186,390 [A]</t>
  </si>
  <si>
    <t>posyp předobaleným kamenivem frakce 2/4 v dávkování 1,5kg/m2 186,39=186,390 [A]</t>
  </si>
  <si>
    <t>Zdrsňující posyp předobalenou drtí - 3,0 kg/m2 HDK 4/8  Šířka vozovky x délka mezi řezanými spárami  
9*20,71=186,390 [A]</t>
  </si>
  <si>
    <t>711112</t>
  </si>
  <si>
    <t>IZOLACE BĚŽNÝCH KONSTRUKCÍ PROTI ZEMNÍ VLHKOSTI ASFALTOVÝMI PÁSY</t>
  </si>
  <si>
    <t>1xALP + 2xALN  Plocha zasypané části opěry  417,40 
90,04+164,24+101,70+172,09=528,070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</si>
  <si>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</si>
  <si>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711117</t>
  </si>
  <si>
    <t>IZOLACE BĚŽNÝCH KONSTRUKCÍ PROTI ZEMNÍ VLHKOSTI Z PE FÓLIÍ</t>
  </si>
  <si>
    <t>Geomembrána tl. 1 mm pevnost min. 20kN/m v obou směrech V těsnící vrstvě Délka geomembrány ve vrstvě štěrkopísku x 2 
8,98*10,2*2=183,192 [A]</t>
  </si>
  <si>
    <t>711232</t>
  </si>
  <si>
    <t>IZOLACE ZVLÁŠT KONSTR PROTI VOL STÉK VODĚ ASFALT PÁSY</t>
  </si>
  <si>
    <t>Na rubu křídel Plocha rubu křídel  50,64*2=101,280 [A]</t>
  </si>
  <si>
    <t>711442</t>
  </si>
  <si>
    <t>IZOLACE MOSTOVEK CELOPLOŠNÁ ASFALTOVÝMI PÁSY S PEČETÍCÍ VRSTVOU</t>
  </si>
  <si>
    <t>Délka izolace v řezu x délka vozovky na mostě ( 2,18+0,67+11,5)*24,45=350,858 [A] 
Kluzná vrstva 2 vrstvy NAIP  2 x délka kluzné vrstvy x 2  3,40=3,400 [B] 
Celkem: A+B=354,258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</si>
  <si>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</si>
  <si>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711502</t>
  </si>
  <si>
    <t>OCHRANA IZOLACE NA POVRCHU ASFALTOVÝMI PÁSY</t>
  </si>
  <si>
    <t>0,03*6*2*7,5=2,700 [A] 2 x délka kluzné vrstvy x 2</t>
  </si>
  <si>
    <t>položka zahrnuje: 
- dodání  předepsaného ochranného materiálu 
- zřízení ochrany izolace</t>
  </si>
  <si>
    <t>tl. &gt; 6 mm, min 600 g/m2  Plocha izolace proti zemní vlhkosti 
528,07=528,070 [A]</t>
  </si>
  <si>
    <t>78382</t>
  </si>
  <si>
    <t>NÁTĚRY BETON KONSTR TYP S2 (OS-B)</t>
  </si>
  <si>
    <t>Délka nátěru v řezu x délka konstrukce x 2 
0,54*20,145*2=21,757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</si>
  <si>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</si>
  <si>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</si>
  <si>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</si>
  <si>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Délka nátěru v řezu x délka říms x 2 
0,42*37,57*2=31,559 [A]</t>
  </si>
  <si>
    <t>875332</t>
  </si>
  <si>
    <t>POTRUBÍ DREN Z TRUB PLAST DN DO 150MM DĚROVANÝCH</t>
  </si>
  <si>
    <t>Drenáž za opěrou O1 ?150 mm  Délka rubové drenáže v pohledu 
11,7=11,700 [A] 
Drenáž za opěrou O2 ?150 mm  Délka rubové drenáže v pohledu 
11,7=11,700 [B] 
Celkem: A+B=23,400 [C]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</si>
  <si>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</si>
  <si>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87626</t>
  </si>
  <si>
    <t>CHRÁNIČKY Z TRUB PLAST DN DO 80MM</t>
  </si>
  <si>
    <t>Délka chráničky odvodňovací trubičky x počet trubiček DN 75 plast 3,20=3,200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</si>
  <si>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</si>
  <si>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87633</t>
  </si>
  <si>
    <t>CHRÁNIČKY Z TRUB PLASTOVÝCH DN DO 150MM</t>
  </si>
  <si>
    <t>Kabelové chráničky  HDPE 110/94  Délka římsy x počet chrániček 
37,57*2=75,140 [A]</t>
  </si>
  <si>
    <t>87634</t>
  </si>
  <si>
    <t>CHRÁNIČKY Z TRUB PLASTOVÝCH DN DO 200MM</t>
  </si>
  <si>
    <t>Chránička drenáže  ?180 mm Prostup křídlem Šířka křídla x 2  0,65*2=1,300 [A]</t>
  </si>
  <si>
    <t>9112B1</t>
  </si>
  <si>
    <t>ZÁBRADLÍ MOSTNÍ SE SVISLOU VÝPLNÍ - DODÁVKA A MONTÁŽ</t>
  </si>
  <si>
    <t>Délka zábradlí v půdorysu 
38=38,000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</si>
  <si>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</si>
  <si>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9115C1</t>
  </si>
  <si>
    <t>SVODIDLO OCEL MOSTNÍ JEDNOSTR, ÚROVEŇ ZADRŽ H2 - DODÁVKA A MONTÁŽ</t>
  </si>
  <si>
    <t>Délka svodidla v půdorysu 
38=38,000 [A]</t>
  </si>
  <si>
    <t>položka zahrnuje: 
- kompletní dodávku všech dílů ocelového svodidla s předepsanou povrchovou úpravou včetně spojovacích a diltačních prvků 
- montáž a osazení svodidla, kotvení, t.j. kotevní desky, šrouby z nerez oceli, vrty a zálivku, pokud zadávací dokumentace nestanoví jinak, případné nivelační hmoty pod kotevní desky 
- přechod na jiný typ svodidla nebo přes mostní závěr 
- ochranu proti bludným proudům a vývody pro jejich měření 
nezahrnuje odrazky nebo retroreflexní fólie</t>
  </si>
  <si>
    <t>9117C1</t>
  </si>
  <si>
    <t>SVOD OCEL ZÁBRADEL ÚROVEŇ ZADRŽ H2 - DODÁVKA A MONTÁŽ</t>
  </si>
  <si>
    <t>Délka svodidla v půdorysu 
41,5=41,500 [A]</t>
  </si>
  <si>
    <t>91345</t>
  </si>
  <si>
    <t>NIVELAČNÍ ZNAČKY KOVOVÉ</t>
  </si>
  <si>
    <t>Hřebová nivelační značka   Počet nivelačních značek 
10=10,000 [A]</t>
  </si>
  <si>
    <t>položka zahrnuje: 
- dodání a osazení nivelační značky včetně nutných zemních prací 
- vnitrostaveništní a mimostaveništní dopravu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</si>
  <si>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</si>
  <si>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</si>
  <si>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</si>
  <si>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917223</t>
  </si>
  <si>
    <t>SILNIČNÍ A CHODNÍKOVÉ OBRUBY Z BETONOVÝCH OBRUBNÍKŮ ŠÍŘ 100MM</t>
  </si>
  <si>
    <t>Betonový obrubník 100/250   Délka obrubníku v půdorysu + obrubník ve svahu násypovách kuželů 
20,15+13,28+12,68+17,13=63,240 [A]</t>
  </si>
  <si>
    <t>Silniční obrubník 150/300   Délka silničního obrubníku v půdorysu 
4*5=20,000 [A]</t>
  </si>
  <si>
    <t>931182</t>
  </si>
  <si>
    <t>VÝPLŇ DILATAČNÍCH SPAR Z POLYSTYRENU TL 20MM</t>
  </si>
  <si>
    <t>Extrudovaný polystyren XPS   Plocha polystyrénu v řezu x šířka mezi křídly x 2 
0,0029*10,2*2/0,02=2,958 [A]</t>
  </si>
  <si>
    <t>položka zahrnuje dodávku a osazení předepsaného materiálu, očištění ploch spáry před úpravou, očištění okolí spáry po úpravě</t>
  </si>
  <si>
    <t>931185</t>
  </si>
  <si>
    <t>VÝPLŇ DILATAČNÍCH SPAR Z POLYSTYRENU TL 50MM</t>
  </si>
  <si>
    <t>Extrudovaný polystyren XPS  před i za podkladním betonem přechodové desky Plocha polystyrénu v řezu x šířka mezi křídly x 2 
0,018*10,2*2/0,05=7,344 [A] 
polystyren tl. min 50 mm Kraj přechodové desky Plocha v řezu přechodové desky x délka přechodové desky x 2 
0,03*6*2/0,05=7,200 [B] 
Celkem: A+B=14,544 [C]</t>
  </si>
  <si>
    <t>93131</t>
  </si>
  <si>
    <t>TĚSNĚNÍ DILATAČ SPAR ASF ZÁLIVKOU</t>
  </si>
  <si>
    <t>Těsnící elastická zálivka v řezané spáře  třída N1, šířka min. 10 mm, tl. min 25 mm Spáry ve vozovce Plocha spáry x šířka vozovky x 2 
0,02*0,04*9*2=0,014 [A] 
Těsnící elastická zálivka s předtěsněním tl. min. 15 mm třída N1 Podél říms Plocha zálivky x délka římsy x 2 
0,0011*37,57*2=0,083 [B] 
Těsnění spáry podél obrubníku   Délka obrubníků x plocha zálivky 
83,24*0,001=0,083 [C] 
Celkem: A+B+C=0,180 [D]</t>
  </si>
  <si>
    <t>položka zahrnuje dodávku a osazení předepsaného materiálu, očištění ploch spáry před úpravou, očištění okolí spáry po úpravě 
nezahrnuje těsnící profil</t>
  </si>
  <si>
    <t>Skluz z betonových prefabrikátů C30/37 XF4, XD3  Délka skluzů ve svahu 22,32=22,320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</si>
  <si>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</si>
  <si>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93639</t>
  </si>
  <si>
    <t>ZAÚSTĚNÍ SKLUZŮ (VČET DLAŽBY Z LOM KAMENE)</t>
  </si>
  <si>
    <t>Položka zahrnuje veškerý materiál, výrobky a polotovary, včetně mimostaveništní a vnitrostaveništní dopravy (rovněž přesuny), včetně naložení a složení,případně s uložením.</t>
  </si>
  <si>
    <t>936541</t>
  </si>
  <si>
    <t>MOSTNÍ ODVODŇOVACÍ TRUBKA (POVRCHŮ IZOLACE) Z NEREZ OCELI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</si>
  <si>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</si>
  <si>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SO 222</t>
  </si>
  <si>
    <t>Nadjezd silnice III/24017 (km 3,074)</t>
  </si>
  <si>
    <t>1387,804=1 387,804 [A] pol. 12573c a zemina z pilot ( viz pol. 17120)</t>
  </si>
  <si>
    <t>ornice 72,596+27,5=100,096 [A]</t>
  </si>
  <si>
    <t>1235,22=1 235,220 [A]</t>
  </si>
  <si>
    <t>Výkop pro opěry zemina nevhodná Objem tělesa z 3D modelu 1235,22=1 235,220 [A]</t>
  </si>
  <si>
    <t>1235,20=1 235,200 [A] 
3,14*0,45*0,45*240=152,604 [B] 
Celkem: A+B=1 387,804 [C]</t>
  </si>
  <si>
    <t>Zásyp základu  dle čl. 5.1 Objem tělesa z 3D modelu 
1008,98=1 008,980 [A] 
Podkladní přechodový klín  dle čl. 5.6 Plocha zásypu x šířka mezi křídly  
10,7*7,2=77,040 [C] 
Celkem: A+C=1 086,020 [D]</t>
  </si>
  <si>
    <t>Násyp silničního tělesa za opěrami    Plocha v podélném řezu x průměrná šířka  
28,50* 17,06 + 35,81* 19,95=1 200,620 [A]</t>
  </si>
  <si>
    <t>Těsnící vrstva tl. 300 mm  dle čl. 5.2 Plocha zásypu x šířka mezi křídly  
4,37*7,2=31,464 [A]</t>
  </si>
  <si>
    <t>Ochranný zásyp s drenážní funkcí  dle čl. 5.3 Plocha zásypu x šířka mezi křídly  
6,45*7,2=46,440 [A]</t>
  </si>
  <si>
    <t>Svahový kužel levé křídlo - O1   1/3 x PÍ x poloměr kužele x poloměr kužele x výška kužele  / 4  
43,29=43,290 [A] 
Svahový kužel pravé křídlo - O1   1/3 x PÍ x poloměr kužele x poloměr kužele x výška kužele  / 4  
48,3=48,300 [B] 
Svahový kužel levé křídlo - O2   1/3 x PÍ x poloměr kužele x poloměr kužele x výška kužele  / 4  
57,73=57,730 [C] 
Svahový kužel pravé křídlo - O2   1/3 x PÍ x poloměr kužele x poloměr kužele x výška kužele  / 4  
66=66,000 [D] 
Celkem: A+B+C+D=215,320 [E]</t>
  </si>
  <si>
    <t>Ohumusování - levé křídlo - O1   PÍ x poloměr koužele x přepona kužele x tloušťka ohumusování / 4  5,7=5,700 [A] 
Ohumusování - pravé křídlo - O1   PÍ x poloměr koužele x přepona kužele x tloušťka ohumusování / 4  6,26=6,260 [B] 
Ohumusování - levé křídlo - O2   PÍ x poloměr koužele x přepona kužele x tloušťka ohumusování / 4  7,31=7,310 [C] 
Ohumusování - pravé křídlo - O2   PÍ x poloměr koužele x přepona kužele x tloušťka ohumusování / 4  8,23=8,230 [D] 
Celkem: A+B+C+D=27,500 [E]</t>
  </si>
  <si>
    <t>Ohumusování kolem mostu  Plocha ohumusování kolem mostu z půdorysu 483,97*0,15=72,596 [A]</t>
  </si>
  <si>
    <t>Mezerovitý beton kolem drenáže - opěra O1   Plocha betonu x šířka mezi křídly   0,08*7,2=0,576 [A] 
Mezerovitý beton kolem drenáže - opěra O2   Plocha betonu x šířka mezi křídly   0,08*7,2=0,576 [B] 
Celkem: A+B=1,152 [C]</t>
  </si>
  <si>
    <t>21341</t>
  </si>
  <si>
    <t>DRENÁŽNÍ VRSTVY Z PLASTBETONU (PLASTMALTY)</t>
  </si>
  <si>
    <t>Plocha bet. v příčném řezu x celk. délka římsy + plocha betonu u odv. trubiček x šířka odvod. plochy 
0,01*75,78+0,16*1,00=0,918 [A]</t>
  </si>
  <si>
    <t>224324</t>
  </si>
  <si>
    <t>PILOTY ZE ŽELEZOBETONU C25/30</t>
  </si>
  <si>
    <t>C25/30 XA1  Plocha piloty x výška x počet pilot 
0,64*15*16=153,600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</si>
  <si>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</si>
  <si>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224365</t>
  </si>
  <si>
    <t>VÝZTUŽ PILOT Z OCELI 10505, B500B</t>
  </si>
  <si>
    <t>Výztuž v m3 x objem betonu 160*152,68*0,001=24,429 [A]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</si>
  <si>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</si>
  <si>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264741</t>
  </si>
  <si>
    <t>VRTY PRO PILOTY TŘ I A II D DO 1000MM</t>
  </si>
  <si>
    <t>15*16=240,000 [A]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</si>
  <si>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</si>
  <si>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C30/37 XC2, XA1, XF1 
Opěra O1 C30/37 XC2, XA1, XF1  Plocha základu x šířka  
4,79*8,5=40,715 [A] 
Opěra O2 C30/37 XC2, XA1, XF1  Plocha základu x šířka 
4,79*8,5=40,715 [B] 
Celkem: A+B=81,430 [C]</t>
  </si>
  <si>
    <t>Výztuž v m3 x objem betonu 160*81,43*0,001=13,029 [A]</t>
  </si>
  <si>
    <t>Kotva římsy po 1 m 76*8=608,000 [A]</t>
  </si>
  <si>
    <t>Levá římsa C30/37 XC4, XF4, XD3  Plocha římsy x délka mostu  0,28*37,9=10,612 [A] 
Pravá římsa C30/37 XC4, XF4, XD3  Plocha římsy x délka mostu  0,28*37,9=10,612 [B] 
Celkem: A+B=21,224 [C]</t>
  </si>
  <si>
    <t>Výztuž v m3 x objem betonu 160*21,22*0,001=3,395 [A]</t>
  </si>
  <si>
    <t>Křídlo 1 - opěra O1 C30/37 XC4, XF2, XD1  Plocha křídla x tloušťka   31,96*0,65=20,774 [A] 
Křídlo 2 - opěra O1 C30/37 XC4, XF2, XD1  Plocha křídla x tloušťka   31,96*0,65=20,774 [B] 
Křídlo 1 - opěra O2 C30/37 XC4, XF2, XD1  Plocha křídla x tloušťka   28,11*0,65=18,272 [C] 
Křídlo 2 - opěra O2 C30/37 XC4, XF2, XD1  Plocha křídla x tloušťka   28,11*0,65=18,272 [D] 
Dřík - O1 C30/37 XC4, XF2, XD1  Plocha dříku x šířka  5,04*8,5=42,840 [E] 
Dřík - O2 C30/37 XC4, XF2, XD1  Plocha dříku x šířka  4,73*8,5=40,205 [F] 
Celkem: A+B+C+D+E+F=161,137 [G]</t>
  </si>
  <si>
    <t>Výztuž v m3 x objem betonu 230*83,05*0,001=19,102 [A] 
Výztuž v m3 x objem betonu 330*78,09*0,001=25,770 [B] 
Celkem: A+B=44,872 [C]</t>
  </si>
  <si>
    <t>Přechodová deska - O1 C25/30 XC2, XF2  Plocha desky x šířka 
2*7=14,000 [A] 
Přechodová deska - O2 C25/30 XC2, XF2  Plocha desky x šířka 
2*7=14,000 [B] 
Celkem: A+B=28,000 [C]</t>
  </si>
  <si>
    <t>28*0,14=3,920 [A] předpoklad 140 kg/m3</t>
  </si>
  <si>
    <t>C30/37 XC4, XF2, XD1  Objem tělesa z 3D modelu 
161,86=161,860 [A]</t>
  </si>
  <si>
    <t>Výztuž v m3 x objem betonu 170*161,86*0,001=27,516 [A]</t>
  </si>
  <si>
    <t>C 30/37 XF4, XD3 
0,18*0,5*0,75 * 45 =3,038 [A]</t>
  </si>
  <si>
    <t>Podkladní beton - opěra O1 C12/15 X0  Plocha betonu x šířka pod opěrou  0,66*9,1=6,006 [A] 
Podkladní beton - opěra O2 C12/15 X0  Plocha betonu x šířka pod opěrou  0,66*9,1=6,006 [B] 
Podkladní beton pod drenáž - opěra O1 C12/15n X0  Plocha betonu x šířka mezi křídly  0,71*7,5=5,325 [C] 
Podkladní beton pod drenáž - opěra O2 C12/15n X0  Plocha betonu x šířka mezi křídly  0,60*7,5=4,500 [D] 
Podkladní beton pod přechodovými deskami C12/15n X0  Plocha podkl. bet. pod přech. desk. v podél. řezu x šířka mezi křídly  1,22*7,2=8,784 [E] 
Celkem: A+B+C+D+E=30,621 [F]</t>
  </si>
  <si>
    <t>C25/30n XF4  Plocha lomového kamene x tl. betonu 
22,18*0,15=3,327 [A] 
Podkladní beton pod skluzem C25/30n XF4  Plocha betonu v řezu skluzu x délka skluzů + plocha betonu v zářezu x šířka skluzu x 4        6,84=6,840 [B] 
Celkem: A+B=10,167 [C]</t>
  </si>
  <si>
    <t>C20/25n XF3  Plocha betonu pod schodištěm v podélném řezu x průměrná šířka betonového lože  
2,23*1,9+2,15*1,9=8,322 [A]</t>
  </si>
  <si>
    <t>Podkladní štěrkokpísek pod schodištěm   Plocha ŠP x šířka v řezu 
1,04*1,7=1,768 [A]</t>
  </si>
  <si>
    <t>Zásyp za opěrou  dle čl. 5.4 Plocha zásypu x šířka mezi křídly  
38,65*7,2=278,280 [A]</t>
  </si>
  <si>
    <t>46452</t>
  </si>
  <si>
    <t>POHOZ DNA A SVAHŮ Z KAMENIVA DRCENÉHO</t>
  </si>
  <si>
    <t>frakce 32/63  Plocha v podélném řezu x šířka  
6,32*9,1=57,512 [A]</t>
  </si>
  <si>
    <t>Lomový kámen   Pocha obložení v půdorysu + procha kamene na svahovém kuželu (16+6,18)*0,2=4,436 [A]</t>
  </si>
  <si>
    <t>Spojovací postřik - 0,35 kg/m2 PS-CP   Šířka vozovky x délka mezi řezanými spárami  
155,55=155,550 [A]</t>
  </si>
  <si>
    <t>Asfaltový koberec mastixový - 40 mm  SMA 11S  Šířka vozovky x délka mezi řezanými spárami x tl. vrstvy 
7,5*20,74=155,550 [A]</t>
  </si>
  <si>
    <t>Litý asfalt - 40 mm MA 11 IV  Šířka vozovky x délka mezi řezanými spárami x tl. vrstvy 
7,5*20,74=155,550 [A]</t>
  </si>
  <si>
    <t>posyp předobaleným kamenivem frakce 2/4 v dávkování 1,5kg/m2 155,55=155,550 [A]</t>
  </si>
  <si>
    <t>Zdrsňující posyp předobalenou drtí - 3,0 kg/m2 HDK 4/8  Šířka vozovky x délka mezi řezanými spárami  
7,5*20,74=155,550 [A]</t>
  </si>
  <si>
    <t>1xALP + 2xALN  Plocha zasypané části opěry  417,40 
98,12+118,37+88,48+112,43=417,400 [A]</t>
  </si>
  <si>
    <t>Geomembrána tl. 1 mm pevnost min. 20kN/m v obou směrech V těsnící vrstvě Délka geomembrány ve vrstvě štěrkopísku x 2 
7,5*7,2*2=108,000 [A]</t>
  </si>
  <si>
    <t>Na rubu křídel Plocha rubu křídel  53,54*2=107,080 [A]</t>
  </si>
  <si>
    <t>Délka izolace v řezu x délka vozovky na mostě (4,25+0,67*2)*24,45=136,676 [A]</t>
  </si>
  <si>
    <t>2*0,1*2*7,5=3,000 [A] 2 x délka kluzné vrstvy x 2</t>
  </si>
  <si>
    <t>tl. &gt; 6 mm, min 600 g/m2  Plocha izolace proti zemní vlhkosti 
417,4=417,400 [A]</t>
  </si>
  <si>
    <t>Délka nátěru v řezu x délka konstrukce x 2 
0,54*18,83*2=20,336 [A]</t>
  </si>
  <si>
    <t>Délka nátěru v řezu x délka říms x 2 
0,42*37,89*2=31,828 [A]</t>
  </si>
  <si>
    <t>Drenáž za opěrou O1 ?150 mm  Délka rubové drenáže v pohledu 8,16=8,160 [A] 
Drenáž za opěrou O2 ?150 mm  Délka rubové drenáže v pohledu 8,16=8,160 [B] 
Celkem: A+B=16,320 [C]</t>
  </si>
  <si>
    <t>Chránička odvodňovací trubičky  do 80 mm Délka chráničky odvodňovací trubičky x počet trubiček  1,72=1,720 [A]</t>
  </si>
  <si>
    <t>HDPE 110/94  Délka římsy x počet chrániček 
75,8=75,800 [A]</t>
  </si>
  <si>
    <t>Délka svodidla v půdorysu 75,8=75,800 [A]</t>
  </si>
  <si>
    <t>914A21</t>
  </si>
  <si>
    <t>EV ČÍSLO MOSTU OCEL S FÓLIÍ TŘ.1 DODÁVKA A MONTÁŽ</t>
  </si>
  <si>
    <t>Betonový obrubník 100/250 
Délka obrubníku v půdorysu + obrubník ve svahu násypovách kuželů 
21,73+14,21+22,18 +14,54=72,660 [A] 
Silniční obrubník 150/300 
Délka silničního obrubníku v půdorysu 
4*5=20,000 [B] 
Celkem: A+B=92,660 [C]</t>
  </si>
  <si>
    <t>Extrudovaný polystyren XPS   Plocha polystyrénu v řezu x šířka mezi křídly x 2 
0,0029*7,2*2/0,02=2,088 [A]</t>
  </si>
  <si>
    <t>Extrudovaný polystyren XPS  před i za podkladním betonem přechodové desky Plocha polystyrénu v řezu x šířka mezi křídly x 2 
0,018*7,2*2/0,05=5,184 [A] 
polystyren tl. min 50 mm Kraj přechodové desky Plocha v řezu přechodové desky x délka přechodové desky x 2 
0,03*6*2/0,05=7,200 [B] 
Celkem: A+B=12,384 [C]</t>
  </si>
  <si>
    <t>Těsnící elastická zálivka v řezané spáře  třída N1, šířka min. 10 mm, tl. min 25 mm Spáry ve vozovce Plocha spáry x šířka vozovky x 2 
0,02*0,04*7,5*2=0,012 [A] 
Těsnící elastická zálivka s předtěsněním tl. min. 15 mm třída N1 Podél říms Plocha zálivky x délka římsy x 2 
0,0011*37,89*2=0,083 [B] 
Těsnění spáry podél obrubníku   Délka obrubníků x plocha zálivky 
92,66*0,001=0,093 [C] 
Celkem: A+B+C=0,188 [D]</t>
  </si>
  <si>
    <t>933331</t>
  </si>
  <si>
    <t>ZKOUŠKA INTEGRITY ULTRAZVUKEM V TRUBKÁCH PILOT SYSTÉMOVÝCH</t>
  </si>
  <si>
    <t>Jedna pilota u každé opěry 2=2,000 [A]</t>
  </si>
  <si>
    <t>Položka zahrnuje kompletní dodávku se všemi pomocnými a doplňujícími pracemi a součástmi;  
- veškeré potřebné mechanismy;  
-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vyhodnocení, včetně všech měření a dalších potřebných činností;  
-  dodávka a montáž měřících trubek.</t>
  </si>
  <si>
    <t>933333</t>
  </si>
  <si>
    <t>ZKOUŠKA INTEGRITY ULTRAZVUKEM ODRAZ METOD PIT PILOT SYSTÉMOVÝCH</t>
  </si>
  <si>
    <t>8=8,000 [A]</t>
  </si>
  <si>
    <t>Položka obsahuje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vyhodnocení.</t>
  </si>
  <si>
    <t>Skluz z betonových prefabrikátů C30/37 XF4, XD3  Délka skluzů ve svahu 39,07=39,070 [A]</t>
  </si>
  <si>
    <t>DN 50 mm z nerezu 4=4,000 [A]</t>
  </si>
  <si>
    <t>SO 342</t>
  </si>
  <si>
    <t>Přeložka vodovodu DN 500 (km 3,422)</t>
  </si>
  <si>
    <t>1857,477-1339,85-254,68=262,947 [A] celkem zemina - odpočet zásypu- ornice</t>
  </si>
  <si>
    <t>02960</t>
  </si>
  <si>
    <t>OSTATNÍ POŽADAVKY - ODBORNÝ DOZOR</t>
  </si>
  <si>
    <t>čerpání položky bude stanoveno při realizaci díla na základě skutečně odvedených a potvrzených prací zástupců správce.</t>
  </si>
  <si>
    <t>1=1,000 [A] součinnost pracovníků správce vodovodu při jeho realizaci</t>
  </si>
  <si>
    <t>zahrnuje veškeré náklady spojené s objednatelem požadovaným dozorem</t>
  </si>
  <si>
    <t>pracovní pás pro přeložku 463,25*0,4=185,300 [A] 
pracovní pás pro přeložku - trasa odstranění potrubí 173,45*0,4=69,380 [B] 
Celkem: A+B=254,680 [C]</t>
  </si>
  <si>
    <t>1339,85=1 339,850 [A]</t>
  </si>
  <si>
    <t>ornice 254,68=254,680 [A]</t>
  </si>
  <si>
    <t>zemina použitelná rýha chránička (D 813,10) 17,6*2,19*5,06=195,033 [A]</t>
  </si>
  <si>
    <t>13283</t>
  </si>
  <si>
    <t>HLOUBENÍ RÝH ŠÍŘ DO 2M PAŽ I NEPAŽ TŘ. II</t>
  </si>
  <si>
    <t>rýha potrubí (D 508/10) 40,03*1,69*4,93=333,518 [A] 
rýha odstranění potrubí 64,16*1,69*4,9=531,309 [B] 
Celkem: A+B=864,827 [C]</t>
  </si>
  <si>
    <t>13373</t>
  </si>
  <si>
    <t>HLOUBENÍ ŠACHET ZAPAŽ I NEPAŽ TŘ. I</t>
  </si>
  <si>
    <t>Armatúrní šachta AŠ1  6,15*52,06=320,169 [A] 
Armatúrní šachta AŠ2  5,99*37,19=222,768 [B] 
Celkem: A+B=542,937 [C]</t>
  </si>
  <si>
    <t>ornice 254,68=254,680 [A] 
195,033+864,827+542,937=1 602,797 [B] 
Celkem: A+B=1 857,477 [C]</t>
  </si>
  <si>
    <t>rýha potrubí (D 508/10) 267,24=267,240 [A] 
rýha chránička (D 813,10) 140,99=140,990 [B] 
Armatúrní šachta AŠ1 234,76=234,760 [C] 
Armatúrní šachta AŠ2 155,35=155,350 [D] 
rýha odstranění potrubí 541,51=541,510 [E] 
Celkem: A+B+C+D+E=1 339,850 [F]</t>
  </si>
  <si>
    <t>rýha potrubí (D 508/10)  40,03*0,8=32,024 [A] 
rýha chránička (D 813,10) 17,6*1,71=30,096 [B] 
Celkem: A+B=62,120 [C]</t>
  </si>
  <si>
    <t>23417A</t>
  </si>
  <si>
    <t>ŠTĚTOVÉ STĚNY NASAZENÉ Z KOVOVÝCH DÍLCŮ DOČASNÉ (PLOCHA)</t>
  </si>
  <si>
    <t>štětovnicové stěny AŠ1 7,4*5,9*6=261,960 [A] 
štětovnicové stěny AŠ2 6,3*5,9*6=223,020 [B] 
Celkem: A+B=484,980 [C]</t>
  </si>
  <si>
    <t>- zřízení stěny 
- opotřebení štětovnic, případně jejich ošetřování, řezání, nastavování a další úpravy 
- kleštiny, převázky. a další pomocné a doplňkové konstrukce 
- nastražení a zaberanění štětovnic do jakékoliv třídy horniny 
- veškerou dopravu, nájem, provoz a přemístění beranících zařízení a dalších mechanismů 
- lešení a podpěrné konstrukce pro práci a manipulaci beranících zařízení a dalších mechanismů 
- beranící plošiny vč. zemních prací, zpevnění, odvodnění a pod. 
- při provádění z lodi náklady na prám nebo lodi 
- těsnění stěny, je-li nutné 
- kotvení stěny, je-li nutné nebo vzepření, případně rozepření 
- vodící piloty nebo stabilizační hrázky 
- zhotovení koutových štětovnic 
- dílenská dokumentace, včetně technologického předpisu spojování, 
- dodání spojovacího materiálu, 
- zřízení  montážních  a  dilatačních  spojů,  spar, včetně potřebných úprav, vložek, opracování, očištění a ošetření, 
- jakákoliv doprava a manipulace dílců  a  montážních  sestav,  včetně  dopravy konstrukce z výrobny na stavbu, 
- montážní dokumentace včetně technologického předpisu montáže, 
- výplň, těsnění a tmelení spar a spojů,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</t>
  </si>
  <si>
    <t>betonová podkladní deska AŠ1 - 5x3,5x0,1 5*3,5*0,12=2,100 [A] 
betonová podkladní deska AŠ2- 3,9x3,5x0,1 3,9*3,5*0,1=1,365 [B] 
Celkem: A+B=3,465 [C]</t>
  </si>
  <si>
    <t>rýha potrubí (D 508/10) 40,03*1,69*0,28=18,942 [A] 
rýha chránička (D 813,10) 17,6*2,19*0,3=11,563 [B] 
Armatúrní šachta AŠ1 0,15*52,06=7,809 [C] 
Armatúrní šachta AŠ2 0,15*37,19=5,579 [D] 
Celkem: A+B+C+D=43,893 [E]</t>
  </si>
  <si>
    <t>76000</t>
  </si>
  <si>
    <t>Katodová ochrana</t>
  </si>
  <si>
    <t>1=1,000 [A] kompletní úpravy katodové ochrany potrubí</t>
  </si>
  <si>
    <t>863571</t>
  </si>
  <si>
    <t>POTRUBÍ Z TRUB OCELOVÝCH DN DO 500MM S CEMENTACÍ</t>
  </si>
  <si>
    <t>potrubí ocelové D 508/10 s vnitřní cementací a s vnější 3 PE N-v včetně kontroly svarů 
71,91=71,910 [A] 
včetně 
1 Segmentový svařovaný oblouk D500 -25°  
1 Segmentový svařovaný oblouk D500 -45° 
1 Segmentový svařovaný oblouk D500 -21°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</si>
  <si>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- opláštění dle dokumentace a nutné opravy opláštění při jeho poškození 
nezahrnuje tlakovou zkoušku ani proplacha dezinfekci</t>
  </si>
  <si>
    <t>86660</t>
  </si>
  <si>
    <t>CHRÁNIČKY Z TRUB OCELOVÝCH DN DO 800MM</t>
  </si>
  <si>
    <t>potrubí ocelové D 813/10 (chránička) vč.kluznic  vnější i vnitřní žárové zinkování 
21,3=21,300 [A]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</si>
  <si>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</si>
  <si>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86857</t>
  </si>
  <si>
    <t>NASUNUTÍ OCELOVÉ POTRUBNÍ SEKCE DN DO 500MM DO OCELOVÉ CHRÁNIČKY</t>
  </si>
  <si>
    <t>21,3=21,300 [A]</t>
  </si>
  <si>
    <t>položka zahrnuje: 
pojízdná sedla (objímky) 
případně předepsané utěsnění konců chráničky 
nezahrnuje dodávku potrubí</t>
  </si>
  <si>
    <t>891127</t>
  </si>
  <si>
    <t>ŠOUPÁTKA DN DO 100MM</t>
  </si>
  <si>
    <t>1=1,000 [A] šoupátka litinové krátké DN 100, PN 16</t>
  </si>
  <si>
    <t>- Položka zahrnuje kompletní montáž dle technologického předpisu, dodávku armatury, veškerou mimostaveništní a vnitrostaveništní dopravu.</t>
  </si>
  <si>
    <t>891133</t>
  </si>
  <si>
    <t>ŠOUPÁTKA DN DO 150MM</t>
  </si>
  <si>
    <t>2=2,000 [A] šoupátka litinové krátké DN 150, PN 16</t>
  </si>
  <si>
    <t>891357</t>
  </si>
  <si>
    <t>MONTÁŽNÍ VLOŽKY DN DO 500MM</t>
  </si>
  <si>
    <t>2=2,000 [A] montážní vložky, DN 500</t>
  </si>
  <si>
    <t>891657</t>
  </si>
  <si>
    <t>KLAPKY DN DO 500MM</t>
  </si>
  <si>
    <t>2=2,000 [A] uzavírací klapky DN 500, PN 16</t>
  </si>
  <si>
    <t>89169</t>
  </si>
  <si>
    <t>Tvarovky v šachtách</t>
  </si>
  <si>
    <t>1=1,000 [A] 
Automatický vzdušník DUOJET, DN 100 PN 16 1 
T-kus atyp oc 500/100 1 
T-kus atyp oc 500/150 2 
příruby přivarovací s krkem 4 
spojky Multijoint, DN 500-532 2</t>
  </si>
  <si>
    <t>891933</t>
  </si>
  <si>
    <t>ZEMNÍ SOUPRAVY DN DO 150MM S POKLOPEM</t>
  </si>
  <si>
    <t>2=2,000 [A] zemní souprava teleskopická atyp dl.5,5 m pro šoupatka</t>
  </si>
  <si>
    <t>891957</t>
  </si>
  <si>
    <t>ZEMNÍ SOUPRAVY DN DO 500MM S POKLOPEM</t>
  </si>
  <si>
    <t>2=2,000 [A] zemní souprava teleskopická atyp dl.5 m pro klapky</t>
  </si>
  <si>
    <t>893387</t>
  </si>
  <si>
    <t>ŠACHTY ARMATUR ZE ŽELBET VČET VÝZT PŮDOR PLOCHY DO 7,5M2</t>
  </si>
  <si>
    <t>AŠ2-s vystrojením půd.plocha vnitřní 2,9x2,5, hl.6,24 m 
1=1,000 [A]</t>
  </si>
  <si>
    <t>položka zahrnuje: 
- poklopy s rámem, mříže s rámem, stupadla, žebříky, stropy z bet. dílců a pod. 
- dodání  čerstvého  betonu  (betonové  směsi)  požadované  kvality,  jeho  uložení  do požadovaného tvaru při jakékoliv hustotě výztuže, konzistenci čerstvého betonu a způsobu hutnění, ošetření a ochranu betonu,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 
- předepsané podkladní konstrukce</t>
  </si>
  <si>
    <t>893388</t>
  </si>
  <si>
    <t>ŠACHTY ARMATUR ZE ŽELBET VČET VÝZT PŮDOR PLOCHY PŘES 7,5M2</t>
  </si>
  <si>
    <t>AŠ1- s vystrojením půd.plocha vnitřní 4,0x2,50, hl.6,40 m 
1=1,000 [A]</t>
  </si>
  <si>
    <t>89914</t>
  </si>
  <si>
    <t>ŠACHTOVÉ BETONOVÉ SKRUŽE SAMOSTATNÉ</t>
  </si>
  <si>
    <t>3=3,000 [A] betonová skruž pro sloupek</t>
  </si>
  <si>
    <t>- Položka zahrnuje veškerý materiál, výrobky a polotovary, včetně mimostaveništní a vnitrostaveništní dopravy (rovněž přesuny), včetně naložení a složení,případně s uložením.</t>
  </si>
  <si>
    <t>89947</t>
  </si>
  <si>
    <t>VÝŘEZ, VÝSEK, ÚTES NA POTRUBÍ DN DO 600MM</t>
  </si>
  <si>
    <t>oc potrubia D 508/10 2=2,000 [A]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</si>
  <si>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</si>
  <si>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899671</t>
  </si>
  <si>
    <t>TLAKOVÉ ZKOUŠKY POTRUBÍ DN DO 600MM</t>
  </si>
  <si>
    <t>71,91=71,910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</si>
  <si>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</si>
  <si>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89977</t>
  </si>
  <si>
    <t>PROPLACH A DEZINFEKCE VODOVODNÍHO POTRUBÍ DN DO 600MM</t>
  </si>
  <si>
    <t>71,91=71,910 [A] nová přeložka 
2000=2 000,000 [B] stávající řad 
Celkem: A+B=2 071,910 [C]</t>
  </si>
  <si>
    <t>- napuštění a vypuštění vody, dodání vody a dezinfekčního prostředku, bakteriologický rozbor vody.</t>
  </si>
  <si>
    <t>93658</t>
  </si>
  <si>
    <t>OCHRANNÉ TYČOVÉ ZNAKY - ORIENTAČNÍ SLOUPKY</t>
  </si>
  <si>
    <t>3=3,000 [A] modrobílý sloupek</t>
  </si>
  <si>
    <t>969157</t>
  </si>
  <si>
    <t>VYBOURÁNÍ POTRUBÍ DN DO 500MM VODOVODNÍCH</t>
  </si>
  <si>
    <t>53=53,000 [A] včetně ekologické likvidace, bez poplatku za skládku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</si>
  <si>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</si>
  <si>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343</t>
  </si>
  <si>
    <t>Přeložka vodovodu DN 300 (pod SO 127)</t>
  </si>
  <si>
    <t>297,94-211,58=86,360 [A] celkem zemina - odpočet zásypu</t>
  </si>
  <si>
    <t>211,58=211,580 [A]</t>
  </si>
  <si>
    <t>rýha potrubí DN 300   37,83*0,9*1,85=62,987 [A] 
rýha chránička DN 500  18*1,23*2,8=61,992 [B] 
rýha odstranění stáv.potrubí v chráničce 13,15*1,23*2,5=40,436 [C] 
rýha odstranění stáv.potrubí 58,9*0,9*2,5=132,525 [D] 
Celkem: A+B+C+D=297,940 [E]</t>
  </si>
  <si>
    <t>297,94=297,940 [A]</t>
  </si>
  <si>
    <t>rýha potrubí DN 300  37,77=37,770 [A] 
rýha chránička DN 500 41,28=41,280 [B] 
rýha odstranění potrubí 132,53=132,530 [C] 
Celkem: A+B+C=211,580 [D]</t>
  </si>
  <si>
    <t>rýha potrubí DN 300  37,83*0,476=18,007 [A] 
rýha chránička D 530/8 18*0,72=12,960 [B] 
Celkem: A+B=30,967 [C]</t>
  </si>
  <si>
    <t>451313</t>
  </si>
  <si>
    <t>PODKLADNÍ A VÝPLŇOVÉ VRSTVY Z PROSTÉHO BETONU C16/20</t>
  </si>
  <si>
    <t>zabetonování otvoru stáv.chráničky  C 16/20 XC1 0,1=0,100 [A] 
beton.blok 400x400x400 0,4*0,4*0,4=0,064 [B]  
Celkem: A+B=0,164 [C]</t>
  </si>
  <si>
    <t>rýha potrubí DN 300  37,83*0,9*0,13=4,426 [A] 
rýha chránička D 530/8 18*1,23*0,2=4,428 [B] 
Celkem: A+B=8,854 [C]</t>
  </si>
  <si>
    <t>86657</t>
  </si>
  <si>
    <t>CHRÁNIČKY Z TRUB OCELOVÝCH DN DO 500MM</t>
  </si>
  <si>
    <t>potrubí ocelové D 530/8 (chránička) vč.kluznic a manžet s vnější dvojnásobní asfaltovou izolací 18=18,000 [A]</t>
  </si>
  <si>
    <t>87345</t>
  </si>
  <si>
    <t>POTRUBÍ Z TRUB PLASTOVÝCH TLAKOVÝCH SVAŘOVANÝCH DN DO 300MM</t>
  </si>
  <si>
    <t>potrubí tlakové plastové HDPE D315 SDR 11 55,83=55,830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</si>
  <si>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</si>
  <si>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87835</t>
  </si>
  <si>
    <t>Nasunutí plast. potrubí DN 300 do chráničky</t>
  </si>
  <si>
    <t>891145</t>
  </si>
  <si>
    <t>ŠOUPÁTKA DN DO 300MM</t>
  </si>
  <si>
    <t>891945</t>
  </si>
  <si>
    <t>ZEMNÍ SOUPRAVY DN DO 300MM S POKLOPEM</t>
  </si>
  <si>
    <t>899308</t>
  </si>
  <si>
    <t>DOPLŇKY NA POTRUBÍ - SIGNALIZAČ VODIČ</t>
  </si>
  <si>
    <t>58=58,000 [A] signalizační vodič dvojvodičový kabel v metalickém provedení s měděnými vodiči průřezu 4 mm2</t>
  </si>
  <si>
    <t>- Položka zahrnuje veškerý materiál, výrobky a polotovary, včetně mimostaveništní a vnitrostaveništní dopravy (rovněž přesuny), včetně naložení a složení,případně s uložením.  
- položka signalizační vodič zahrnuje i kontrolní vývody.</t>
  </si>
  <si>
    <t>899309</t>
  </si>
  <si>
    <t>DOPLŇKY NA POTRUBÍ - VÝSTRAŽNÁ FÓLIE</t>
  </si>
  <si>
    <t>55,83=55,830 [A]</t>
  </si>
  <si>
    <t>89945</t>
  </si>
  <si>
    <t>VÝŘEZ, VÝSEK, ÚTES NA POTRUBÍ DN DO 300MM</t>
  </si>
  <si>
    <t>na plastovém potrubí DN 300 1=1,000 [A]</t>
  </si>
  <si>
    <t>899651</t>
  </si>
  <si>
    <t>TLAKOVÉ ZKOUŠKY POTRUBÍ DN DO 300MM</t>
  </si>
  <si>
    <t>89975</t>
  </si>
  <si>
    <t>PROPLACH A DEZINFEKCE VODOVODNÍHO POTRUBÍ DN DO 300MM</t>
  </si>
  <si>
    <t>966891</t>
  </si>
  <si>
    <t>ODSTRANĚNÍ ŠOUPAT</t>
  </si>
  <si>
    <t>Demontáž  ve stávající šachtě 2=2,000 [A]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</si>
  <si>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</si>
  <si>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96715</t>
  </si>
  <si>
    <t>VYBOURÁNÍ ČÁSTÍ KONSTRUKCÍ BETON</t>
  </si>
  <si>
    <t>0,6*0,6*0,25=0,090 [A] Vybourání otvoru v betonové zdi šachty DN 500, včetně odvozu a polpatku za uložení na skládce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</si>
  <si>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</si>
  <si>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969145</t>
  </si>
  <si>
    <t>VYBOURÁNÍ POTRUBÍ DN DO 300MM VODOVODNÍCH</t>
  </si>
  <si>
    <t>58,9+13,15=72,050 [A]</t>
  </si>
  <si>
    <t>13,15=13,150 [A] chránička</t>
  </si>
  <si>
    <t>SO 344</t>
  </si>
  <si>
    <t>Přeložka vodovodu DN 100 - levobřežní přivaděč</t>
  </si>
  <si>
    <t>679,502-115,63=563,872 [A] celkem zemina - odpočet zásypu</t>
  </si>
  <si>
    <t>115,63=115,630 [A]</t>
  </si>
  <si>
    <t>rýha potrubí D 110 425,42*0,9=382,878 [A] 
rýha chránička DN 200/300 14*1,1*2,23=34,342 [B] 
ryha pro výběr stáv.potrubí 215,87*0,9*1,35=262,282 [C] 
Celkem: A+B+C=679,502 [D]</t>
  </si>
  <si>
    <t>679,502=679,502 [A]</t>
  </si>
  <si>
    <t>rýha potrubí D 110  115,63=115,630 [A] 
rýha chránička DN 200/300 0=0,000 [B] 
Celkem: A+B=115,630 [C]</t>
  </si>
  <si>
    <t>nakupovaný materiál štěrkodrť 
rýha potrubí D 110 154,52=154,520 [A] 
rýha chránička DN 200/300 25,93=25,930 [B] 
zásyp ryhy po stáv.potrubí 262,28=262,280 [C] 
Celkem: A+B+C=442,730 [D]</t>
  </si>
  <si>
    <t>rýha potrubí D 110 238,68*0,36=85,925 [A] 
rýha chránička DN 200/300 14*0,47=6,580 [B] 
Celkem: A+B=92,505 [C]</t>
  </si>
  <si>
    <t>Betonový blok pod šoupátko a hydrant C 12/15 X0  0,30*0,3*0,3*8=0,216 [A]</t>
  </si>
  <si>
    <t>zafúkanie medzikružia bet.zmesou 14*0,039=0,546 [A]</t>
  </si>
  <si>
    <t>rýha potrubí D 110 238,68*0,9*0,13=27,926 [A] 
rýha chránička DN 200/300 14*1,1*0,13=2,002 [B] 
Celkem: A+B=29,928 [C]</t>
  </si>
  <si>
    <t>86634</t>
  </si>
  <si>
    <t>CHRÁNIČKY Z TRUB OCELOVÝCH DN DO 200MM</t>
  </si>
  <si>
    <t>86645</t>
  </si>
  <si>
    <t>CHRÁNIČKY Z TRUB OCELOVÝCH DN DO 300MM</t>
  </si>
  <si>
    <t>14=14,000 [A] s vnější dvojnásobní asfaltovou izolací</t>
  </si>
  <si>
    <t>87333</t>
  </si>
  <si>
    <t>POTRUBÍ Z TRUB PLASTOVÝCH TLAKOVÝCH SVAŘOVANÝCH DN DO 150MM</t>
  </si>
  <si>
    <t>potrubí tlakové plastové HDPE d110 SDR 11 252,68=252,680 [A]</t>
  </si>
  <si>
    <t>87833</t>
  </si>
  <si>
    <t>NASUNUTÍ PLAST TRUB DN DO 150MM DO CHRÁNIČKY</t>
  </si>
  <si>
    <t>891126</t>
  </si>
  <si>
    <t>ŠOUPÁTKA DN DO 80MM</t>
  </si>
  <si>
    <t>891426</t>
  </si>
  <si>
    <t>HYDRANTY PODZEMNÍ DN 80MM</t>
  </si>
  <si>
    <t>891926</t>
  </si>
  <si>
    <t>ZEMNÍ SOUPRAVY DN DO 80MM S POKLOPEM</t>
  </si>
  <si>
    <t>4+4=8,000 [A]</t>
  </si>
  <si>
    <t>signalizační vodič dvojvodičový kabel v metalickém provedení s měděnými vodiči průřezu 4 mm2  255=255,000 [A]</t>
  </si>
  <si>
    <t>252,68=252,680 [A]</t>
  </si>
  <si>
    <t>89943</t>
  </si>
  <si>
    <t>VÝŘEZ, VÝSEK, ÚTES NA POTRUBÍ DN DO 150MM</t>
  </si>
  <si>
    <t>899631</t>
  </si>
  <si>
    <t>TLAKOVÉ ZKOUŠKY POTRUBÍ DN DO 150MM</t>
  </si>
  <si>
    <t>89973</t>
  </si>
  <si>
    <t>PROPLACH A DEZINFEKCE VODOVODNÍHO POTRUBÍ DN DO 150MM</t>
  </si>
  <si>
    <t>96912</t>
  </si>
  <si>
    <t>VYBOURÁNÍ POTRUBÍ DN DO 100MM VODOVODNÍCH</t>
  </si>
  <si>
    <t>215,87=215,870 [A]</t>
  </si>
  <si>
    <t>SO 357</t>
  </si>
  <si>
    <t>Odvodnění SO 102</t>
  </si>
  <si>
    <t>91,2+114,54=205,740 [A] z pol. 11130 + přebytek zeminy výkop-zásyp</t>
  </si>
  <si>
    <t>kamenivo 7,8=7,800 [A]</t>
  </si>
  <si>
    <t>304=304,000 [A]</t>
  </si>
  <si>
    <t>odstranění vrchní vrstvy polní cesty 26*0,3=7,800 [A]</t>
  </si>
  <si>
    <t>212,01=212,010 [A]</t>
  </si>
  <si>
    <t>304*0,3=91,200 [A]</t>
  </si>
  <si>
    <t>rýha potrubí DN 300 283,65*1=283,650 [A] 
rozšíření pro šachty a VO 5*3,25*2,64=42,900 [B] 
Celkem: A+B=326,550 [C]</t>
  </si>
  <si>
    <t>326,55=326,550 [A]</t>
  </si>
  <si>
    <t>rýha potrubí DN 300 246,1*1-7,66-40,41=198,030 [A] 
rozšíření pro šachty a VO 4*3,25*2,64=34,320 [B] 
objem šachet-3,25*(3,14*0,6*0,6)*4=-14,695 [C] 
objem potrubia -76,62*0,071=-5,440 [D] 
Celkem: A+B+C+D=212,215 [E]</t>
  </si>
  <si>
    <t>rýha potrubí DN 300 37,55*1-1,4-7,4=28,750 [A] 
rozšíření pro šachty a VO 3,25*2,64=8,580 [B] 
objem šachet -3,25*(3,14*0,6*0,6)=-3,674 [C] 
objem potrubia -13,93*0,071=-0,989 [D] 
Celkem: A+B+C+D=32,667 [E]</t>
  </si>
  <si>
    <t>rýha potrubí DN 300 76,62*0,53=40,609 [A] 
rýha potrubí DN 300 13,96*0,53=7,399 [B] 
Celkem: A+B=48,008 [C]</t>
  </si>
  <si>
    <t>22694</t>
  </si>
  <si>
    <t>ZÁPOROVÉ PAŽENÍ Z KOVU DOČASNÉ</t>
  </si>
  <si>
    <t>15*2,5=37,500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</si>
  <si>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</si>
  <si>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327315</t>
  </si>
  <si>
    <t>ZDI OPĚRNÉ, ZÁRUBNÍ, NÁBŘEŽNÍ Z PROSTÉHO BETONU DO C30/37</t>
  </si>
  <si>
    <t>beton C 30/37 -těleso VO 2*0,4*3,5=2,800 [A] 
beton C 30/37 -těleso VO 1*0,5*2,74=1,370 [B] 
Celkem: A+B=4,170 [C]</t>
  </si>
  <si>
    <t>1,3*2,4*0,15=0,468 [A] podkl.beton tl.0,15 m</t>
  </si>
  <si>
    <t>rýha potrubí DN 300 76,62*1*0,1=7,662 [A] 
rýha potrubí DN 300 13,96*1*0,1=1,396 [B] 
Celkem: A+B=9,058 [C]</t>
  </si>
  <si>
    <t>461315</t>
  </si>
  <si>
    <t>PATKY Z PROSTÉHO BETONU C30/37</t>
  </si>
  <si>
    <t>patka beton C 30/37  1,3*0,65*1=0,845 [A]</t>
  </si>
  <si>
    <t>položka zahrnuje: 
- nutné zemní práce (hloubení rýh a 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</t>
  </si>
  <si>
    <t>lomový kámen tl.0,3 1,3*2,4*0,3=0,936 [A]</t>
  </si>
  <si>
    <t>26*0,3=7,800 [A]</t>
  </si>
  <si>
    <t>87445</t>
  </si>
  <si>
    <t>POTRUBÍ Z TRUB PLASTOVÝCH ODPADNÍCH DN DO 300MM</t>
  </si>
  <si>
    <t>90,58=90,580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</si>
  <si>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</si>
  <si>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891645</t>
  </si>
  <si>
    <t>KLAPKY DN DO 300MM</t>
  </si>
  <si>
    <t>koncová klapka na stěnu - HDPE DN 300 1=1,000 [A]</t>
  </si>
  <si>
    <t>894145</t>
  </si>
  <si>
    <t>ŠACHTY KANALIZAČNÍ Z BETON DÍLCŮ NA POTRUBÍ DN DO 300MM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</si>
  <si>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</si>
  <si>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896145</t>
  </si>
  <si>
    <t>SPADIŠTĚ KANALIZAČ Z BETON DÍLCŮ NA POTRUBÍ DN DO 300MM</t>
  </si>
  <si>
    <t>položka zahrnuje: 
- poklopy s rámem, mříže s rámem, stupadla, žebříky, stropy z bet. dílců a pod. 
- předepsané betonové skruže pro vstup, prefabrikované nebo monolitické betonové dno, případně předepsané obložení dna čedičem a není-li uvedeno jinak i podkladní vrstvu (z kameniva nebo betonu) 
- monolitickou betonovou část spadiště předepsaných rozměrů, 
- dodání  čerstvého  betonu  (betonové  směsi)  požadované  kvality, 
- bednění  požadovaných  konstr. (i ztracené) s úpravou  dle požadované  kvality povrchu betonu, včetně odbedňovacích a odskružovacích prostředků, 
- nátěry zabraňující soudržnost betonu a bednění, 
- opatření  povrchů  betonu  izolací  proti zemní vlhkosti v částech, kde přijdou do styku se zeminou nebo kamenivem,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úpravy dílce pro dodržení požadované přesnosti jeho osazení, včetně případných měření 
- předepsané podkladní konstrukce</t>
  </si>
  <si>
    <t>výstražní folie hnědá 90,58=90,580 [A]</t>
  </si>
  <si>
    <t>899652</t>
  </si>
  <si>
    <t>ZKOUŠKA VODOTĚSNOSTI POTRUBÍ DN DO 300MM</t>
  </si>
  <si>
    <t>SO 442</t>
  </si>
  <si>
    <t>PŘELOŽKA SILNOPROUD 22kV SŽDC</t>
  </si>
  <si>
    <t>410*0,5*1,2=246,000 [A] výkopy volný terén  
15*0,9*1,2=16,200 [B] výkopy chráničky pod komunikací  
A+B=262,200 [C] 
262,2-174,8=87,400 [A] odečtení zásypu</t>
  </si>
  <si>
    <t>029511</t>
  </si>
  <si>
    <t>OSTATNÍ POŽADAVKY - POSUDKY A KONTROLY</t>
  </si>
  <si>
    <t>HOD</t>
  </si>
  <si>
    <t>40=40,000 [A]</t>
  </si>
  <si>
    <t>029522</t>
  </si>
  <si>
    <t>OSTATNÍ POŽADAVKY - REVIZNÍ ZPRÁVY</t>
  </si>
  <si>
    <t>zahrnuje stavební i autorský dozor</t>
  </si>
  <si>
    <t>zemina pro zásyp 
174,8=174,800 [A]</t>
  </si>
  <si>
    <t>výkopy koordinovat se SO658</t>
  </si>
  <si>
    <t>410*0,5*1,2=246,000 [A] výkopy volný terén  
15*0,9*1,2=16,200 [B] výkopy chráničky pod komunikací  
A+B=262,200 [C]</t>
  </si>
  <si>
    <t>položka zahrnuje:   
- vodorovná a svislá doprava, přemístění, přeložení, manipulace s výkopkem   
- kompletní provedení vykopávky nezapažené i zapažené   
- ošetření výkopiště po celou dobu práce v něm vč. klimatických opatření   
- ztížení vykopávek v blízkosti podzemního vedení, konstrukcí a objektů vč. jejich dočasného zajištění   
- ztížení pod vodou, v okolí výbušnin, ve stísněných prostorech a pod.   
- příplatek za lepivost   
- těžení po vrstvách, pásech a po jiných nutných částech (figurách)   
- čerpání vody vč. čerpacích jímek, potrubí a pohotovostní čerpací soupravy (viz ustanovení k pol. 1151,2)   
- potřebné snížení hladiny podzemní vody   
- těžení a rozpojování jednotlivých balvanů   
- vytahování a nošení výkopku   
- svahování a přesvah. svahů do konečného tvaru, výměna hornin v podloží a v pláni znehodnocené klimatickými vlivy   
- ruční vykopávky, odstranění kořenů a napadávek   
- pažení, vzepření a rozepření vč. přepažování (vyjma štětových stěn)   
- úpravu, ochranu a očištění dna, základové spáry, stěn a svahů   
- odvedení nebo obvedení vody v okolí výkopiště a ve výkopišti   
- třídění výkopku   
- veškeré pomocné konstrukce umožňující provedení vykopávky (příjezdy, sjezdy, nájezdy, lešení, podpěr. konstr., přemostění, zpevněné plochy, zakrytí a pod.)   
- nezahrnuje uložení zeminy (na skládku, do násypu) ani poplatky za skládku, vykazují se v položce č.0141**</t>
  </si>
  <si>
    <t>14173</t>
  </si>
  <si>
    <t>PROTLAČOVÁNÍ POTRUBÍ Z PLAST HMOT DN DO 200MM</t>
  </si>
  <si>
    <t>protlačení chrániček průměr 200mm pod stávající tratí, 3xchránička v délce cca 15 metrů</t>
  </si>
  <si>
    <t>15*3=45,000 [A]</t>
  </si>
  <si>
    <t>položka zahrnuje dodávku protlačovaného potrubí a veškeré pomocné práce (startovací zařízení, startovací a cílová jáma, opěrné a vodící bloky a pod.)</t>
  </si>
  <si>
    <t>koordinovat se SO658</t>
  </si>
  <si>
    <t>410*0,5*0,8=164,000 [A] výkopy volný terén  
15*0,9*0,8=10,800 [B] výkopy chráničky pod komunikací  
A+B=174,800 [C]</t>
  </si>
  <si>
    <t>položka zahrnuje:   
- kompletní provedení zemní konstrukce vč. výběru vhodného materiálu   
- úprava  ukládaného  materiálu  vlhčením,  tříděním,  promícháním  nebo  vysoušením,  příp. jiné úpravy za účelem zlepšení jeho  mech. vlastností   
- hutnění i různé míry hutnění    
- ošetření úložiště po celou dobu práce v něm vč. klimatických opatření   
- ztížení v okolí vedení, konstrukcí a objektů a jejich dočasné zajištění   
- ztížení provádění vč. hutnění ve ztížených podmínkách a stísněných prostorech   
- ztížené ukládání sypaniny pod vodu   
- ukládání po vrstvách a po jiných nutných částech (figurách) vč. dosypávek   
- spouštění a nošení materiálu   
- výměna částí zemní konstrukce znehodnocené klimatickými vlivy   
- ruční hutnění   
- udržování úložiště a jeho ochrana proti vodě   
- odvedení nebo obvedení vody v okolí úložiště a v úložišti   
- veškeré  pomocné konstrukce umožňující provedení  zemní konstrukce  (příjezdy,  sjezdy,  nájezdy, lešení, podpěrné konstrukce, přemostění, zpevněné plochy, zakrytí a pod.)</t>
  </si>
  <si>
    <t>zásyp kabelů pískem, koordinovat se SO658</t>
  </si>
  <si>
    <t>410*0,5*0,4=82,000 [A]</t>
  </si>
  <si>
    <t>položka zahrnuje:   
- kompletní provedení zemní konstrukce včetně nákupu a dopravy materiálu dle zadávací dokumentace   
- úprava  ukládaného  materiálu  vlhčením,  tříděním,  promícháním  nebo  vysoušením,  příp. jiné úpravy za účelem zlepšení jeho  mech. vlastností   
- hutnění i různé míry hutnění    
- ošetření úložiště po celou dobu práce v něm vč. klimatických opatření   
- ztížení v okolí vedení, konstrukcí a objektů a jejich dočasné zajištění   
- ztížení provádění vč. hutnění ve ztížených podmínkách a stísněných prostorech   
- ztížené ukládání sypaniny pod vodu   
- ukládání po vrstvách a po jiných nutných částech (figurách) vč. dosypávek   
- spouštění a nošení materiálu   
- výměna částí zemní konstrukce znehodnocené klimatickými vlivy   
- ruční hutnění a výplň jam a prohlubní v podloží   
- úprava, očištění, ochrana a zhutnění podloží   
- svahování, hutnění a uzavírání povrchů svahů   
- zřízení lavic na svazích   
- udržování úložiště a jeho ochrana proti vodě   
- odvedení nebo obvedení vody v okolí úložiště a v úložišti   
- veškeré  pomocné konstrukce umožňující provedení  zemní konstrukce  (příjezdy,  sjezdy,  nájezdy, lešení, podpěrné konstrukce, přemostění, zpevněné plochy, zakrytí a pod.)   
- zemina vytlačená potrubím o DN do 180mm se od kubatury obsypů neodečítá</t>
  </si>
  <si>
    <t>18214</t>
  </si>
  <si>
    <t>ÚPRAVA POVRCHŮ SROVNÁNÍM ÚZEMÍ V TL DO 0,25M</t>
  </si>
  <si>
    <t>úpravy povrchů mimo plochy ostatních SO, zakrytí kabelové trasy v šířce 1 metru</t>
  </si>
  <si>
    <t>410*1=410,000 [A] volný terén</t>
  </si>
  <si>
    <t>položka zahrnuje srovnání výškových rozdílů terénu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</si>
  <si>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</si>
  <si>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</si>
  <si>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</si>
  <si>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701001</t>
  </si>
  <si>
    <t>OZNAČOVACÍ ŠTÍTEK KABELOVÉHO VEDENÍ, SPOJKY NEBO KABELOVÉ SKŘÍNĚ (VČETNĚ OBJÍMKY)</t>
  </si>
  <si>
    <t>1. Položka obsahuje:   
 – pomocné mechanismy   
2. Položka neobsahuje:   
 X   
3. Způsob měření:   
Měří se plocha v metrech čtverečných.</t>
  </si>
  <si>
    <t>701005</t>
  </si>
  <si>
    <t>VYHLEDÁVACÍ MARKER ZEMNÍ S MOŽNOSTÍ ZÁPISU</t>
  </si>
  <si>
    <t>označit markerem kabelové spojky</t>
  </si>
  <si>
    <t>20=20,000 [A]</t>
  </si>
  <si>
    <t>1. Položka obsahuje:   
 – úprava dna výkopu   
 – položení betonového žlabu / chráničky včetně zakrytí   
 – pomocné mechanismy   
2. Položka neobsahuje:   
 X   
3. Způsob měření:   
Udává se počet kusů kompletní konstrukce nebo práce.</t>
  </si>
  <si>
    <t>702212</t>
  </si>
  <si>
    <t>KABELOVÁ CHRÁNIČKA ZEMNÍ DN PŘES 100 DO 200 MM</t>
  </si>
  <si>
    <t>chránička průměr 200 mm, založení pod vozovku</t>
  </si>
  <si>
    <t>3*15=45,000 [A]</t>
  </si>
  <si>
    <t>1. Položka obsahuje:   
 – proražení otvoru zdivem o průřezu od 0,01 do 0,025m2   
 – úpravu a začištění omítky po montáži vedení   
 – pomocné mechanismy   
2. Položka neobsahuje:   
 – protipožární ucpávku   
3. Způsob měření:   
Udává se počet kusů kompletní konstrukce nebo práce.</t>
  </si>
  <si>
    <t>702313</t>
  </si>
  <si>
    <t>ZAKRYTÍ KABELŮ VÝSTRAŽNOU FÓLIÍ ŠÍŘKY PŘES 40 CM</t>
  </si>
  <si>
    <t>fólie pro kabelovou trasu VN 22kV</t>
  </si>
  <si>
    <t>410=410,000 [A] volný terén  
15=15,000 [B] pod vozovkou  
A+B=425,000 [C]</t>
  </si>
  <si>
    <t>1. Položka obsahuje:  
 – kompletní montáž, návrh, rozměření, upevnění, začištění, sváření, vrtání, řezání, spojování a pod.   
 – veškerý spojovací a montážní materiál vč. upevňovacího materiálu  
 – sestavení a upevnění konstrukce na stanovišti  
 – pomocné mechanismy a povrchovou úpravu  
2. Položka neobsahuje:  
 X  
3. Způsob měření:  
Udává se počet sad, které se skládají z předepsaných dílů, jež tvoří požadovaný celek, za každý započatý měsíc pronájmu.</t>
  </si>
  <si>
    <t>702322</t>
  </si>
  <si>
    <t>ZAKRYTÍ KABELŮ BETONOVOU DESKOU ŠÍŘKY PŘES 20 DO 40 CM</t>
  </si>
  <si>
    <t>mechanická ochrana kabelů A1 a A2 ve výkopu</t>
  </si>
  <si>
    <t>410*2=820,000 [A] volný terén</t>
  </si>
  <si>
    <t>1. Položka obsahuje:   
 – kompletní montáž, návrh, rozměření, upevnění, začištění, sváření, vrtání, řezání, spojování a pod.    
 – veškerý spojovací a montážní materiál vč. upevňovacího materiálu   
 – sestavení a upevnění konstrukce na stanovišti   
 – pomocné mechanismy   
2. Položka neobsahuje:   
 X   
3. Způsob měření:   
Udává se počet sad, které se skládají z předepsaných dílů, jež tvoří požadovaný celek, za každý započatý měsíc pronájmu.</t>
  </si>
  <si>
    <t>702720</t>
  </si>
  <si>
    <t>ODDĚLENÍ KABELŮ VE VÝKOPU BETONOVOU DESKOU</t>
  </si>
  <si>
    <t>ochranná deska mezi kabely A1 a A2</t>
  </si>
  <si>
    <t>410=410,000 [A]</t>
  </si>
  <si>
    <t>1. Položka obsahuje:   
 – kompletní montáž, rozměření, upevnění, řezání, spojování a pod.    
 – veškerý spojovací a montážní materiál vč. upevňovacího materiálu ( držáky apod.)   
 – pomocné mechanismy   
2. Položka neobsahuje:   
 X   
3. Způsob měření:   
Měří se metr délkový.</t>
  </si>
  <si>
    <t>742572</t>
  </si>
  <si>
    <t>KABEL VN - JEDNOŽÍLOVÝ, 22-AXEKVC(V)E(Y) OD 95 DO 150 MM2</t>
  </si>
  <si>
    <t>kabel VN 22kV 1x150mm2, referenční typ 22-AXEKVCE, náhrada stávajících kabelů A1 a A2</t>
  </si>
  <si>
    <t>1,1*2*3*440=2 904,000 [A] rezerva kabelu na stoupání trasy 10%</t>
  </si>
  <si>
    <t>1. Položka obsahuje:   
 – manipulace a uložení kabelu (do země, chráničky, kanálu, na rošty, na TV a pod.)   
2. Položka neobsahuje:   
 – příchytky, spojky, koncovky, chráničky apod.   
3. Způsob měření:   
Měří se metr délkový.</t>
  </si>
  <si>
    <t>742822</t>
  </si>
  <si>
    <t>KABELOVÁ SPOJKA VN, SADA TŘÍ ŽIL NEBO TŘÍŽÍLOVÁ PRO KABELY PŘES 6 KV OD 95 DO 150 MM2</t>
  </si>
  <si>
    <t>přechodová spojka z kabelu ANKTOYPV 3x120mm2 na kabely 3xAXEKVCE 1x150mm2, referenční typ TRAJ 24/1X120-240-3HL</t>
  </si>
  <si>
    <t>1. Položka obsahuje:   
 – všechny práce spojené s úpravou kabelů pro montáž včetně veškerého příslušentsví   
2. Položka neobsahuje:   
 X   
3. Způsob měření:   
Udává se počet kusů kompletní konstrukce nebo práce.</t>
  </si>
  <si>
    <t>742P14</t>
  </si>
  <si>
    <t>ZATAŽENÍ KABELU DO CHRÁNIČKY - KABEL PŘES 4 KG/M</t>
  </si>
  <si>
    <t>do chráničky průměr 200mm pod vozovkou a pod tratí</t>
  </si>
  <si>
    <t>4*15=60,000 [A]</t>
  </si>
  <si>
    <t>1. Položka obsahuje:   
 – montáž kabelu o váze nad 4 kg/m do chráničky/ kolektoru   
2. Položka neobsahuje:   
 X   
3. Způsob měření:   
Měří se metr délkový.</t>
  </si>
  <si>
    <t>742P17</t>
  </si>
  <si>
    <t>VYHLEDÁNÍ STÁVAJÍCÍHO KABELU (MĚŘENÍ, SONDA)</t>
  </si>
  <si>
    <t>1. Položka obsahuje:   
 – vyhledání stávajícího kabelu vn/nn v obvodu žel. stanice, na trati vč. výkopu sondy a veškerého příslušenství   
2. Položka neobsahuje:   
 X   
3. Způsob měření:   
Udává se počet kusů kompletní konstrukce nebo práce.</t>
  </si>
  <si>
    <t>747531</t>
  </si>
  <si>
    <t>ZKOUŠKY VODIČŮ A KABELŮ VN ZVÝŠENÝM NAPĚTÍM DO 35 KV</t>
  </si>
  <si>
    <t>zkoušení kabelů 22kV</t>
  </si>
  <si>
    <t>1. Položka obsahuje:   
 – cenu za provedení měření kabelu/ vodiče vč. vyhotovení protokolu   
2. Položka neobsahuje:   
 X   
3. Způsob měření:   
Udává se počet kusů kompletní konstrukce nebo práce.</t>
  </si>
  <si>
    <t>pod vozovkou 3xchránička průměr 110mm</t>
  </si>
  <si>
    <t>15*0,9*0,4=5,400 [A]</t>
  </si>
  <si>
    <t>- dodání  čerstvého  betonu  (betonové  směsi)  požadované  kvality,  jeho  uložení  do požadovaného tvaru při jakékoliv hustotě výztuže, konzistenci čerstvého betonu a způsobu hutnění, ošetření a ochranu betonu,   
- zhotovení nepropustného, mrazuvzdorného betonu a betonu požadované trvanlivosti a vlastností,   
- užití potřebných přísad a technologií výroby betonu,   
- zřízení pracovních a dilatačních spar, včetně potřebných úprav, výplně, vložek, opracování, očištění a ošetření,   
- bednění  požadovaných  konstr. (i ztracené) s úpravou  dle požadované  kvality povrchu betonu, včetně odbedňovacích a odskružovacích prostředků,   
- podpěrné  konstr. (skruže) a lešení všech druhů pro bednění, uložení čerstvého betonu, výztuže a doplňkových konstr., vč. požadovaných otvorů, ochranných a bezpečnostních opatření a základů těchto konstrukcí a lešení,   
- vytvoření kotevních čel, kapes, nálitků, a sedel,   
- zřízení  všech  požadovaných  otvorů, kapes, výklenků, prostupů, dutin, drážek a pod., vč. ztížení práce a úprav  kolem nich,   
- úpravy pro osazení výztuže, doplňkových konstrukcí a vybavení,   
- úpravy povrchu pro položení požadované izolace, povlaků a nátěrů, případně vyspravení,   
- ztížení práce u kabelových a injektážních trubek a ostatních zařízení osazovaných do betonu,   
- konstrukce betonových kloubů, upevnění kotevních prvků a doplňkových konstrukcí,   
- nátěry zabraňující soudržnost betonu a bednění,   
- výplň, těsnění  a tmelení spar a spojů,   
- opatření  povrchů  betonu  izolací  proti zemní vlhkosti v částech, kde přijdou do styku se zeminou nebo kamenivem,   
- případné zřízení spojovací vrstvy u základů,   
- úpravy pro osazení zařízení ochrany konstrukce proti vlivu bludných proudů</t>
  </si>
  <si>
    <t>SO 467</t>
  </si>
  <si>
    <t>Přeložka dálkových optických kabelů Sloane Park (Vodafone) km 1,55 a 1,95</t>
  </si>
  <si>
    <t>596,2=596,200 [A]</t>
  </si>
  <si>
    <t>658,55-596,2=62,350 [A]</t>
  </si>
  <si>
    <t>2x jáma pro komoru 2*1,5*1,5*1,5=6,750 [A]</t>
  </si>
  <si>
    <t>rýha 50x110cm 550m+585m,   
0,5*1,1*(550+585)=624,250 [A] 
 rýha 70x140cm 35m  
0,7*1,40*35=34,300 [B] 
Celkem: A+B=658,550 [C] přebytečná zemina bude použita v SO 124</t>
  </si>
  <si>
    <t>658,55=658,550 [A]</t>
  </si>
  <si>
    <t>0,5*0,90*550=247,500 [A] 
0,7*1,1*35=26,950 [B] 
0,5*1,1*585=321,750 [C] 
2*1,5*1,5*1,5=6,750 [D] 
Celkem: A+B+C+D=602,950 [E]</t>
  </si>
  <si>
    <t>obsyp kabelů - kopaný písek 550x0,5x0,2  
550*0,5*0,2=55,000 [A]</t>
  </si>
  <si>
    <t>RFID marker oranžový 4=4,000 [A]</t>
  </si>
  <si>
    <t>1. Položka obsahuje: 
 – úprava dna výkopu 
 – položení betonového žlabu / chráničky včetně zakrytí 
 – pomocné mechanismy 
2. Položka neobsahuje: 
 X 
3. Způsob měření: 
Udává se počet kusů kompletní konstrukce nebo práce.</t>
  </si>
  <si>
    <t>TRUBKA KORUG. PE 110mm 35=35,000 [A]</t>
  </si>
  <si>
    <t>702232</t>
  </si>
  <si>
    <t>KABELOVÁ CHRÁNIČKA ZEMNÍ DĚLENÁ DN PŘES 100 DO 200 MM</t>
  </si>
  <si>
    <t>TRUBKA DĚLENÁ PE 110mm 35=35,000 [A]</t>
  </si>
  <si>
    <t>1. Položka obsahuje: 
 – proražení otvoru zdivem o průřezu od 0,01 do 0,025m2 
 – úpravu a začištění omítky po montáži vedení 
 – pomocné mechanismy 
2. Položka neobsahuje: 
 – protipožární ucpávku 
3. Způsob měření: 
Udává se počet kusů kompletní konstrukce nebo práce.</t>
  </si>
  <si>
    <t>585=585,000 [A]</t>
  </si>
  <si>
    <t>702332</t>
  </si>
  <si>
    <t>ZAKRYTÍ KABELŮ PLASTOVOU DESKOU/PÁSEM ŠÍŘKY PŘES 20 DO 40 CM</t>
  </si>
  <si>
    <t>550=550,000 [A]</t>
  </si>
  <si>
    <t>747705</t>
  </si>
  <si>
    <t>MANIPULACE NA ZAŘÍZENÍCH PROVÁDĚNÉ PROVOZOVATELEM</t>
  </si>
  <si>
    <t>1. Položka obsahuje: 
 – cenu za manipulace na zařízeních prováděné provozovatelem nutných pro další práce zhotovitele na technologickém souboru 
2. Položka neobsahuje: 
 X 
3. Způsob měření: 
Udává se čas v hodinách.</t>
  </si>
  <si>
    <t>75I91X</t>
  </si>
  <si>
    <t>OPTOTRUBKA HDPE - MONTÁŽ</t>
  </si>
  <si>
    <t>1170=1 170,000 [A]</t>
  </si>
  <si>
    <t>1. Položka obsahuje: 
 – práce spojené s montáží specifikované kabelizace specifikovaným způsobem (uložení na konstrukci, uložení, zatažení) 
 – veškeré potřebné mechanizmy, včetně obsluhy, náklady na mzdy a přibližné (průměrné) náklady na pořízení potřebných materiálů 
2. Položka neobsahuje: 
 X 
3. Způsob měření: 
Práce specifikovaného se měří délce kabelizace udané v metrech.</t>
  </si>
  <si>
    <t>75I91Y</t>
  </si>
  <si>
    <t>OPTOTRUBKA HDPE - DEMONTÁŽ</t>
  </si>
  <si>
    <t>1. Položka obsahuje: 
 – demontáž (pro další využití/do šrotu) specifikované kabelizace včetně potřebného drobného pomocného materiálu 
 – veškeré potřebné mechanizmy, včetně obsluhy, náklady na mzdy a přibližné (průměrné) náklady na pořízení potřebných materiálů včetně všech ostatních vedlejších nákladů 
 – odvoz demontované kabelizace a skladování, případně ekologické likvidace bloku/zařízení 
2. Položka neobsahuje: 
 X 
3. Způsob měření: 
Udává se počet metrů kompletní konstrukce nebo práce.</t>
  </si>
  <si>
    <t>75ID2X</t>
  </si>
  <si>
    <t>PLASTOVÁ ZEMNÍ KOMORA PRO ULOŽENÍ SPOJKY - MONTÁŽ</t>
  </si>
  <si>
    <t>1. Položka obsahuje: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nebo práce.</t>
  </si>
  <si>
    <t>75ID2Y</t>
  </si>
  <si>
    <t>PLASTOVÁ ZEMNÍ KOMORA PRO ULOŽENÍ SPOJKY - DEMONTÁŽ</t>
  </si>
  <si>
    <t>1. Položka obsahuje: 
 – demontáž (pro další využití/do šrotu) specifikovaného bloku/zařízení včetně potřebného drobného pomocného materiálu 
 – veškeré potřebné mechanizmy, včetně obsluhy, náklady na mzdy a přibližné (průměrné) náklady na pořízení potřebných materiálů včetně všech ostatních vedlejších nákladů 
 – odvoz demontovaného bloku/zařízení a skladování, případně ekologické likvidace bloku/zařízení 
2. Položka neobsahuje: 
 X 
3. Způsob měření: 
Udává se počet kusů kompletní konstrukce nebo práce.</t>
  </si>
  <si>
    <t>75IK11</t>
  </si>
  <si>
    <t>MĚŘENÍ STÁVAJÍCÍHO OPTICKÉHO KABELU</t>
  </si>
  <si>
    <t>VLÁKNO</t>
  </si>
  <si>
    <t>1 kabel 48 vláken a 1 kabel 72 vláken, před a po přeložce 240=240,000 [A]</t>
  </si>
  <si>
    <t>1. Položka obsahuje: 
 – práce spojené s kontrolním měřením stávající optické kabelizace ke zjištění technických parametrů optického kabelu před manipulací včetně potřebného drobného montážního materiálu 
 – měření metodou OTDR na třech vlnových délkách 1310/1550/1625nm v obou směrech dle ČSN EN 61280-4-2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optických vláken.</t>
  </si>
  <si>
    <t>35x(0,7x0,3-(2x3,14x0,055x0,055))  
35*(0,7*0,3)=7,350 [A] 
-35*2*3,14*0,055*0,055=-0,665 [B] 
Celkem: A+B=6,685 [C]</t>
  </si>
  <si>
    <t>SO 501</t>
  </si>
  <si>
    <t>Přeložka VTL plynovodu DN80 (km 1,482)</t>
  </si>
  <si>
    <t>01432</t>
  </si>
  <si>
    <t>POPLATKY ZA VYPUŠTĚNÝ PLYN</t>
  </si>
  <si>
    <t>1 =1,000 [A]  odpuštěný plyn  67,52 m3</t>
  </si>
  <si>
    <t>zahrnuje náklady majiteli za způsobernou ztrátu</t>
  </si>
  <si>
    <t>200,93=200,930 [A]</t>
  </si>
  <si>
    <t>364,07=364,070 [A]</t>
  </si>
  <si>
    <t>407,57=407,570 [A] přebytečná zemina bude použita v SO 124</t>
  </si>
  <si>
    <t>407,57=407,570 [A] 
200,93=200,930 [B] 
Celkem: A+B=608,500 [C]</t>
  </si>
  <si>
    <t>43,5=43,500 [A]</t>
  </si>
  <si>
    <t>86326</t>
  </si>
  <si>
    <t>POTRUBÍ Z TRUB OCELOVÝCH DN DO 80MM</t>
  </si>
  <si>
    <t>110=110,000 [A] by pass</t>
  </si>
  <si>
    <t>86327</t>
  </si>
  <si>
    <t>POTRUBÍ Z TRUB OCELOVÝCH DN DO 100MM</t>
  </si>
  <si>
    <t>ocelová trubka ? 114,3/4,0 mm, mat. L245 NE/ME v provedení NADSTANDARD s PE izolací zesílenou A3 + FZM-S dle GRID_TX_S04_03_F01_02 18,10 m 
ocelová trubka ? 114,3/4,0 mm, mat. L245 NE/ME v provedení NADSTANDARD s PE izolací zesílenou A3 dle GRID_TX_S04_03_F01_02 75,0 m 
ocelová trubka ? 114,3/4,0 mm, mat. L245 NE/ME v provedení NADSTANDARD holá (oblouky R-10D) dle GRID_TX_S04_03_F01_02 5,69 m 
 148,0° 1 ks - délka 0,86 m 
 139,6° 1 ks - délka 1,00 m 
 152,0° 1 ks - délka 0,79 m 
 150,8° 1 ks - délka 0,81 m 
 149,7° 1 ks - délka 0,83 m 
 150,0° 1ks - délka 0,82 m 
 164,1° 1ks - délka 0,58 m 
18,1+75+5,69=98,790 [A]</t>
  </si>
  <si>
    <t>ocelová chránička ? 219/6,3 mm, mat. L360 NE/ME holá 
17,3=17,300 [A]</t>
  </si>
  <si>
    <t>86827</t>
  </si>
  <si>
    <t>NASUNUTÍ OCELOVÉ POTRUBNÍ SEKCE DN DO 100MM DO OCELOVÉ CHRÁNIČKY</t>
  </si>
  <si>
    <t>17,3=17,300 [A]</t>
  </si>
  <si>
    <t>3=3,000 [A] mechanická ochrana orientačních sloupků</t>
  </si>
  <si>
    <t>899302</t>
  </si>
  <si>
    <t>DOPLŇKY NA PLYN POTRUBÍ - ČICHAČKY</t>
  </si>
  <si>
    <t>- Položka zahrnuje veškerý materiál, výrobky a polotovary, včetně mimostaveništní a vnitrostaveništní dopravy (rovněž přesuny), včetně naložení a složení,případně s uložením.  
- položka čichačka zahrnuje i zaizolování podzemní části.</t>
  </si>
  <si>
    <t>899303</t>
  </si>
  <si>
    <t>DOPLŇKY NA POTRUBÍ - POCH</t>
  </si>
  <si>
    <t>- Položka zahrnuje veškerý materiál, výrobky a polotovary, včetně mimostaveništní a vnitrostaveništní dopravy (rovněž přesuny), včetně naložení a složení,případně s uložením.  
- položka zásuvky POCH zahrnuje i vodiče z média a z chráničky, event. i vlastní sloupek (pokud není zásuvka umístěna na orientačním sloupku nebo na čichačce).</t>
  </si>
  <si>
    <t>161,4=161,400 [A] šířka 220 mm</t>
  </si>
  <si>
    <t>899321</t>
  </si>
  <si>
    <t>DOPLŇKY NA PLYN POTRUBÍ DN DO 100MM - PROPOJE</t>
  </si>
  <si>
    <t>2=2,000 [A] pro by pass 
2=2,000 [B] definitivní 
Celkem: A+B=4,000 [C]</t>
  </si>
  <si>
    <t>- položka propoje zahrnuje dodávku a montáž propojovacího mezikusu, vypracování technologického postupu a práce s ním spojené, dozor správce potrubí.</t>
  </si>
  <si>
    <t>899621</t>
  </si>
  <si>
    <t>TLAKOVÉ ZKOUŠKY POTRUBÍ DN DO 100MM</t>
  </si>
  <si>
    <t>98,78=98,780 [A]</t>
  </si>
  <si>
    <t>96932</t>
  </si>
  <si>
    <t>VYBOURÁNÍ POTRUBÍ DN DO 100MM PLYNOVÝCH</t>
  </si>
  <si>
    <t>89,6=89,600 [A] odkup zhotovitelem, bez poplatku za skládku 
110=110,000 [B] by pass 
Celkem: A+B=199,600 [C]</t>
  </si>
  <si>
    <t>96942</t>
  </si>
  <si>
    <t>PROPLACH PLYN POTRUBÍ DN DO 100MM VZDUCHEM NEBO INERT PLYNEM</t>
  </si>
  <si>
    <t>položka zahrnuje: 
použití potřebných mechanizmů pro vhánění a nasávání vzduchu nebo plynu 
utěsnění konců 
dělení na předepsané délky úseků 
v případě proplachu plynem (dusík) dodání lahví 
vyhotovení závěrečné zprávy</t>
  </si>
  <si>
    <t>SO 502</t>
  </si>
  <si>
    <t>Přeložka VTL plynovodu DN 150 (km 3,107)</t>
  </si>
  <si>
    <t>1=1,000 [A] odpuštěný plyn  193,675 m3</t>
  </si>
  <si>
    <t>345=345,000 [A]</t>
  </si>
  <si>
    <t>648,543=648,543 [A]</t>
  </si>
  <si>
    <t>442,902=442,902 [A] přebytečná zemina bude použita v SO 124</t>
  </si>
  <si>
    <t>821,048-442,902=378,146 [A] přebytečná zemina bude použita v SO 124</t>
  </si>
  <si>
    <t>14113</t>
  </si>
  <si>
    <t>PROTLAČOVÁNÍ OCELOVÉHO POTRUBÍ DN DO 200MM</t>
  </si>
  <si>
    <t>25=25,000 [A]</t>
  </si>
  <si>
    <t>141146</t>
  </si>
  <si>
    <t>PROTLAČOVÁNÍ OCELOVÉHO POTRUBÍ DN DO 400MM</t>
  </si>
  <si>
    <t>24=24,000 [A] chránička DS1</t>
  </si>
  <si>
    <t>821,048=821,048 [A] 
345=345,000 [B] 
Celkem: A+B=1 166,048 [C]</t>
  </si>
  <si>
    <t>161,71=161,710 [A]</t>
  </si>
  <si>
    <t>86334</t>
  </si>
  <si>
    <t>POTRUBÍ Z TRUB OCELOVÝCH DN DO 200MM</t>
  </si>
  <si>
    <t>ocelová trubka ? 219,1/4,5 mm, mat. L245 NE/ME v provedení NADSTANDARD s PE izolací zesílenou A3 + FZM-S dle GRID_TX_S04_03_F01_02 79,52=79,520 [A] m 
ocelová trubka ? 219,1/4,5 mm, mat. L245 NE/ME v provedení NADSTANDARD s PE izolací zesílenou A3 dle GRID_TX_S04_03_F01_02 198,30=198,300 [B]  m 
ocelová trubka ? 219,1/4,5 mm, mat. L245 NE/ME v provedení NADSTANDARD holá (oblouky R-5D) dle GRID_TX_S04_03_F01_02 12,18=12,180 [C]  m 
o 154°29´ 1 ks - délka 1,05 m 
o 133°10´ 1 ks - délka 1,42 m 
o 127°47´ 1 ks - délka 1,51 m 
o 121°58´ 1 ks - délka 1,61 m 
o 119°38´ 1 ks - délka 1,65 m 
o 165°56´ 1 ks - délka 0,85 m 
o 174°34´ 1 ks - délka 0,69 m 
o 137°30´ 1 ks - délka 1,34 m 
o 167°50´ 1 ks - délka 0,81 m 
o 142°58´ 1 ks - délka 1,25 m 
Celkem: A+B+C=290,000 [D]</t>
  </si>
  <si>
    <t>86646</t>
  </si>
  <si>
    <t>CHRÁNIČKY Z TRUB OCELOVÝCH DN DO 400MM</t>
  </si>
  <si>
    <t>26,6=26,600 [A]</t>
  </si>
  <si>
    <t>86834</t>
  </si>
  <si>
    <t>NASUNUTÍ OCELOVÉ POTRUBNÍ SEKCE DN DO 200MM DO OCELOVÉ CHRÁNIČKY</t>
  </si>
  <si>
    <t>50,6=50,600 [A]</t>
  </si>
  <si>
    <t>482=482,000 [A]  výstražná folie žlutá, šířka 50 cm</t>
  </si>
  <si>
    <t>899341</t>
  </si>
  <si>
    <t>DOPLŇKY NA PLYN POTRUBÍ DN DO 200MM - PROPOJE</t>
  </si>
  <si>
    <t>4=4,000 [A] pro by pass ,  stoplovací tvarovka SHORTSTOPP 500 DN 200/100 (vč. provedeného stoplování)   4 ks</t>
  </si>
  <si>
    <t>2=2,000 [A] definitivní přeložka</t>
  </si>
  <si>
    <t>bet bloky na uzavření rušeného potrubí 4*0,5*0,5*0,5=0,500 [A]</t>
  </si>
  <si>
    <t>30=30,000 [A] by-pass</t>
  </si>
  <si>
    <t>899641</t>
  </si>
  <si>
    <t>TLAKOVÉ ZKOUŠKY POTRUBÍ DN DO 200MM</t>
  </si>
  <si>
    <t>288=288,000 [A]</t>
  </si>
  <si>
    <t>30=30,000 [A] odkup zhotovitelem, bez poplatku za skládku</t>
  </si>
  <si>
    <t>969334</t>
  </si>
  <si>
    <t>VYBOURÁNÍ POTRUBÍ DN DO 200MM PLYNOVÝCH</t>
  </si>
  <si>
    <t>80=80,000 [A]  trhání odstaveného potrubí DN 200 ze země, odkup zhotovitelem, bez poplatku za skládku</t>
  </si>
  <si>
    <t>969434</t>
  </si>
  <si>
    <t>PROPLACH PLYN POTRUBÍ DN DO 200MM VZDUCHEM NEBO INERT PLYNEM</t>
  </si>
  <si>
    <t>SO 511</t>
  </si>
  <si>
    <t>Přeložka horkovodu a TUV</t>
  </si>
  <si>
    <t>55+20=75,000 [A] z pol. 96615 beton a 96616 žb</t>
  </si>
  <si>
    <t>420=420,000 [A]</t>
  </si>
  <si>
    <t>180=180,000 [A]   přebytečná zemina bude použita v SO 124</t>
  </si>
  <si>
    <t>z podélného profilu plocha výkopů 200 m2 x š. 3 m  600=600,000 [A]  přebytečná zemina bude použita v SO 124</t>
  </si>
  <si>
    <t>17110</t>
  </si>
  <si>
    <t>ULOŽENÍ SYPANINY DO NÁSYPŮ SE ZHUTNĚNÍM</t>
  </si>
  <si>
    <t>600=600,000 [A]</t>
  </si>
  <si>
    <t>35311</t>
  </si>
  <si>
    <t>ZDIVO STOK Z DÍLCŮ BETON</t>
  </si>
  <si>
    <t>úprava topného kanálu do atypického tvaru - vyzdění ze ztraceného bednění 500/200/300, dobetonování 
zazdění viz detail u kompenzátoru 10=10,000 [A]</t>
  </si>
  <si>
    <t>- dodání dílce požadovaného tvaru a vlastností, jeho skladování, doprava a osazení do definitivní polohy, včetně komplexní technologie výroby a montáže dílců, ošetření a ochrana dílců, 
-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</si>
  <si>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353125</t>
  </si>
  <si>
    <t>ZDIVO STOK Z DÍLCŮ ŽELEZOBET DO C30/37</t>
  </si>
  <si>
    <t>neprůlezný topný kanál tvaru U pojízdný 55=55,000 [A]</t>
  </si>
  <si>
    <t>411125</t>
  </si>
  <si>
    <t>STROPY Z DÍLCŮ ŽELEZOBET DO C30/37</t>
  </si>
  <si>
    <t>Stropní panel SP1 2,3/2,05/0,2 - prefa 0,943*3=2,829 [A] 
Stropní panel SP1 2,3/2,05/0,2 - prefa 0,943*6=5,658 [B] 
Celkem: A+B=8,487 [C]</t>
  </si>
  <si>
    <t>411199</t>
  </si>
  <si>
    <t>R1</t>
  </si>
  <si>
    <t>ROZNÁŠECÍ DESKA - KŘÍŽENÍ KOLMÉ</t>
  </si>
  <si>
    <t>1=1,000 [A] 
Železobetonové pasy ZP1, ZP2 - žb. monolit 6m3 
Prostý beton 6m3 
Betonová armovaná deska D1 5m3 s výztuží 
Tlumící podložka 12 m2</t>
  </si>
  <si>
    <t>R2</t>
  </si>
  <si>
    <t>ROZNÁŠECÍ DESKA - KŘÍŽENÍ ŠIKMÉ</t>
  </si>
  <si>
    <t>1=1,000 [A] 
Železobetonové pasy ZP1, ZP2 - žb. monolit 12m3 
Prostý beton 10m3 
Betonová armovaná deska D1 18m3 s výztuží 
Tlumící podložka 22 m2</t>
  </si>
  <si>
    <t>427125</t>
  </si>
  <si>
    <t>ZAKRYTÍ KANÁLŮ Z DÍLCŮ ŽELEZOBET DO C30/37</t>
  </si>
  <si>
    <t>37=37,000 [A]</t>
  </si>
  <si>
    <t>podkladní beton C16/20 30=30,000 [A]</t>
  </si>
  <si>
    <t>zhutněný štěrkopísek 0-32 35=35,000 [A]</t>
  </si>
  <si>
    <t>45169</t>
  </si>
  <si>
    <t>PODKL A VÝPLŇ VRSTVY ZE STABILIZOVANÉHO POPÍLKU</t>
  </si>
  <si>
    <t>vyplnění vyřazeného topného kanálu cementopopílkovou směsí  100=100,000 [A]</t>
  </si>
  <si>
    <t>Položka zahrnuje dodávku stabilizovaného popílku a jeho uložení se zhutněním, včetně mimostaveništní a vnitrostaveništní dopravy (rovněž přesuny)</t>
  </si>
  <si>
    <t>457313</t>
  </si>
  <si>
    <t>VYROVNÁVACÍ A SPÁDOVÝ PROSTÝ BETON C16/20</t>
  </si>
  <si>
    <t>Úpravy povrchů, podlahy, výplně otvorů</t>
  </si>
  <si>
    <t>631313</t>
  </si>
  <si>
    <t>MAZANINA Z PROSTÉHO BETONU C16/20</t>
  </si>
  <si>
    <t>25*0,1=2,500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</si>
  <si>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základů.</t>
  </si>
  <si>
    <t>izolace 2x bitumenový pás  G200 S40 450=450,000 [A]</t>
  </si>
  <si>
    <t>450=450,000 [A]</t>
  </si>
  <si>
    <t>713111</t>
  </si>
  <si>
    <t>IZOLACE POTRUBÍ DN 125</t>
  </si>
  <si>
    <t>Termoizolační trubice na ÚT DN125 - d140/80 10=10,000 [A]</t>
  </si>
  <si>
    <t>713112</t>
  </si>
  <si>
    <t>IZOLACE POTRUBÍ DN 100</t>
  </si>
  <si>
    <t>Termoizolační trubice na ÚT DN100 - d114/60 240=240,000 [A]</t>
  </si>
  <si>
    <t>713113</t>
  </si>
  <si>
    <t>IZOLACE POTRUBÍ DN 40</t>
  </si>
  <si>
    <t>Termoizolační trubice na TV, C DN40 - d49/40 250=250,000 [A]</t>
  </si>
  <si>
    <t>86311</t>
  </si>
  <si>
    <t>OBLOUK OC. POTRUBÍ</t>
  </si>
  <si>
    <t>KS</t>
  </si>
  <si>
    <t>Oblouk 90°, tvar 3D, DN100 - ?114,3 x 3,6 12=12,000 [A] 
Oblouk 45°, tvar 3D, DN100 - ?114,3 x 3,6 4=4,000 [B] 
Celkem: A+B=16,000 [C]</t>
  </si>
  <si>
    <t>Ra</t>
  </si>
  <si>
    <t>REDUKCE</t>
  </si>
  <si>
    <t>Redukce koncentrická DN125/DN100 - ?139,7 x 4,0 / ?114,3 x 3,6 2=2,000 [A]</t>
  </si>
  <si>
    <t>86312</t>
  </si>
  <si>
    <t>Oblouk 90°, tvar 3D, DN40 - ?48,3x2,0 nerez 12=12,000 [A] 
Oblouk 45°, tvar 3D, DN40 - ?48,3x2,0 nerez 4=4,000 [B] 
Celkem: A+B=16,000 [C]</t>
  </si>
  <si>
    <t>86314</t>
  </si>
  <si>
    <t>POTRUBÍ Z TRUB OCELOVÝCH DN DO 40MM</t>
  </si>
  <si>
    <t>Trubka ocelová bezešvá nerez DN40 -  48,3x2,0  
250=250,000 [A]</t>
  </si>
  <si>
    <t>240=240,000 [A] pr.114,3 x 3,6 bezešvé</t>
  </si>
  <si>
    <t>86333</t>
  </si>
  <si>
    <t>POTRUBÍ Z TRUB OCELOVÝCH DN DO 150MM</t>
  </si>
  <si>
    <t>10=10,000 [A] pr. 139,7 x 4,0 bezešvé</t>
  </si>
  <si>
    <t>89917</t>
  </si>
  <si>
    <t>KOVOVÉ DOPLŇKY TRUB VEDENÍ</t>
  </si>
  <si>
    <t>úložný plech tl. 6 mm pro potrubní uložení 
- nový úložný plech, kotvení do TK, dle PD, společný pro 4 potrubí, protikorozní nátěr 
34 plechů 1,5 x 0,35, 2 plechy 1,5 x 0,5 m 19,35 m2 
19,35*47,1=911,385 [A]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</si>
  <si>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                             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</si>
  <si>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Podpěra kluzná s osovým vedením DN125 - ÚT 2=2,000 [A]</t>
  </si>
  <si>
    <t>Rb</t>
  </si>
  <si>
    <t>Podpěra kluzná s osovým vedením DN100 - ÚT 32=32,000 [A]</t>
  </si>
  <si>
    <t>Rc</t>
  </si>
  <si>
    <t>Podpěra kluzná s osovým vedením DN40 - TV, CIRK 34=34,000 [A]</t>
  </si>
  <si>
    <t>Rd</t>
  </si>
  <si>
    <t>Podpěra kluzná DN100 - ÚT 40=40,000 [A]</t>
  </si>
  <si>
    <t>Re</t>
  </si>
  <si>
    <t>Podpěra kluzná DN40 - TV, CIRK 40=40,000 [A]</t>
  </si>
  <si>
    <t>8=8,000 [A] Napojení na stávající potrubí</t>
  </si>
  <si>
    <t>899611</t>
  </si>
  <si>
    <t>TLAKOVÉ ZKOUŠKY POTRUBÍ DN DO 80MM</t>
  </si>
  <si>
    <t>250=250,000 [A]</t>
  </si>
  <si>
    <t>240=240,000 [A]</t>
  </si>
  <si>
    <t>899629</t>
  </si>
  <si>
    <t>Vypouštění potrubí do bezodtoké jímky</t>
  </si>
  <si>
    <t>realizace vypouštění bude upřesněna na stavbě, viz příloha technické zprávy 2=2,000 [A]</t>
  </si>
  <si>
    <t>odstranění podkladních vrstev stávajícího topného kanálu 20=20,000 [A]</t>
  </si>
  <si>
    <t>96616</t>
  </si>
  <si>
    <t>BOURÁNÍ KONSTRUKCÍ ZE ŽELEZOBETONU</t>
  </si>
  <si>
    <t>demontáž zákrytových desek topného kanálu, šířka topného kanálu 2 m   15=15,000 [A] 
vybourání stávajícího topného kanálu, šířka topného kanálu 2 m 30=30,000 [B] 
vybourání stavebních konstrukce stávající armaturní šachty (stropní deska, boky a vstupní komínky) 10=10,000 [C] 
Celkem: A+B+C=55,000 [D]</t>
  </si>
  <si>
    <t>demontáž klasického ocelového potrubí do DN100 220=220,000 [A] povinný odkup zhotovitelem bez poplatku za skládku</t>
  </si>
  <si>
    <t>SO 601</t>
  </si>
  <si>
    <t>PŘELOŽKA SDĚLOVACÍHO KABELU ČD TELEMATIKA</t>
  </si>
  <si>
    <t>beton 20=20,000 [A]</t>
  </si>
  <si>
    <t>asfalt 92=92,000 [A]</t>
  </si>
  <si>
    <t>111206</t>
  </si>
  <si>
    <t>ODSTRANĚNÍ KŘOVIN S ODVOZEM DO 12KM</t>
  </si>
  <si>
    <t>2200=2200,000 [A]</t>
  </si>
  <si>
    <t>odstranění křovin a stromů do průměru 100 mm  
doprava dřevin na předepsanou vzdálenost  
spálení na hromadách nebo štěpkování</t>
  </si>
  <si>
    <t>113136</t>
  </si>
  <si>
    <t>ODSTRANĚNÍ KRYTU ZPEVNĚNÝCH PLOCH S ASFALT POJIVEM, ODVOZ DO 12KM</t>
  </si>
  <si>
    <t>odstranění plochy u garáží v ulici Bořivojova a v areálu nádraží</t>
  </si>
  <si>
    <t>230*2*0,2=92,000 [A]</t>
  </si>
  <si>
    <t>113186</t>
  </si>
  <si>
    <t>ODSTRANĚNÍ KRYTU ZPEVNĚNÝCH PLOCH Z DLAŽDIC, ODVOZ DO 12KM</t>
  </si>
  <si>
    <t>odstranění krytu chodníku z betonových dlaždic v celé šířce, u objektu drah v ulici Na Horkých, Kralupy nad Vltavou</t>
  </si>
  <si>
    <t>50*2*0,2=20,000 [A]</t>
  </si>
  <si>
    <t>121106</t>
  </si>
  <si>
    <t>SEJMUTÍ ORNICE NEBO LESNÍ PŮDY S ODVOZEM DO 12KM</t>
  </si>
  <si>
    <t>2200*0,1=220,000 [A]</t>
  </si>
  <si>
    <t>položka zahrnuje sejmutí ornice bez ohledu na tloušťku vrstvy a její vodorovnou dopravu  
nezahrnuje uložení na trvalou skládku</t>
  </si>
  <si>
    <t>2200*0,5*0,5=550,000 [A] výkop volný terén  
50*0,4*0,5=10,000 [B] výkop chodník 
230*0,8*0,5=92,000 [C] výkop pod zpevněnými plochami 
A+B+C=900,000 [D]</t>
  </si>
  <si>
    <t>2200*0,7*0,5=770,000 [A] výkop volný terén  
50*0,6*0,5=15,000 [B] výkop chodník 
230*1*0,5=115,000 [C] výkop pod zpevněnými plochami 
A+B+C=900,000 [D]</t>
  </si>
  <si>
    <t>protlačení chrániček průměr 110mm pod stávající tratí, 2xchránička v délce cca 25 metrů a 2xchránička v délce cca 35m</t>
  </si>
  <si>
    <t>25*2+35*2=120,000 [A]</t>
  </si>
  <si>
    <t>zásyp kabelů pískem</t>
  </si>
  <si>
    <t>2200*0,2*0,5=220,000 [A] výkop volný terén  
50*0,2*0,5=5,000 [B] výkop chodník 
A+B=225,000 [C]</t>
  </si>
  <si>
    <t>(23+1200+50+905)*1=2200,000 [A]</t>
  </si>
  <si>
    <t>obnova pojížděných ploch u garáží v ulici Bořivojova a v areálu nádraží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</si>
  <si>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</si>
  <si>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56410</t>
  </si>
  <si>
    <t>VOZOVKOVÉ VRSTVY Z ASFALTOCEMENT BETONU</t>
  </si>
  <si>
    <t>- dodání asfaltové směsi s vysokou mezerovitostí v požadované kvalitě  a tekuté malty specifického složení na bázi cementu  
- očištění podkladu  
- uložení směsi dle předepsaného technologického předpisu a zhutnění vrstvy v předepsané tloušťce, prolití nebo zavibrování výplňové malty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</si>
  <si>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572212</t>
  </si>
  <si>
    <t>SPOJOVACÍ POSTŘIK Z MODIFIK ASFALTU DO 0,5KG/M2</t>
  </si>
  <si>
    <t>230*2=460,000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</si>
  <si>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</si>
  <si>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58252</t>
  </si>
  <si>
    <t>DLÁŽDĚNÉ KRYTY Z BETONOVÝCH DLAŽDIC DO LOŽE Z MC</t>
  </si>
  <si>
    <t>obnova chodníku z betonových dlaždic u objektu drah v ulici Na Horkách, Kralupy nad Vltavou</t>
  </si>
  <si>
    <t>50*2=100,000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</si>
  <si>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</si>
  <si>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30=30,000 [A]</t>
  </si>
  <si>
    <t>702112</t>
  </si>
  <si>
    <t>KABELOVÝ ŽLAB ZEMNÍ VČETNĚ KRYTU SVĚTLÉ ŠÍŘKY PŘES 120 DO 250 MM</t>
  </si>
  <si>
    <t>betonový žlab, referenční typ TK1, souběh s kabelem 6kV v kmž 435,0 až 435,9, souběh s kabely NN a VO u polní cesty</t>
  </si>
  <si>
    <t>1100=1100,000 [A]</t>
  </si>
  <si>
    <t>1. Položka obsahuje:  
 – kompletní montáž, rozměření, upevnění, řezání, spojování a pod.   
 – veškerý spojovací a montážní materiál vč. upevňovacího materiálu ( držáky apod.)  
 – pomocné mechanismy  
2. Položka neobsahuje:  
 X  
3. Způsob měření:  
Měří se metr délkový.</t>
  </si>
  <si>
    <t>chránička průměr 110 mm, ochrana kabelu pod zpevněnými plochami</t>
  </si>
  <si>
    <t>65+165=230,000 [A]</t>
  </si>
  <si>
    <t>fólie pro kabelovou trasu ČD Telematika</t>
  </si>
  <si>
    <t>2200=2200,000 [A] výkop volný terén  
50=50,000 [B] výkop chodník 
230=230,000 [C] výkop pod zpevněnými plochami 
A+B+C=2480,000 [D]</t>
  </si>
  <si>
    <t>702412</t>
  </si>
  <si>
    <t>KABELOVÝ PROSTUP DO OBJEKTU PŘES ZÁKLAD ZDĚNÝ SVĚTLÉ ŠÍŘKY PŘES 100 DO 200 MM</t>
  </si>
  <si>
    <t>prostup kabelu do objektu drah v ulici Na Horkách</t>
  </si>
  <si>
    <t>1. Položka obsahuje:  
 – kompletní montáž, rozměření, upevnění, sváření, řezání, spojování a pod.   
 – veškerý spojovací a montážní materiál vč. upevňovacího materiálu ( stojky, držáky, konzoly apod.)  
 – elektrické pospojování  
 – pomocné mechanismy a nátěr  
2. Položka neobsahuje:  
 – víko a kabelové příchytky  
3. Způsob měření:  
Měří se metr délkový.</t>
  </si>
  <si>
    <t>703754</t>
  </si>
  <si>
    <t>PROTIPOŽÁRNÍ UCPÁVKA PROSTUPU KABELOVÉHO PR. DO 110MM, DO EI 90 MIN.</t>
  </si>
  <si>
    <t>Položka obsahuje: Dodávku a montáž protipožární ucpávky vč. příslušenství a pomocného materiálu, vyhotovéní a dodání atestu. Dále obsahuje cenu za pom. mechanismy včetně všech ostatních vedlejších nákladů.</t>
  </si>
  <si>
    <t>703762</t>
  </si>
  <si>
    <t>KABELOVÁ UCPÁVKA VODĚ ODOLNÁ PRO VNITŘNÍ PRŮMĚR OTVORU 65 - 110MM</t>
  </si>
  <si>
    <t>Položka obsahuje: Dodávku a montáž kabelové ucpávky vč. příslušenství ( utěsňovací spony apod. ) a pomocného materiálu, vyhotovení a dodání atestu. Dále obsahuje cenu za pom. mechanismy včetně všech ostatních vedlejších nákladů.</t>
  </si>
  <si>
    <t>74A150</t>
  </si>
  <si>
    <t>ODVOZ ZEMINY Z VÝKOPU (NA LIKVIDACI ODPADŮ NEBO JINÉ URČENÉ MÍSTO)</t>
  </si>
  <si>
    <t>M3KM</t>
  </si>
  <si>
    <t>odvoz výkopků na skládků, odvoz ze skládky pro zásyp, do 3 km</t>
  </si>
  <si>
    <t>2200*0,7*0,5*10=7700,000 [A] výkop volný terén  
50*0,6*0,5*10=150,000 [B] výkop chodník 
230*1*0,5*10=1150,000 [C] výkop pod zpevněnými plochami 
2200*0,5*0,5*10=5500,000 [D] přivezení ze skládky  
50*0,4*0,5*10=100,000 [E] přivezení ze skládky  
230*0,8*0,5*10=920,000 [F] přivezení ze skládky  
A+B+C+D+E+F=15520,000 [G]</t>
  </si>
  <si>
    <t>1. Položka obsahuje:   
 – odvoz jakýmkoliv dopravním prostředkem a složení   
 – případné překládky na trase   
2. Položka neobsahuje:   
 – naložení vybouraného materiálu na dopravní prostředek (je zahrnuto ve zdrojové položce)   
 – poplatky za likvidaci odpadů   
3. Způsob měření:   
Výměra je součtem součinů metrů krychlových vytěženého v rostlém (původním) stavu nebo vybouraného materiálu a jednotlivých vzdáleností v kilometrech.</t>
  </si>
  <si>
    <t>75I724</t>
  </si>
  <si>
    <t>KABEL DRÁŽNÍ DÁLKOVÝ</t>
  </si>
  <si>
    <t>kabel DCKQYPY 9 XV 1,2 + 33DM 0,9, speciální konstrukce</t>
  </si>
  <si>
    <t>1,1*2500=2750 [A] sdělovací kabel včetně rezervy 10% na stoupání trasy</t>
  </si>
  <si>
    <t>1. Položka obsahuje:  
 – dodávku specifikované kabelizace včetně potřebného drobného montážního materiálu  
 – dopravu a skladování  
 – práce spojené s montáží specifikované kabelizace specifikovaným způsobem (uložení na konstrukci, uložení, zatažení)  
 – veškeré potřebné mechanizmy, včetně obsluhy, náklady na mzdy a přibližné (průměrné) náklady na pořízení potřebných materiálů  
2. Položka neobsahuje:  
 X  
3. Způsob měření:  
Dodávka a amontáž specifikované kabelizace se měří v délce udané v metrech.</t>
  </si>
  <si>
    <t>75IH53</t>
  </si>
  <si>
    <t>UKONČENÍ KABELU DÁLKOVÉHO DO 200 ŽIL</t>
  </si>
  <si>
    <t>ukončení dálkového kabelu na obou stranách</t>
  </si>
  <si>
    <t>1. Položka obsahuje:  
 – kompletní ukončení specifikované kabelizace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nebo práce.</t>
  </si>
  <si>
    <t>75II32</t>
  </si>
  <si>
    <t>SPOJKA DÁLKOVÉHO KABELU PŘES 100 ŽIL</t>
  </si>
  <si>
    <t>kabelová spojka, referenční typ XAGA</t>
  </si>
  <si>
    <t>12=12,000 [A]</t>
  </si>
  <si>
    <t>1. Položka obsahuje:  
 – dodávku specifikovaného bloku/zařízení včetně potřebného drobného montážního materiálu  
 – dopravu a skladování  
 – kompletní montáž specifikovaného bloku/zařízení a souvisejícího příslušenství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a práce.</t>
  </si>
  <si>
    <t>75IJ21</t>
  </si>
  <si>
    <t>MĚŘENÍ ZKRÁCENÉ ZÁVĚREČNÉ DÁLKOVÉHO KABELU V OBOU SMĚRECH ZA PROVOZU</t>
  </si>
  <si>
    <t>ČTYŘKA</t>
  </si>
  <si>
    <t>33+9=20,000 [A] měření sdělovacího kabelu</t>
  </si>
  <si>
    <t>1. Položka obsahuje:  
 – práce spojené s měřením specifikované kabelizace specifikovaným způsobem včetně potřebného drobného montážního materiálu  
 – veškeré potřebné mechanizmy (měřicí přístroje a měřící příslušenství), včetně obsluhy, náklady na mzdy a přibližné (průměrné) náklady na pořízení potřebných materiálů včetně všech ostatních vedlejších nákladů  
2. Položka neobsahuje:  
 X  
3. Způsob měření:  
Měřící práce se udávají počtem čtyřek.</t>
  </si>
  <si>
    <t>75IJ23</t>
  </si>
  <si>
    <t>MĚŘENÍ ZÁVĚREČNÉ DÁLKOVÝCH KABELŮ V OBOU SMĚRECH V PLNÉM ROZSAHU BEZ PROVOZU</t>
  </si>
  <si>
    <t>podkladní vrstva pro betonové žlaby, obetonování rezervních chrániček</t>
  </si>
  <si>
    <t>900*0,5*0,2=900,000 [A] podkladní vrstva pro betonové žlaby 
230*0,5*0,2=23,000 [B] obetonování chrániček pod zpevněnými plochami 
[A]+[B]=113,000 [C]</t>
  </si>
  <si>
    <t>SO 651</t>
  </si>
  <si>
    <t>Železniční svršek</t>
  </si>
  <si>
    <t>podklad komunikace: stabilizovaná zemina cementem 932,95=932,950 [B]</t>
  </si>
  <si>
    <t>asfalt: 424,068=424,068 [A]</t>
  </si>
  <si>
    <t>POPLATKY ZA LIKVIDACI ODPADŮ NEKONTAMINOVANÝCH - 17 01 01 BETON Z DEMOLIC OBJEKTŮ, ZÁKLADŮ TV</t>
  </si>
  <si>
    <t>ZARÁŽEDLO: 1ks*2t/ks  
námezník: 4 ks * 0,2 t/ks   
návěst:  4 ks * 0,4 t/ks</t>
  </si>
  <si>
    <t>015150</t>
  </si>
  <si>
    <t>POPLATKY ZA LIKVIDACI ODPADŮ NEKONTAMINOVANÝCH - 17 05 08 ŠTĚRK Z KOLEJIŠTĚ (ODPAD PO RECYKLACI)</t>
  </si>
  <si>
    <t>015210</t>
  </si>
  <si>
    <t>POPLATKY ZA LIKVIDACI ODPADŮ NEKONTAMINOVANÝCH - 17 01 01 ŽELEZNIČNÍ PRAŽCE BETONOVÉ</t>
  </si>
  <si>
    <t>koleje: 70,2t</t>
  </si>
  <si>
    <t>015250</t>
  </si>
  <si>
    <t>POPLATKY ZA LIKVIDACI ODPADŮ NEKONTAMINOVANÝCH - 17 02 03 POLYETYLÉNOVÉ PODLOŽKY (ŽEL. SVRŠEK)</t>
  </si>
  <si>
    <t>015260</t>
  </si>
  <si>
    <t>POPLATKY ZA LIKVIDACI ODPADŮ NEKONTAMINOVANÝCH - 07 02 99 PRYŽOVÉ PODLOŽKY (ŽEL. SVRŠEK)</t>
  </si>
  <si>
    <t>015510</t>
  </si>
  <si>
    <t>POPLATKY ZA LIKVIDACI ODPADŮ NEBEZPEČNÝCH - 17 05 07* LOKÁLNĚ ZNEČIŠTĚNÝ ŠTĚRK A ZEMINA Z KOLEJIŠTĚ (VÝHYBKY)</t>
  </si>
  <si>
    <t>015520</t>
  </si>
  <si>
    <t>POPLATKY ZA LIKVIDACI ODPADŮ NEBEZPEČNÝCH - 17 02 04* ŽELEZNIČNÍ PRAŽCE DŘEVĚNÉ</t>
  </si>
  <si>
    <t>plocha odečtena ze situace m2, v tl. 150mm</t>
  </si>
  <si>
    <t>11331</t>
  </si>
  <si>
    <t>ODSTRANĚNÍ PODKLADU ZPEVNĚNÝCH PLOCH ZE STABIL ZEMINY</t>
  </si>
  <si>
    <t>plocha odečtena ze situace m2, v tl. 300mm</t>
  </si>
  <si>
    <t>dle situace</t>
  </si>
  <si>
    <t>512550</t>
  </si>
  <si>
    <t>KOLEJOVÉ LOŽE - ZŘÍZENÍ Z KAMENIVA HRUBÉHO DRCENÉHO (ŠTĚRK)</t>
  </si>
  <si>
    <t>Štěrkové lože  31,5/63mm</t>
  </si>
  <si>
    <t>dle kubaturového listu</t>
  </si>
  <si>
    <t>513550</t>
  </si>
  <si>
    <t>KOLEJOVÉ LOŽE - DOPLNĚNÍ Z KAMENIVA HRUBÉHO DRCENÉHO (ŠTĚRK)</t>
  </si>
  <si>
    <t>1: Dle technické zprávy, výkresových příloh projektové dokumentace. Dle výkazů materiálu projektu. Dle tabulky kubatur projektanta.   
2: následná úprava směrového a výškového uspořádání koleje - 3. podbití s dosypáním ŠL (0.1 m3 na m)   
3: 292,9*0,1</t>
  </si>
  <si>
    <t>A</t>
  </si>
  <si>
    <t>Zřízení drážních stezek ŠD fr. 8/16mm, tl. vrstvy 10 cm</t>
  </si>
  <si>
    <t>dle kubaturového listu: 883,913m2 * 0,1</t>
  </si>
  <si>
    <t>528252R</t>
  </si>
  <si>
    <t>KOLEJ 49 E1, ROZD. "D", NESTYKOVANÁ, PR. BET. BEZPODKLADNICOVÝ, UP. PRUŽNÉ</t>
  </si>
  <si>
    <t>dle situace kolejový plán</t>
  </si>
  <si>
    <t>533233</t>
  </si>
  <si>
    <t>J 49 1:6,6-190, PR. BET., UP. PRUŽNÉ</t>
  </si>
  <si>
    <t>J49 1:6.6-190,L,l,ČZ,b,KS,SK</t>
  </si>
  <si>
    <t>nově vkládaná výhybka č. 403</t>
  </si>
  <si>
    <t>539403</t>
  </si>
  <si>
    <t>ZVLÁŠTNÍ VYBAVENÍ VÝHYBEK, VÁLEČKOVÉ STOLIČKY NADZVEDÁVACÍ (BEZ ROZLIŠENÍ PROFILU KOLEJNIC) PRO TVAR 1:6,6-190</t>
  </si>
  <si>
    <t>539540</t>
  </si>
  <si>
    <t>ZVLÁŠTNÍ VYBAVENÍ VÝHYBEK, ČELISŤOVÝ ZÁVĚR</t>
  </si>
  <si>
    <t>542312</t>
  </si>
  <si>
    <t>NÁSLEDNÁ ÚPRAVA SMĚROVÉHO A VÝŠKOVÉHO USPOŘÁDÁNÍ KOLEJE - PRAŽCE BETONOVÉ</t>
  </si>
  <si>
    <t>Směrová a výšková úprava koleje provedená strojně bez dosypání ŠL  
(3. pojezd ASP nové koleje po 6 měsících od ukončení stavby, kolej na betonových pražcích)</t>
  </si>
  <si>
    <t>542322</t>
  </si>
  <si>
    <t>NÁSLEDNÁ ÚPRAVA SMĚROVÉHO A VÝŠKOVÉHO USPOŘÁDÁNÍ VÝHYBKOVÉ KONSTRUKCE - PRAŽCE BETONOVÉ</t>
  </si>
  <si>
    <t>545121</t>
  </si>
  <si>
    <t>SVAR KOLEJNIC (STEJNÉHO TVARU) 49 E1, T JEDNOTLIVĚ</t>
  </si>
  <si>
    <t>kolejové pásy budou svařeny do délek po 150m, bezstyková kolej nebude zřizována : 32 ks  
svar výhybky: 14 m</t>
  </si>
  <si>
    <t>549111</t>
  </si>
  <si>
    <t>BROUŠENÍ KOLEJE A VÝHYBEK</t>
  </si>
  <si>
    <t>včetně demontáže a zpětné montáže překážek v trase broušení (přejezdy apod)</t>
  </si>
  <si>
    <t>broušení výhybky</t>
  </si>
  <si>
    <t>zřízení zpevněné plochy</t>
  </si>
  <si>
    <t>56362</t>
  </si>
  <si>
    <t>VOZOVKOVÉ VRSTVY Z RECYKLOVANÉHO MATERIÁLU TL DO 100MM</t>
  </si>
  <si>
    <t>572223</t>
  </si>
  <si>
    <t>SPOJOVACÍ POSTŘIK Z EMULZE DO 1,0KG/M2</t>
  </si>
  <si>
    <t>574A55</t>
  </si>
  <si>
    <t>ASFALTOVÝ BETON PRO OBRUSNÉ VRSTVY ACO 16 TL. 60MM</t>
  </si>
  <si>
    <t>89712</t>
  </si>
  <si>
    <t>VPUSŤ KANALIZAČNÍ ULIČNÍ KOMPLETNÍ Z BETONOVÝCH DÍLCŮ</t>
  </si>
  <si>
    <t>obrubník 150x250x1000</t>
  </si>
  <si>
    <t>pro zálivku</t>
  </si>
  <si>
    <t>919113</t>
  </si>
  <si>
    <t>ŘEZÁNÍ ASFALTOVÉHO KRYTU VOZOVEK TL DO 150MM</t>
  </si>
  <si>
    <t>pro bourání</t>
  </si>
  <si>
    <t>922301</t>
  </si>
  <si>
    <t>ZARÁŽEDLO BETONOVÉ (MONOLITICKÉ)</t>
  </si>
  <si>
    <t>zřízeno v koleji č.415</t>
  </si>
  <si>
    <t>923131</t>
  </si>
  <si>
    <t>NÁMEZNÍK</t>
  </si>
  <si>
    <t>923941</t>
  </si>
  <si>
    <t>ZAJIŠŤOVACÍ ZNAČKA KONZOLOVÁ (K) VČETNĚ OCELOVÉHO SLOUPKU</t>
  </si>
  <si>
    <t>965010</t>
  </si>
  <si>
    <t>ODSTRANĚNÍ KOLEJOVÉHO LOŽE A DRÁŽNÍCH STEZEK</t>
  </si>
  <si>
    <t>dle tabulky kubatur</t>
  </si>
  <si>
    <t>965021</t>
  </si>
  <si>
    <t>ODSTRANĚNÍ KOLEJOVÉHO LOŽE A DRÁŽNÍCH STEZEK - ODVOZ NA SKLÁDKU</t>
  </si>
  <si>
    <t>předpoklad do 30 km, nebezpečný odpad 80 km: (2269-67,3)*30+67,3*80</t>
  </si>
  <si>
    <t>965113</t>
  </si>
  <si>
    <t>DEMONTÁŽ KOLEJE NA BETONOVÝCH PRAŽCÍCH DO KOLEJOVÝCH POLÍ S ODVOZEM NA MONTÁŽNÍ ZÁKLADNU S NÁSLEDNÝM ROZEBRÁNÍM</t>
  </si>
  <si>
    <t>včetně rozřezání</t>
  </si>
  <si>
    <t>965123</t>
  </si>
  <si>
    <t>DEMONTÁŽ KOLEJE NA DŘEVĚNÝCH PRAŽCÍCH DO KOLEJOVÝCH POLÍ S ODVOZEM NA MONTÁŽNÍ ZÁKLADNU S NÁSLEDNÝM ROZEBRÁNÍM</t>
  </si>
  <si>
    <t>965223</t>
  </si>
  <si>
    <t>DEMONTÁŽ VÝHYBKOVÉ KONSTRUKCE NA DŘEVĚNÝCH PRAŽCÍCH DO KOLEJOVÝCH POLÍ S ODVOZEM NA MONTÁŽNÍ ZÁKLADNU S NÁSLEDNÝM ROZEBRÁNÍM</t>
  </si>
  <si>
    <t>965412</t>
  </si>
  <si>
    <t>ODVOZ ODPADU (NA LIKVIDACI ODPADŮ NEBO JINÉ URČENÉ MÍSTO)</t>
  </si>
  <si>
    <t>do 20 km  
ZARÁŽEDLO: 1ks*2t/ks*20km  
námezník: 4 ks * 0,2 t/ks * 20 km  
návěst:  4 ks * 0,4 t/ks * 20 km  
POLYETYLÉNOVÉ  PODLOŽKY (ŽEL. SVRŠEK): 0,271t * 20 km  
PRYŽOVÉ PODLOŽKY (ŽEL. SVRŠEK): 0,549t * 20 km  
ŽELEZNIČNÍ PRAŽCE BETONOVÉ: 444,65t * 20 km  
nebezpečný odpad 80 km  
ŽELEZNIČNÍ PRAŽCE DŘEVĚNÉ: 59,01t * 80 km  
=(1*2+0,2*4+4*0,4+0,271+0,549+444,65)*20+59,01*80</t>
  </si>
  <si>
    <t>965441</t>
  </si>
  <si>
    <t>ODSTRANĚNÍ ZARÁŽEDLA KOLEJNICOVÉHO</t>
  </si>
  <si>
    <t>965831</t>
  </si>
  <si>
    <t>DEMONTÁŽ NÁMEZNÍKU</t>
  </si>
  <si>
    <t>965841</t>
  </si>
  <si>
    <t>DEMONTÁŽ JAKÉKOLIV NÁVĚSTI</t>
  </si>
  <si>
    <t>R2940</t>
  </si>
  <si>
    <t>1: Dle technické zprávy, výkresových příloh projektové dokumentace. Dle výkazů materiálu projektu. Dle tabulky kubatur projektanta.   
2: projekt zajištění prostorové polohy koleje:</t>
  </si>
  <si>
    <t>R29711</t>
  </si>
  <si>
    <t>OSTAT POŽADAVKY - GEOT MONIT NA POVRCHU - MĚŘ (GEODET) BODY</t>
  </si>
  <si>
    <t>1: Dle technické zprávy, výkresových příloh projektové dokumentace. Dle výkazů materiálu projektu. Dle tabulky kubatur projektanta.   
2: projekt zajištění prostorové polohy koleje - zaměření ZZ</t>
  </si>
  <si>
    <t>SO 652</t>
  </si>
  <si>
    <t>Železniční spodek</t>
  </si>
  <si>
    <t>3125,77+715,498=3 841,268 [A] zemina</t>
  </si>
  <si>
    <t>beton, železobeton - poplatek za skládku  
v případě zpětného použití se jedná o poplatek za recyklaci na mezideponii vč. předrcení a přetřídění  (včetně manipulace a dočasného uložení na mezideponii)</t>
  </si>
  <si>
    <t>objemová hmotnost betonu z demolic 2500 kg/m3: (97,718+47,000)=144,718 [B] 
Celkem: B=144,718 [C]</t>
  </si>
  <si>
    <t>014102</t>
  </si>
  <si>
    <t>dřevo z kácení 5=5,000 [A]</t>
  </si>
  <si>
    <t>029611</t>
  </si>
  <si>
    <t>Dozor SDC během stavby</t>
  </si>
  <si>
    <t>včetně naložení a odvozu odpadu k likvidaci</t>
  </si>
  <si>
    <t>dle situaice</t>
  </si>
  <si>
    <t>zemina nepoužitelná výkopy z kolejiště  (viz. kub.list)_ 3125,77m3</t>
  </si>
  <si>
    <t>(3125,77+710,498)*0,3=1 150,880 [A] 30% výměry odkopu pro spod stavby (zemina nevhodná)</t>
  </si>
  <si>
    <t>- výkop rýhy pro trativody a svodné potrubí (viz. kub.list): 666,816 =666,816 [A] 
 - výkop pro trativodní šachty: 43,682=43,682 [B] m3 
 výkop rýhy pro chráničky (viz. tab.chrániček): 5=5,000 [C] m3 
Celkem: A+B+C=715,498 [D]</t>
  </si>
  <si>
    <t>3125,77+715,498=3 841,268 [A]</t>
  </si>
  <si>
    <t>zhutněný zásyp rýhy pro chráničky: 5 m3</t>
  </si>
  <si>
    <t>kamenivo frakce 16/32</t>
  </si>
  <si>
    <t>zásyp rýhy trativodu kamenivem fr.16/32</t>
  </si>
  <si>
    <t>štěrkodrť fr. 16/32</t>
  </si>
  <si>
    <t>obsyp šachty štěrkodrtí fr. 16/32: 32,256m3</t>
  </si>
  <si>
    <t>štěrkopísek</t>
  </si>
  <si>
    <t>Obsyp chrániček štěrkopískem: 2m3</t>
  </si>
  <si>
    <t>- dle tabulky Výkaz ploch terénních úprav list 4-18_úpr</t>
  </si>
  <si>
    <t>21197</t>
  </si>
  <si>
    <t>OPLÁŠTĚNÍ ODVODŇOVACÍCH ŽEBER Z GEOTEXTILIE</t>
  </si>
  <si>
    <t>geotextílie filtrační pro trativody</t>
  </si>
  <si>
    <t>- dle tabulky trativody list 3-trativody a 4-sv.potrubí</t>
  </si>
  <si>
    <t>podbetonování trativodu betonem C 16/20 (u spádu &lt;5‰)</t>
  </si>
  <si>
    <t>- dle tabulky trativody list 3-trativody a 4-sv.potrubí:  
pískový podsyp tl. 50mm pod trativody: 22,372m3  
štěrkopískový podsyp šachet: 3,7m3</t>
  </si>
  <si>
    <t>501101</t>
  </si>
  <si>
    <t>ZŘÍZENÍ KONSTRUKČNÍ VRSTVY TĚLESA ŽELEZNIČNÍHO SPODKU ZE ŠTĚRKODRTI NOVÉ</t>
  </si>
  <si>
    <t>ŠD fr. 0/32</t>
  </si>
  <si>
    <t>dle tabulky Sanace železničního spodku - zřízení konstrukčních vrstev list 5-6-kční vrstvy_sanace+zídky</t>
  </si>
  <si>
    <t>502941</t>
  </si>
  <si>
    <t>ZŘÍZENÍ KONSTRUKČNÍ VRSTVY TĚLESA ŽELEZNIČNÍHO SPODKU Z GEOTEXTILIE</t>
  </si>
  <si>
    <t>trativody PE HD - DN 150mm</t>
  </si>
  <si>
    <t>chráničky DN 160 HDPE, včetně víček</t>
  </si>
  <si>
    <t>894846</t>
  </si>
  <si>
    <t>ŠACHTY KANALIZAČNÍ PLASTOVÉ D 400MM</t>
  </si>
  <si>
    <t>trativodní šachta plastová PE HD DN 400 s uzamykatelným poklopem, včetně nasazovací trubky</t>
  </si>
  <si>
    <t>celková výška šachet DN400: 22,667m</t>
  </si>
  <si>
    <t>899522</t>
  </si>
  <si>
    <t>OBETONOVÁNÍ POTRUBÍ Z PROSTÉHO BETONU DO C12/15</t>
  </si>
  <si>
    <t>XF3</t>
  </si>
  <si>
    <t>Obetonování chrániček betonem C 12/15 - XF3: 2m3</t>
  </si>
  <si>
    <t>včetně roztřídění a odvozu odpadu k likvidaci</t>
  </si>
  <si>
    <t>- bourání betonových základů - prostor přestavníků u výhybek: 1,000 m3  
 - bourání betonových základů - sloupy návěstidel: 6,000 m3  
 - bourání stávajících základů – neznámých: 10,000 m3  
 - bourání stávajícího odvodnění (betono / kamenina) trouby: 30,000 m3</t>
  </si>
  <si>
    <t>bourání kolektoru (bývalý horkovod) 97,718 m3</t>
  </si>
  <si>
    <t>SO 653</t>
  </si>
  <si>
    <t>úrovňový přejezd demolice</t>
  </si>
  <si>
    <t>297,123*0,2*2,5</t>
  </si>
  <si>
    <t>965311</t>
  </si>
  <si>
    <t>ROZEBRÁNÍ PŘEJEZDU, PŘECHODU Z DÍLCŮ</t>
  </si>
  <si>
    <t>1. Položka obsahuje: 
 – rozebrání železničního přejezdu nebo přechodu do součástí včetně hrubého očištění 
 – naložení vybouraného materiálu na dopravní prostředek 
 – příplatky za ztížené podmínky při práci v kolejišti, např. za překážky na straně koleje apod. 
2. Položka neobsahuje: 
 – náklady na zřízení a odstranění dopravního značení objízdné trasy 
 – odvoz vybouraného materiálu do skladu nebo na likvidaci 
 – poplatky za likvidaci odpadů, nacení se položkami ze ssd 0 
3. Způsob měření: 
Měří se půdorysná plocha (pojízdná nebo pochozí) vlastní přejezdové konstrukce tvořené daným systémem. kolejnice a žlábky se z plochy neodečítají. Do plochy se nezapočítávají ochranné klíny, prahové vpusti apod.</t>
  </si>
  <si>
    <t>965312</t>
  </si>
  <si>
    <t>ROZEBRÁNÍ PŘEJEZDU, PŘECHODU Z DÍLCŮ - ODVOZ (NA LIKVIDACI ODPADŮ NEBO JINÉ URČENÉ MÍSTO)</t>
  </si>
  <si>
    <t>odvoz předpoklad 30 km: 297,123*0,2*2,5*30</t>
  </si>
  <si>
    <t>1. Položka obsahuje: 
 – odvoz jakýmkoliv dopravním prostředkem a složení 
 – případné překládky na trase 
2. Položka neobsahuje: 
 – naložení vybouraného materiálu na dopravní prostředek (je zahrnuto ve zdrojové položce) 
 – poplatky za likvidaci odpadů, nacení se položkami ze ssd 0 
3. Způsob měření: 
Výměra je sumou součinů tun vybouraného materiálu v původním stavu a k nim příslušných jednotlivých odvozových vzdáleností v kilometrech.</t>
  </si>
  <si>
    <t>SO 654</t>
  </si>
  <si>
    <t>Úprava stávající kanalizace pod kolejištěm</t>
  </si>
  <si>
    <t>(674,885)=674,885 [A] pol. 12373b</t>
  </si>
  <si>
    <t>kamenivo 67,625+35=102,625 [A]</t>
  </si>
  <si>
    <t>beton (1*3,14*0,6^2*3+1*3,14*0,6^2*3+3*3,14*0,2^2)+(1*3,14*0,6^2*2+2*3,14*0,2^2)+(2*3,14*0,6^2*2+2*3,14*0,2^2)+(2*3,14*0,15^2)+(43,956)=58,541 [A]</t>
  </si>
  <si>
    <t>asfalt 37,194=37,194 [A]</t>
  </si>
  <si>
    <t>zaměření stávající kanalizace a lokalizace stávajících inženýrských sítí - dno a profil překládaných úseků v krajních šachtách</t>
  </si>
  <si>
    <t>030101R</t>
  </si>
  <si>
    <t>Kopaná sonda</t>
  </si>
  <si>
    <t>na koncích přeložek pro ověření výšky, dimenze a hloubky uložení potrubí</t>
  </si>
  <si>
    <t>Položka obsahuje kompletní přípravu a provedení kopané sondy.</t>
  </si>
  <si>
    <t>včetně odvozu k likvidaci</t>
  </si>
  <si>
    <t>PŘÍPOJKY VPUSTÍ: (4*1,5*1,25*0,11+12,5*1,25*0,11)  
PŘELOŽKA 1: ((103+37)*1,25*0,11)  
PŘELOŽKA 2: ((56)*1,25*0,11)  
PŘELOŽKA 4: ((56)*1,25*0,11)</t>
  </si>
  <si>
    <t>odstranění podkladu asfaltové vozovky ze štěrkodrti, včetně odvozu k likvidaci</t>
  </si>
  <si>
    <t>PŘÍPOJKY VPUSTÍ: (4*1,5*1,25*0,2+12,5*1,25*0,2) 
PŘELOŽKA 1: ((103+37)*1,25*0,2) 
PŘELOŽKA 2: ((56)*1,25*0,2) 
PŘELOŽKA 4: ((56)*1,25*0,2)</t>
  </si>
  <si>
    <t>odstranění štěrkového povrchu výšky 0.5 m, včetně odvozu k likvidaci</t>
  </si>
  <si>
    <t>PŘELOŽKA 3: ((56)*1,25*0,5)</t>
  </si>
  <si>
    <t>PŘÍPOJKY VPUSTÍ: (4*1,5*1,25*0,13+12,5*1,25*0,13)  
PŘELOŽKA 1: ((103+37)*1,25*0,13)  
PŘELOŽKA 2: ((56)*1,25*0,13)  
PŘELOŽKA 4: ((56)*1,25*0,13)</t>
  </si>
  <si>
    <t>PŘÍPOJKY VPUSTÍ: ((4*1,5+12,5)*1,1*0,9)  
PŘELOŽKA 1: (103*1,1*2,1+37-1,1*2,3)  
PŘELOŽKA 2: (56*1,1*1,1)  
PŘELOŽKA 3: (75*1,1*1,1)  
PŘELOŽKA 4: (56*1,1*1,1)</t>
  </si>
  <si>
    <t>včetně odvozu na mezideponii, materiál není určen k likvidaci, je určen ke zpětnému zásypu</t>
  </si>
  <si>
    <t>PŘÍPOJKY VPUSTÍ: (4*1,5*1,1*2+12,5*1,1*2)  
PŘELOŽKA 1: (103*1,1*3,3+37*1,1*3,5+8*3,5*2,7*0,6*2)  
PŘELOŽKA 2: (56*1,1*2,3+3*2,5*0,6*2)  
PŘELOŽKA 3: (75*1,1*2,3+4*2,5*0,6*2)  
PŘELOŽKA 4: (56*1,1*2,3+4*2,5*2,5*2)  
odpočet: -(zpětný zásyp)</t>
  </si>
  <si>
    <t>na mezideponii: 516,985m3  
na skládku: 674,885m3</t>
  </si>
  <si>
    <t>hutněný 98%ps, vytěženou zeminou (zpětný zásyp)</t>
  </si>
  <si>
    <t>štěrkopísek (frakce 0-16 mm) - podsyp</t>
  </si>
  <si>
    <t>PŘÍPOJKY VPUSTÍ: ((4*1,5+12,5)*1,1*0,1)  
PŘELOŽKA 1: ((103+37)*1,1*0,1)  
PŘELOŽKA 2: (56*1,1*0,1)  
PŘELOŽKA 3: (75*1,1*0,1)  
PŘELOŽKA 4: (56*1,1*0,1)</t>
  </si>
  <si>
    <t>štěrkopísek (frakce 0-16 mm) - obsyp</t>
  </si>
  <si>
    <t>PŘÍPOJKY VPUSTÍ: ((4*1,5+12,5)*1,1*0,5)  
PŘELOŽKA 1: ((103+37)*1,1*0,6)  
PŘELOŽKA 2: (56*1,1*0,6)  
PŘELOŽKA 3: (75*1,1*0,6)  
PŘELOŽKA 4: (56*1,1*0,6)</t>
  </si>
  <si>
    <t>PŘÍPOJKY VPUSTÍ: (4*1,5*1,25+12,5*1,25)  
PŘELOŽKA 1: ((103+37)*1,25)  
PŘELOŽKA 2: ((56)*1,25)  
PŘELOŽKA 3: (75*1,25)  
PŘELOŽKA 4: (56*1,25)</t>
  </si>
  <si>
    <t>SC C8/10, tl. 130 mm</t>
  </si>
  <si>
    <t>ŠDA 0/63 GE, tl. 200 mm</t>
  </si>
  <si>
    <t>INFILTRAČNÍ POSTŘIK Z KATIONAKTIVNÍ EMULZE  PI-C  0,70 kg/m2</t>
  </si>
  <si>
    <t>KATIONAKTIVNÍ EMULZE  PS-C  0,30 kg/m2</t>
  </si>
  <si>
    <t>Asfaltový koberec pro obrusné vrstvy ACO 11 50/70</t>
  </si>
  <si>
    <t>ACP 16+ 50/70</t>
  </si>
  <si>
    <t>87434</t>
  </si>
  <si>
    <t>POTRUBÍ Z TRUB PLASTOVÝCH ODPADNÍCH DN DO 200MM</t>
  </si>
  <si>
    <t>PP DN 200, SN12, rovné, včetně těsnění, včetně 6 ks sedel a jejich napojení na stoku</t>
  </si>
  <si>
    <t>PŘÍPOJKY VPUSTÍ:  4*1,5+12,5</t>
  </si>
  <si>
    <t>PP DN300, SN12</t>
  </si>
  <si>
    <t>PŘELOŽKA 1: 103m+37m  
PŘELOŽKA 2: 56m  
PŘELOŽKA 3: 75m  
PŘELOŽKA 4: 56m</t>
  </si>
  <si>
    <t>89011R</t>
  </si>
  <si>
    <t>Vyplnění rušeného potrubí nebo stok popílkobetonem</t>
  </si>
  <si>
    <t>včetně zajištění konců potrubí</t>
  </si>
  <si>
    <t>PŘELOŽKA 1 (zrušení přípojky uv): ((95+10)*3,14*0,2^2)  
PŘELOŽKA 1 (vyplnění stávajícího potrubí): (13*3,14*0,2^2)  
PŘELOŽKA 2: (46*3,14*0,2^2)  
PŘELOŽKA 3: (75*3,14*0,2^2)  
PŘELOŽKA 4: (48*3,14*0,2^2)</t>
  </si>
  <si>
    <t>Položka obsahuje přípravu potrubí nebo stok pro zafoukání (utěsnění otvorů, zaslepení konců, apod), dodání betonové směsi požadované kvality a vlastností, provedení zafoukání potrubí vhodnými mechanizmy.</t>
  </si>
  <si>
    <t>89012R</t>
  </si>
  <si>
    <t>Napojení potrubí PP DN300, SN12 na stávající potrubí</t>
  </si>
  <si>
    <t>pomocí mechanické spojky s obetonováním</t>
  </si>
  <si>
    <t>PŘELOŽKA 1: 3ks  
PŘELOŽKA 2: 2ks  
PŘELOŽKA 3: 2ks  
PŘELOŽKA 4: 2ks</t>
  </si>
  <si>
    <t>Položka obsahuje přípravu stávajícícho potrubí k napojení na nové potrubí v požadované kvalitě a provedení napojení vhodnými mechanizmy, včetně potřebného materiálu.</t>
  </si>
  <si>
    <t>89013R</t>
  </si>
  <si>
    <t>Napojení trativodu do stávající šachty</t>
  </si>
  <si>
    <t>pomocí jádrového vrtání a následné utěsnění</t>
  </si>
  <si>
    <t>PŘELOŽKA 1: 2 ks</t>
  </si>
  <si>
    <t>stavební úpravy šachty, zhotovení nových prostupů</t>
  </si>
  <si>
    <t>vč. podkladního betonu</t>
  </si>
  <si>
    <t>PŘELOŽKA 1: 8ks  
PŘELOŽKA 2: 3ks  
PŘELOŽKA 3: 4ks  
PŘELOŽKA 4: 4ks</t>
  </si>
  <si>
    <t>PŘÍPOJKY VPUSTÍ: 18,5  
PŘELOŽKA 1,2,3,4: 327</t>
  </si>
  <si>
    <t>899642</t>
  </si>
  <si>
    <t>ZKOUŠKA VODOTĚSNOSTI POTRUBÍ DN DO 200MM</t>
  </si>
  <si>
    <t>PŘÍPOJKY VPUSTÍ: 18,5</t>
  </si>
  <si>
    <t>89980</t>
  </si>
  <si>
    <t>TELEVIZNÍ PROHLÍDKA POTRUBÍ</t>
  </si>
  <si>
    <t>PŘÍPOJKY VPUSTÍ: 2*4*1,5+8*1,1+2*12,5  
PŘELOŽKA 1: ((103+37)*2+2)  
PŘELOŽKA 2: (56*2+2)  
PŘELOŽKA 4: (56*2+2)</t>
  </si>
  <si>
    <t>96688</t>
  </si>
  <si>
    <t>VYBOURÁNÍ KANALIZAČ ŠACHET KOMPLETNÍCH</t>
  </si>
  <si>
    <t>šachta odstraněna do hloubky 1 m, dn1000,  zasypáno</t>
  </si>
  <si>
    <t>PŘELOŽKA 1: 2 ks  
PŘELOŽKA 2: 2 ks</t>
  </si>
  <si>
    <t>šachta odstraněna do hloubky 1 m, atyp,  zasypáno</t>
  </si>
  <si>
    <t>PŘELOŽKA 3: 2 ks</t>
  </si>
  <si>
    <t>vybourání celá šachta, dn1000</t>
  </si>
  <si>
    <t>PŘELOŽKA 1</t>
  </si>
  <si>
    <t>vybourání celá šachta, atyp</t>
  </si>
  <si>
    <t>PŘELOŽKA 3</t>
  </si>
  <si>
    <t>969245</t>
  </si>
  <si>
    <t>VYBOURÁNÍ POTRUBÍ DN DO 300MM KANALIZAČ</t>
  </si>
  <si>
    <t>v místě napojení šachet, dn300</t>
  </si>
  <si>
    <t>PŘELOŽKA 1: 3m  
PŘELOŽKA 2: 2m  
PŘELOŽKA 3: 2m  
PŘELOŽKA 4: 2m</t>
  </si>
  <si>
    <t>SO 655</t>
  </si>
  <si>
    <t>OCHRANA SDĚLOVACÍHO KABELU ČD TELEMATIKA</t>
  </si>
  <si>
    <t>460*0,7*0,5=161,000 [A] výkop volný terén   
55*1,2*0,9=59,400 [B] výkop pro betonové žlaby  
40*1*0,2=8,000 [C] asfaltové plochy  
228,400 - zásyp 159,55=68,850 [A]</t>
  </si>
  <si>
    <t>odstranění asfaltové plochy u sjezdu SO102 směrem k panelové ploše, asfalt u budovy skladů</t>
  </si>
  <si>
    <t>20*1*0,2=4,000 [A] 
20*1*0,2=4,000 [B] 
A+B=8,000 [C]</t>
  </si>
  <si>
    <t>460*0,5*0,5=115,000 [A] kabelová trasa volný terén   
55*0,9*0,9=44,550 [B] kabelová trasa pro betonové žlaby  
A+B=159,550 [C]</t>
  </si>
  <si>
    <t>460*0,7*0,5=161,000 [A] výkop volný terén   
55*1,2*0,9=59,400 [B] výkop pro betonové žlaby  
A+B=220,400 [C]</t>
  </si>
  <si>
    <t>položka zahrnuje:     
- vodorovná a svislá doprava, přemístění, přeložení, manipulace s výkopkem     
- kompletní provedení vykopávky nezapažené i zapažené     
- ošetření výkopiště po celou dobu práce v něm vč. klimatických opatření     
- ztížení vykopávek v blízkosti podzemního vedení, konstrukcí a objektů vč. jejich dočasného zajištění     
- ztížení pod vodou, v okolí výbušnin, ve stísněných prostorech a pod.     
- příplatek za lepivost     
- těžení po vrstvách, pásech a po jiných nutných částech (figurách)     
- čerpání vody vč. čerpacích jímek, potrubí a pohotovostní čerpací soupravy (viz ustanovení k pol. 1151,2)     
- potřebné snížení hladiny podzemní vody     
- těžení a rozpojování jednotlivých balvanů     
- vytahování a nošení výkopku     
- svahování a přesvah. svahů do konečného tvaru, výměna hornin v podloží a v pláni znehodnocené klimatickými vlivy     
- ruční vykopávky, odstranění kořenů a napadávek     
- pažení, vzepření a rozepření vč. přepažování (vyjma štětových stěn)     
- úpravu, ochranu a očištění dna, základové spáry, stěn a svahů     
- odvedení nebo obvedení vody v okolí výkopiště a ve výkopišti     
- třídění výkopku     
- veškeré pomocné konstrukce umožňující provedení vykopávky (příjezdy, sjezdy, nájezdy, lešení, podpěr. konstr., přemostění, zpevněné plochy, zakrytí a pod.)     
- nezahrnuje uložení zeminy (na skládku, do násypu) ani poplatky za skládku, vykazují se v položce č.0141**</t>
  </si>
  <si>
    <t>220,4=220,400 [A]</t>
  </si>
  <si>
    <t>460*0,5*0,2=46,000 [A]</t>
  </si>
  <si>
    <t>430*1=190,000 [A] krajnice komunikace</t>
  </si>
  <si>
    <t>5774LB</t>
  </si>
  <si>
    <t>VRSTVY PRO OBNOVU A OPRAVY Z LITÉHO ASFALTU MA 8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</si>
  <si>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 nezahrnuje očištění podkladu po veřejném provozu</t>
  </si>
  <si>
    <t>1. Položka obsahuje: 
 – veškeré práce a materiál obsažený v názvu položky 
2. Položka neobsahuje: 
 X 
3. Způsob měření: 
Udává se počet kusů kompletní konstrukce nebo práce.</t>
  </si>
  <si>
    <t>55*2=110,000 [A]</t>
  </si>
  <si>
    <t>1. Položka obsahuje: 
 – kompletní montáž, rozměření, upevnění, řezání, spojování a pod.  
 – veškerý spojovací a montážní materiál vč. upevňovacího materiálu ( držáky apod.) 
 – pomocné mechanismy 
2. Položka neobsahuje: 
 X 
3. Způsob měření: 
Měří se metr délkový.</t>
  </si>
  <si>
    <t>110=110,000 [A]</t>
  </si>
  <si>
    <t>460*2=920,000 [A] volný terén   
55*2=110,000 [B] nad betonový žlab   
A+B=1030,000 [C]</t>
  </si>
  <si>
    <t>460*2=920,000 [A] volný terén</t>
  </si>
  <si>
    <t>1. Položka obsahuje: 
 – kompletní montáž, rozměření, upevnění, sváření, řezání, spojování a pod.  
 – veškerý spojovací a montážní materiál vč. upevňovacího materiálu ( stojky, držáky, konzoly apod.) 
 – elektrické pospojování 
 – pomocné mechanismy a nátěr 
2. Položka neobsahuje: 
 – víko a kabelové příchytky 
3. Způsob měření: 
Měří se metr délkový.</t>
  </si>
  <si>
    <t>1. Položka obsahuje: 
 – vyhledání stávajícího kabelu vn/nn v obvodu žel. stanice, na trati vč. výkopu sondy a veškerého příslušenství 
2. Položka neobsahuje: 
 X 
3. Způsob měření: 
Udává se počet kusů kompletní konstrukce nebo práce.</t>
  </si>
  <si>
    <t>460*0,7*0,5*3=483,000 [A] odvoz kabelová trasa ve volném terénu   
55*1,2*0,9*3=178,200 [B] odvoz kabelové trasa pod vozovkou   
460*0,5*0,5*3=345,000 [C] přivezení ze skládky   
55*0,9*0,9*3=133,650 [D] přivezení ze skládky   
40*1*0,2*3=24,000 [E] asfaltové plochy  
A+B+C+D+E=1163,850 [F]</t>
  </si>
  <si>
    <t>1. Položka obsahuje:     
 – odvoz jakýmkoliv dopravním prostředkem a složení     
 – případné překládky na trase     
2. Položka neobsahuje:     
 – naložení vybouraného materiálu na dopravní prostředek (je zahrnuto ve zdrojové položce)     
 – poplatky za likvidaci odpadů     
3. Způsob měření:     
Výměra je součtem součinů metrů krychlových vytěženého v rostlém (původním) stavu nebo vybouraného materiálu a jednotlivých vzdáleností v kilometrech.</t>
  </si>
  <si>
    <t>75I722</t>
  </si>
  <si>
    <t>KABEL KLASICKÝ DÁLKOVÝ DVOUPLÁŠŤOVÝ S PANCÍŘEM DO 19 ČTYŘEK</t>
  </si>
  <si>
    <t>KMČTYŘKA</t>
  </si>
  <si>
    <t>1,1*0,510*15=8,415 [A] sdělovací kabel 30x2x1 včetně rezervy 10% na stoupání trasy</t>
  </si>
  <si>
    <t>1. Položka obsahuje: 
 – dodávku specifikované kabelizace včetně potřebného drobného montážního materiálu 
 – dopravu a skladování 
 – práce spojené s montáží specifikované kabelizace specifikovaným způsobem (uložení na konstrukci, uložení, zatažení) 
 – veškeré potřebné mechanizmy, včetně obsluhy, náklady na mzdy a přibližné (průměrné) náklady na pořízení potřebných materiálů 
2. Položka neobsahuje: 
 X 
3. Způsob měření: 
Dodávka a amontáž specifikované kabelizace se měří v délce udané v kmčtyřkách.</t>
  </si>
  <si>
    <t>75I723</t>
  </si>
  <si>
    <t>KABEL KLASICKÝ DÁLKOVÝ DVOUPLÁŠŤOVÝ S PANCÍŘEM DO 37 ČTYŘEK</t>
  </si>
  <si>
    <t>1,1*0,510*20=11,220 [A]  sdělovací kabel 20x4x0,8 včetně rezervy 10% na stoupání trasy</t>
  </si>
  <si>
    <t>1. Položka obsahuje: 
 – kompletní ukončení specifikované kabelizace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nebo práce.</t>
  </si>
  <si>
    <t>75II31</t>
  </si>
  <si>
    <t>SPOJKA DÁLKOVÉHO KABELU DO 100 ŽIL</t>
  </si>
  <si>
    <t>1. Položka obsahuje: 
 – dodávku specifikovaného bloku/zařízení včetně potřebného drobného montážního materiálu 
 – dopravu a skladování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a práce.</t>
  </si>
  <si>
    <t>2*20=40,000 [A] měření kabel 20x4x0,8  
2*15=30,000 [B] měření kabel 30x2x1,0  
[A]+[B]=70 [C]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</si>
  <si>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čtyřek.</t>
  </si>
  <si>
    <t>55*0,5*0,2=5,500 [A] podkladní vrstva pro betonové žlaby  
55*0,2*0,4=4,400 [B] obetonování rezervních chrániček  
[A]+[B]=9,900 [C]</t>
  </si>
  <si>
    <t>SO 656</t>
  </si>
  <si>
    <t>PŘELOŽKA SILNOPROUD NN ČD</t>
  </si>
  <si>
    <t>22,4-17,3=5,100 [A] přebytek zeminy</t>
  </si>
  <si>
    <t>41*0,5*0,8=16,400 [A] výkopy volný terén  
10*0,5*1,2=6,000 [B] výkopy chráničky pod komunikací  
A+B=22,400 [C]</t>
  </si>
  <si>
    <t>22,4=22,400 [A]</t>
  </si>
  <si>
    <t>41*0,5*0,6=12,300 [A] kabelová trasa ve volném terénu  
10*0,5*1,0=5,000 [B] kabelové trasa pod vozovkou  
A+B=17,300 [C]</t>
  </si>
  <si>
    <t>41*0,5*0,2=4,100 [A]</t>
  </si>
  <si>
    <t>24*1=24,000 [A] volný terén 
17*1=17,000 [B] krajnice komunikace 
[A]+[B]=41,000 [C]</t>
  </si>
  <si>
    <t>16=16,000 [A]</t>
  </si>
  <si>
    <t>HDPE průměr 110mm, založení pod vozovku</t>
  </si>
  <si>
    <t>3*10=30,000 [A]</t>
  </si>
  <si>
    <t>fólie pro kabelovou trasu NN</t>
  </si>
  <si>
    <t>41=41,000 [A] volný terén  
10=10,000 [B] pod vozovkou  
A+B=51,000 [C]</t>
  </si>
  <si>
    <t>41=41,000 [A] volný terén</t>
  </si>
  <si>
    <t>742H15</t>
  </si>
  <si>
    <t>KABEL NN ČTYŘ- A PĚTIŽÍLOVÝ CU S PLASTOVOU IZOLACÍ OD 150 DO 240 MM2</t>
  </si>
  <si>
    <t>kabel zemní CYKY 3x185+95mm2</t>
  </si>
  <si>
    <t>1,1*51*4=225,000 [A] kabel včetně rezervy 10% na stoupání trasy</t>
  </si>
  <si>
    <t>742L25</t>
  </si>
  <si>
    <t>UKONČENÍ DVOU AŽ PĚTIŽÍLOVÉHO KABELU KABELOVOU SPOJKOU OD 150 DO 240 MM2</t>
  </si>
  <si>
    <t>kabelová spojka 3x185+95mm2</t>
  </si>
  <si>
    <t>do chráničky HDPE průměr 110mm pod vozovkou</t>
  </si>
  <si>
    <t>4*10=40,000 [A]</t>
  </si>
  <si>
    <t>747513</t>
  </si>
  <si>
    <t>ZKOUŠKY VODIČŮ A KABELŮ NN PRŮŘEZU ŽÍLY OD 4X150 DO 300 MM2</t>
  </si>
  <si>
    <t>32=32,000 [A]</t>
  </si>
  <si>
    <t>41*0,5*0,8*3=49,200 [A] odvoz kabelová trasa ve volném terénu  
10*0,5*1,2*3=18,000 [B] odvoz kabelové trasa pod vozovkou  
41*0,5*0,6*3=36,900 [C] přivezení ze skládky  
10*0,5*1,0*3=15,000 [D] přivezení ze skládky  
A+B+C+D=119,100 [E]</t>
  </si>
  <si>
    <t>pod vozovkou 3x HDPE průměr 110mm</t>
  </si>
  <si>
    <t>10*0,5*0,2=1,000 [A]</t>
  </si>
  <si>
    <t>SO 657</t>
  </si>
  <si>
    <t>0,8=0,800 [A]</t>
  </si>
  <si>
    <t>zemní práce nutné pro zaslepení nepoužívaných kabelů, odhalení kabelu v délce cca 2 metry</t>
  </si>
  <si>
    <t>2*0,5*0,8=0,800 [A]</t>
  </si>
  <si>
    <t>zásyp kabelu pískem</t>
  </si>
  <si>
    <t>2*0,5*0,2=0,200 [A]</t>
  </si>
  <si>
    <t>úpravy povrchů mimo plochy ostatních SO, zakrytí zaslepení kabelu</t>
  </si>
  <si>
    <t>4*1=4,000 [A] volný terén</t>
  </si>
  <si>
    <t>zaslepení kabelu označit markerem</t>
  </si>
  <si>
    <t>2=2,000 [A] volný terén</t>
  </si>
  <si>
    <t>1. Položka obsahuje:     
 – kompletní montáž, návrh, rozměření, upevnění, začištění, sváření, vrtání, řezání, spojování a pod.      
 – veškerý spojovací a montážní materiál vč. upevňovacího materiálu     
 – sestavení a upevnění konstrukce na stanovišti     
 – pomocné mechanismy     
2. Položka neobsahuje:     
 X     
3. Způsob měření:     
Udává se počet sad, které se skládají z předepsaných dílů, jež tvoří požadovaný celek, za každý započatý měsíc pronájmu.</t>
  </si>
  <si>
    <t>742P15</t>
  </si>
  <si>
    <t>OZNAČOVACÍ ŠTÍTEK NA KABEL</t>
  </si>
  <si>
    <t>označení kabelů v rozvaděči po odpojení</t>
  </si>
  <si>
    <t>1. Položka obsahuje:   
 – veškeré příslušentsví   
2. Položka neobsahuje:   
 X   
3. Způsob měření:   
Udává se počet kusů kompletní konstrukce nebo práce.</t>
  </si>
  <si>
    <t>742Z23</t>
  </si>
  <si>
    <t>DEMONTÁŽ KABELOVÉHO VEDENÍ NN</t>
  </si>
  <si>
    <t>odpojení stávajícího kabelu B16 AYKY 4x16 z rozvaděče</t>
  </si>
  <si>
    <t>1. Položka obsahuje:   
 – všechny náklady na demontáž stávajícího zařízení se všemi pomocnými doplňujícími úpravami pro jeho likvidaci   
 – naložení vybouraného materiálu na dopravní prostředek   
2. Položka neobsahuje:   
 – odvoz vybouraného materiálu   
 – poplatek za likvidaci odpadů (nacení se dle SSD 0)   
3. Způsob měření:   
Měří se metr délkový.</t>
  </si>
  <si>
    <t>odpojení stávajícího kabelu B15 AYKY 4x50 z rozvaděče</t>
  </si>
  <si>
    <t>75IH7X</t>
  </si>
  <si>
    <t>UKONČENÍ KABELU SMRŠŤOVACÍ KONCOVKA - MONTÁŽ</t>
  </si>
  <si>
    <t>1. Položka obsahuje:   
 – kompletní montáž specifikovaného bloku/zařízení a souvisejícího příslušenství včetně potřebného drobného montážního materiálu   
 – veškeré potřebné mechanizmy, včetně obsluhy, náklady na mzdy a přibližné (průměrné) náklady na pořízení potřebných materiálů včetně všech ostatních vedlejších nákladů   
2. Položka neobsahuje:   
 X   
3. Způsob měření:   
Udává se počet kusů kompletní konstrukce nebo práce.</t>
  </si>
  <si>
    <t>SO 658</t>
  </si>
  <si>
    <t>PŘELOŽKA SILNOPROUD 6kV ČD</t>
  </si>
  <si>
    <t>82=82,000 [A] přebytek zeminy</t>
  </si>
  <si>
    <t>164=164,000 [A]</t>
  </si>
  <si>
    <t>výkopy koordinovat se SO442</t>
  </si>
  <si>
    <t>410*0,5*1,2=246,000 [A]</t>
  </si>
  <si>
    <t>koordinovat se SO442, kabel tohoto PS uložit do rezervní chráničky SO442</t>
  </si>
  <si>
    <t>0=0,000 [A]</t>
  </si>
  <si>
    <t>246=246,000 [A]</t>
  </si>
  <si>
    <t>koordinovat se SO442</t>
  </si>
  <si>
    <t>410*0,5*0,8=164,000 [A] výkopy volný terén</t>
  </si>
  <si>
    <t>zásyp kabelů pískem, koordinovat se SO442</t>
  </si>
  <si>
    <t>koordinovat se SO442, kabel tohoto PS uložit do rezervní chráničky SO442 pod vozovkou</t>
  </si>
  <si>
    <t>fólie pro kabelovou trasu VN 6kV</t>
  </si>
  <si>
    <t>mechanická ochrana kabelu 6kV</t>
  </si>
  <si>
    <t>410=410,000 [A] volný terén</t>
  </si>
  <si>
    <t>ochranná deska mezi kabely 6kV a 22kV, koordinovat uložení se SO442</t>
  </si>
  <si>
    <t>742611</t>
  </si>
  <si>
    <t>KABEL VN - TŘÍŽÍLOVÝ 6-AYKCY DO 70 MM2</t>
  </si>
  <si>
    <t>kabel 6-AYKCY 3x25mm2, náhrada za stávající kabel A4</t>
  </si>
  <si>
    <t>1,1*440=484,000 [A] rezerva kabelu na stoupání trasy 10%</t>
  </si>
  <si>
    <t>742811</t>
  </si>
  <si>
    <t>KABELOVÁ SPOJKA VN, SADA TŘÍ ŽIL NEBO TŘÍŽÍLOVÁ PRO KABELY DO 6 KV DO 70 MM2</t>
  </si>
  <si>
    <t>kabelová spojka 6kV, přepojení stávajícího kabelu A4 AYKCY 3x25mm2 na nový kabel AYKCY 3x25mm2</t>
  </si>
  <si>
    <t>742P13</t>
  </si>
  <si>
    <t>ZATAŽENÍ KABELU DO CHRÁNIČKY - KABEL DO 4 KG/M</t>
  </si>
  <si>
    <t>do chráničky průměr 200mm pod vozovkou a tratí</t>
  </si>
  <si>
    <t>2*15=30,000 [A]</t>
  </si>
  <si>
    <t>1. Položka obsahuje:   
 – montáž kabelu o váze do 4 kg/m do chráničky/ kolektoru   
2. Položka neobsahuje:   
 X   
3. Způsob měření:   
Měří se metr délkový.</t>
  </si>
  <si>
    <t>zkoušení kabelů 6kV, 1 žíla</t>
  </si>
  <si>
    <t>410*0,5*1,2*3=738,000 [A] odvoz kabelová trasa ve volném terénu  
410*0,5*0,8*3=492,000 [B] odvoz zásyp ze skládky  
A+B=1 230,000 [C]</t>
  </si>
  <si>
    <t>SO 659</t>
  </si>
  <si>
    <t>0,85=0,850 [A]</t>
  </si>
  <si>
    <t>odpojení stávajícího kabelu B8 AYKY 3x240+120 z rozvaděče</t>
  </si>
  <si>
    <t>SO 660</t>
  </si>
  <si>
    <t>odpojení stávajícího kabelu B9 AYKY 3x240+120 z rozvaděče</t>
  </si>
  <si>
    <t>SO 661</t>
  </si>
  <si>
    <t>OSVĚTLENÍ VLEČKY VČ. DEMONTÁŽE STÁV</t>
  </si>
  <si>
    <t>156,992-115=41,992 [A] přebytek zeminy</t>
  </si>
  <si>
    <t>beton 22*2=44,000 [A]</t>
  </si>
  <si>
    <t>115=115,000 [A]</t>
  </si>
  <si>
    <t>350*0,5*0,8=140,000 [A] výkopy kabelová trasa  
6*1*1*1,7=10,2 [B] výkopy pro základy stožárů osvětlené  
20*1,2*0,5=12 [C] výkopy pod vozovkou 
A+B+C=162,2 [D]</t>
  </si>
  <si>
    <t>156,992=156,992 [A]</t>
  </si>
  <si>
    <t>350*0,5*0,6=105,000 [A] kabelová trasa ve volném terénu 
20*0,5*1,0=10,000 [B] kabelová trasa pod vozovkou 
A+B=115,000 [C]</t>
  </si>
  <si>
    <t>350*0,5*0,2=33,000 [A]</t>
  </si>
  <si>
    <t>330*1=330,000 [A] volný terén</t>
  </si>
  <si>
    <t>27231</t>
  </si>
  <si>
    <t>ZÁKLADY Z PROSTÉHO BETONU</t>
  </si>
  <si>
    <t>základy pro 6 stožárů, založit chráničky a uzemňovací vodič</t>
  </si>
  <si>
    <t>6*1*1*1,7=10,200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</si>
  <si>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</si>
  <si>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2*20=40,000 [A]</t>
  </si>
  <si>
    <t>350=350,000 [A] volný terén 
20=20,000 [B] pod vozovkou 
A+B=370,000 [C]</t>
  </si>
  <si>
    <t>350=350,000 [A] volný terén</t>
  </si>
  <si>
    <t>741911</t>
  </si>
  <si>
    <t>UZEMŇOVACÍ VODIČ V ZEMI FEZN DO 120 MM2</t>
  </si>
  <si>
    <t>u stožáru osvětlení</t>
  </si>
  <si>
    <t>30*6=180,000 [A]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</si>
  <si>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</si>
  <si>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742H12</t>
  </si>
  <si>
    <t>KABEL NN ČTYŘ- A PĚTIŽÍLOVÝ CU S PLASTOVOU IZOLACÍ OD 4 DO 16 MM2</t>
  </si>
  <si>
    <t>kabel zemní CYKY 4x10mm2</t>
  </si>
  <si>
    <t>1,1*350=385,000 [A] volný terén rezerva 10% na stoupání trasy 
6*10=60,000 [B] zatažení do stožáru 
A+B=445,000 [C]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</si>
  <si>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</si>
  <si>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742L12</t>
  </si>
  <si>
    <t>UKONČENÍ DVOU AŽ PĚTIŽÍLOVÉHO KABELU V ROZVADĚČI NEBO NA PŘÍSTROJI OD 4 DO 16 MM2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</si>
  <si>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</si>
  <si>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742L22</t>
  </si>
  <si>
    <t>UKONČENÍ DVOU AŽ PĚTIŽÍLOVÉHO KABELU KABELOVOU SPOJKOU OD 4 DO 16 MM2</t>
  </si>
  <si>
    <t>kabelová spojka AYKY 4x16 na CYKY 4x10</t>
  </si>
  <si>
    <t>do chráničky průměr 110mm pod vozovkou</t>
  </si>
  <si>
    <t>743112</t>
  </si>
  <si>
    <t>OSVĚTLOVACÍ STOŽÁR SKLOPNÝ ŽÁROVĚ ZINKOVANÝ DÉLKY PŘES 6,5 DO 12 M</t>
  </si>
  <si>
    <t>stožár výška 12 metrů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</si>
  <si>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</si>
  <si>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743311</t>
  </si>
  <si>
    <t>VÝLOŽNÍK PRO MONTÁŽ SVÍTIDLA NA STOŽÁR JEDNORAMENNÝ DÉLKA VYLOŽENÍ DO 1 M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</si>
  <si>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</si>
  <si>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743474</t>
  </si>
  <si>
    <t>SVÍTIDLO DRÁŽNÍ LED, MIN. IP 54, ELEKTRONICKÝ PŘEDŘADNÍK, PŘES 45 W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</si>
  <si>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</si>
  <si>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743Z12</t>
  </si>
  <si>
    <t>DEMONTÁŽ OSVĚTLOVACÍHO STOŽÁRU DRÁŽNÍHO VÝŠKY DO 15 M</t>
  </si>
  <si>
    <t>22=22,000 [A]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</si>
  <si>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</si>
  <si>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350*0,5*0,8*3=420,000 [A] výkopy kabelová trasa  
6*1*1*1,7*3=30,600 [B] výkopy pro základy stožárů osvětlení  
20*1,2*0,5*3=36,000 [C] výkopy pod vozovkou 
350*0,5*0,6*3=315,000 [D] přivezení ze skládky  
20*0,5*1,0*3=30,000 [E] přivezení ze skládky  
A+B+C+D+E=831,6 [F]</t>
  </si>
  <si>
    <t>74F491</t>
  </si>
  <si>
    <t>odvoz materiálu po demontáži stožárů</t>
  </si>
  <si>
    <t>22*2*3=132,000 [A]</t>
  </si>
  <si>
    <t>1. Položka obsahuje:  
 – odvoz jakýmkoliv dopravním prostředkem a složení  
 – případné překládky na trase  
2. Položka neobsahuje:  
 – naložení vybouraného materiálu na dopravní prostředek (je zahrnuto ve zdrojové položce)  
 – poplatky za likvidaci odpadů, nacení se položkami ze ssd 0  
3. Způsob měření:  
Výměra je součtem součinů metrů krychlových vytěženého v rostlém (původním) stavu nebo vybouraného materiálu a jednotlivých vzdáleností v kilometrech.</t>
  </si>
  <si>
    <t>pod vozovkou 2x HDPE průměr 110mm</t>
  </si>
  <si>
    <t>20*0,5*0,2=2,000 [A]</t>
  </si>
  <si>
    <t>SO 801</t>
  </si>
  <si>
    <t>Vegetační úpravy silnic II. a III. třídy</t>
  </si>
  <si>
    <t>18351</t>
  </si>
  <si>
    <t>CHEMICKÉ ODPLEVELENÍ</t>
  </si>
  <si>
    <t>Plochy zatravněných oblastní v rámci vegetačních úprav; dle ploch ze situace předmětného SO 
1050,86=1 050,860 [A]</t>
  </si>
  <si>
    <t>položka zahrnuje celoplošný postřik a chemickou likvidace nežádoucích rostlin nebo jejích částí a zabránění jejich dalšímu růstu na urovnaném volném terénu</t>
  </si>
  <si>
    <t>18461</t>
  </si>
  <si>
    <t>MULČOVÁNÍ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</si>
  <si>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</si>
  <si>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18471</t>
  </si>
  <si>
    <t>OŠETŘENÍ DŘEVIN VE SKUPINÁCH</t>
  </si>
  <si>
    <t>Plocha u výsadby keřů násobeno 5ti lety 
5*(706+48+90,6+51,24)=4 479,200 [A]</t>
  </si>
  <si>
    <t>položka zahrnuje odplevelení s nakypřením, vypletí, ošetření řezem, hnojením, odstranění poškozených částí dřevin s případným složením odpadu na hromady, naložením na dopravní prostředek, odvozem a složením</t>
  </si>
  <si>
    <t>18472</t>
  </si>
  <si>
    <t>OŠETŘENÍ DŘEVIN SOLITERNÍCH</t>
  </si>
  <si>
    <t>Po dobu 5ti let, každý rok, ošetření stromů 
5*72=360,000 [A]</t>
  </si>
  <si>
    <t>odplevelení s nakypřením, vypletí, řezem, hnojením, odstranění poškozených částí dřevin s případným složením odpadu na hromady, naložením na dopravní prostředek, odvozem a složením</t>
  </si>
  <si>
    <t>184A1</t>
  </si>
  <si>
    <t>VYSAZOVÁNÍ KEŘŮ LISTNATÝCH S BALEM VČETNĚ VÝKOPU JAMKY</t>
  </si>
  <si>
    <t>Součet všech vysázených keřů; dle tabulky výsadby dřevin, příloha č. 1 TZ 
1985=1 985,000 [A]</t>
  </si>
  <si>
    <t>Položka vysazování keřů zahrnuje dodávku projektem předepsaných  keřů,  hloubení jamek (min. rozměry pro keře 30/30/30cm) s event. výměnou půdy, s hnojením anorganickým hnojivem a přídavkem organického hnojiva dle PD, zálivku,  a pod. 
položka zahrnuje veškerý materiál, výrobky a polotovary, včetně mimostaveništní a vnitrostaveništní dopravy (rovněž přesuny), včetně naložení a složení, případně s uložením</t>
  </si>
  <si>
    <t>184B14</t>
  </si>
  <si>
    <t>VYSAZOVÁNÍ STROMŮ LISTNATÝCH S BALEM OBVOD KMENE DO 14CM, PODCHOZÍ VÝŠ MIN 2,2M</t>
  </si>
  <si>
    <t>Součet všech vysázených stromů; dle tabulky výsadby dřevin, příloha č. 1 TZ 
72=72,000 [A]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</si>
  <si>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</si>
  <si>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</si>
  <si>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</si>
  <si>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Po dobu 5ti let, každý rok, ošetření stromů 
zálivka 5x v množství 50l na strom a 5l na keř 
(5*(50*72+5*1985))/1000=67,625 [A]</t>
  </si>
  <si>
    <t>SO 801.1</t>
  </si>
  <si>
    <t>Vegetační úpravy silnic II. a III. třídy - náhradní výsadba</t>
  </si>
  <si>
    <t>Po dobu 5ti let, každý rok, ošetření stromů 
182*5=910,000 [A]</t>
  </si>
  <si>
    <t>Součet všech vysázených stromů dle stanoviska obce Dolany n. Vlt. 182=182,000 [A]</t>
  </si>
  <si>
    <t>zálivka 5x v množství 50l na strom 
(5*(50*182))/1000=45,500 [A]</t>
  </si>
  <si>
    <t>SO 811</t>
  </si>
  <si>
    <t>Rekultivace ploch dočasného záboru</t>
  </si>
  <si>
    <t>hrabanka 2056,778*0,15=308,517 [B] 
ornice 4394,845+324,47+2924+13791,015=21 434,330 [A] 
Celkem: B+A=21 742,847 [C]</t>
  </si>
  <si>
    <t>18020</t>
  </si>
  <si>
    <t>VŠEOBECNÉ ÚPRAVY ZEMĚDĚLSKÝCH PLOCH</t>
  </si>
  <si>
    <t>vyrovnání terénu a prokypření 1092,96+58410,37+2056,78+878,78=62 438,890 [A]</t>
  </si>
  <si>
    <t>Všeobecné úpravy musí zahrnovat úpravu území po uskutečnění stavby, tak jak je požadováno v zadávací dokumentaci s výjimkou těch prací, pro které jsou uvedeny samostatné položky.</t>
  </si>
  <si>
    <t>zarovnání na spád, rozrušení zemědělskou technikou 1092,96+58410,37+2056,78+878,78=62 438,890 [A]</t>
  </si>
  <si>
    <t>položka zahrnuje úpravu pláně včetně vyrovnání výškových rozdílů</t>
  </si>
  <si>
    <t>rozprostření poddorničí v rovině dle pedologického průzkumu 
0,2*303,99+0,1*(140,45+7987,65)+0,1*10840,01+0,2*5916,82+0,15*7404,16+0,2*716,24=4 394,845 [A]</t>
  </si>
  <si>
    <t>18232</t>
  </si>
  <si>
    <t>ROZPROSTŘENÍ ORNICE V ROVINĚ V TL DO 0,15M</t>
  </si>
  <si>
    <t>zpětné rozprostření hrabanky 15 cm 2056,78=2 056,780 [A]</t>
  </si>
  <si>
    <t>18233</t>
  </si>
  <si>
    <t>ROZPROSTŘENÍ ORNICE V ROVINĚ V TL DO 0,20M</t>
  </si>
  <si>
    <t>1622,35=1 622,350 [A]</t>
  </si>
  <si>
    <t>18234</t>
  </si>
  <si>
    <t>ROZPROSTŘENÍ ORNICE V ROVINĚ V TL DO 0,25M</t>
  </si>
  <si>
    <t>4292,59+7404,16=11 696,750 [A]</t>
  </si>
  <si>
    <t>18235</t>
  </si>
  <si>
    <t>ROZPROSTŘENÍ ORNICE V ROVINĚ V TL DO 0,50M</t>
  </si>
  <si>
    <t>0,30 m  303,99+15837,35+7987,65+10840,01+5916,82+716,24+3489,21+878,78=45 970,050 [A]</t>
  </si>
  <si>
    <t>878,78=878,780 [A] 25 g/m2, 1x zalití</t>
  </si>
  <si>
    <t>18311</t>
  </si>
  <si>
    <t>ZALOŽENÍ ZÁHONU PRO VÝSADBU</t>
  </si>
  <si>
    <t>diskování, smykování, vláčení  1092,96+58410,37+2056,78+878,78=62 438,890 [A]</t>
  </si>
  <si>
    <t>položka zahrnuje založení záhonu, urovnání, naložení a odvoz odpadu, to vše bez ohledu na sklon terénu</t>
  </si>
  <si>
    <t>1,5 x, pokud nelze založit trávník hned po rozprostření ornice 878,78=878,780 [A]</t>
  </si>
  <si>
    <t>SO 812</t>
  </si>
  <si>
    <t>Rekultivace nefunkčních ploch</t>
  </si>
  <si>
    <t>904,81+236,9825+2133,639+1419,8265=4 695,258 [A]</t>
  </si>
  <si>
    <t>17421</t>
  </si>
  <si>
    <t>ZÁSYP JAM A RÝH ZEMINOU BEZ ZHUTNĚNÍ</t>
  </si>
  <si>
    <t>17525,57*0,15=2 628,836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</si>
  <si>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</si>
  <si>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vyrovnání terénu a prokypření 832,42+1580,2+1118,24+11,25+2302,5+1278,77+936,68+8513,77+951,74=17 525,570 [A]</t>
  </si>
  <si>
    <t>zarovnání na spád, rozrušení zemědělskou technikou 832,42+1580,2+1118,24+11,25+2302,5+1278,77+936,68+8513,77+951,74=17 525,570 [A]</t>
  </si>
  <si>
    <t>rozprostření poddorničí v rovině dle pedologického průzkumu 
0,2*832,42+0,1*(111,82+1118,24)+0,1*2302,5+0,2*(1702,75+1278,77)+0,15*(142,76+936,68)=1 277,960 [A]</t>
  </si>
  <si>
    <t>15 cm 8512,77+951,74=9 464,510 [A]</t>
  </si>
  <si>
    <t>11,25+936,68=947,930 [A]</t>
  </si>
  <si>
    <t>0,30 m  832,42+1580,2+1118,24+111,82+2302,5+1702,75+1278,77+951,74=9 878,440 [A]</t>
  </si>
  <si>
    <t>8512,77+951,74=9 464,510 [A] 25 g/m2, 1x zalití</t>
  </si>
  <si>
    <t>diskování, smykování, vláčení  17525,57=17 525,570 [A]</t>
  </si>
  <si>
    <t>1,5 x, pokud nelze založit trávník hned po rozprostření ornice 8512,77+951,74=9 464,510 [A]</t>
  </si>
  <si>
    <t>18520</t>
  </si>
  <si>
    <t>BIOLOGICKÁ REKULTIVACE TŘÍLETÁ</t>
  </si>
  <si>
    <t>832,42+1580,2+1118,24+11,25+2302,5+1278,77+936,68=8 060,060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</si>
</sst>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0+C10+C11+C12+C13+C14+C15+C16+C17+C18+C19+C20+C21+C22+C23+C24+C25+C26+C27+C28+C29+C30+C31+C32+C33+C34+C35+C36+C37+C38+C39+C40+C41+C42+C43+C44+C45+C46+C47+C48+C49+C50+C51+C52+C53+C54+C55+C56+C57</f>
      </c>
      <c r="D6" s="1"/>
      <c r="E6" s="1"/>
    </row>
    <row r="7" spans="1:5" ht="12.75" customHeight="1">
      <c r="A7" s="1"/>
      <c r="B7" s="4" t="s">
        <v>5</v>
      </c>
      <c r="C7" s="7">
        <f>0+E10+E11+E12+E13+E14+E15+E16+E17+E18+E19+E20+E21+E22+E23+E24+E25+E26+E27+E28+E29+E30+E31+E32+E33+E34+E35+E36+E37+E38+E39+E40+E41+E42+E43+E44+E45+E46+E47+E48+E49+E50+E51+E52+E53+E54+E55+E56+E57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25</v>
      </c>
      <c r="B10" s="20" t="s">
        <v>26</v>
      </c>
      <c r="C10" s="21">
        <f>'PS 1'!I3</f>
      </c>
      <c r="D10" s="21">
        <f>'PS 1'!O2</f>
      </c>
      <c r="E10" s="21">
        <f>C10+D10</f>
      </c>
    </row>
    <row r="11" spans="1:5" ht="12.75" customHeight="1">
      <c r="A11" s="20" t="s">
        <v>126</v>
      </c>
      <c r="B11" s="20" t="s">
        <v>127</v>
      </c>
      <c r="C11" s="21">
        <f>'SO 000'!I3</f>
      </c>
      <c r="D11" s="21">
        <f>'SO 000'!O2</f>
      </c>
      <c r="E11" s="21">
        <f>C11+D11</f>
      </c>
    </row>
    <row r="12" spans="1:5" ht="12.75" customHeight="1">
      <c r="A12" s="20" t="s">
        <v>155</v>
      </c>
      <c r="B12" s="20" t="s">
        <v>156</v>
      </c>
      <c r="C12" s="21">
        <f>'SO 001'!I3</f>
      </c>
      <c r="D12" s="21">
        <f>'SO 001'!O2</f>
      </c>
      <c r="E12" s="21">
        <f>C12+D12</f>
      </c>
    </row>
    <row r="13" spans="1:5" ht="12.75" customHeight="1">
      <c r="A13" s="20" t="s">
        <v>224</v>
      </c>
      <c r="B13" s="20" t="s">
        <v>225</v>
      </c>
      <c r="C13" s="21">
        <f>'SO 102'!I3</f>
      </c>
      <c r="D13" s="21">
        <f>'SO 102'!O2</f>
      </c>
      <c r="E13" s="21">
        <f>C13+D13</f>
      </c>
    </row>
    <row r="14" spans="1:5" ht="12.75" customHeight="1">
      <c r="A14" s="20" t="s">
        <v>349</v>
      </c>
      <c r="B14" s="20" t="s">
        <v>350</v>
      </c>
      <c r="C14" s="21">
        <f>'SO 111'!I3</f>
      </c>
      <c r="D14" s="21">
        <f>'SO 111'!O2</f>
      </c>
      <c r="E14" s="21">
        <f>C14+D14</f>
      </c>
    </row>
    <row r="15" spans="1:5" ht="12.75" customHeight="1">
      <c r="A15" s="20" t="s">
        <v>401</v>
      </c>
      <c r="B15" s="20" t="s">
        <v>402</v>
      </c>
      <c r="C15" s="21">
        <f>'SO 121'!I3</f>
      </c>
      <c r="D15" s="21">
        <f>'SO 121'!O2</f>
      </c>
      <c r="E15" s="21">
        <f>C15+D15</f>
      </c>
    </row>
    <row r="16" spans="1:5" ht="12.75" customHeight="1">
      <c r="A16" s="20" t="s">
        <v>619</v>
      </c>
      <c r="B16" s="20" t="s">
        <v>620</v>
      </c>
      <c r="C16" s="21">
        <f>'SO 122'!I3</f>
      </c>
      <c r="D16" s="21">
        <f>'SO 122'!O2</f>
      </c>
      <c r="E16" s="21">
        <f>C16+D16</f>
      </c>
    </row>
    <row r="17" spans="1:5" ht="12.75" customHeight="1">
      <c r="A17" s="20" t="s">
        <v>652</v>
      </c>
      <c r="B17" s="20" t="s">
        <v>653</v>
      </c>
      <c r="C17" s="21">
        <f>'SO 123'!I3</f>
      </c>
      <c r="D17" s="21">
        <f>'SO 123'!O2</f>
      </c>
      <c r="E17" s="21">
        <f>C17+D17</f>
      </c>
    </row>
    <row r="18" spans="1:5" ht="12.75" customHeight="1">
      <c r="A18" s="20" t="s">
        <v>677</v>
      </c>
      <c r="B18" s="20" t="s">
        <v>678</v>
      </c>
      <c r="C18" s="21">
        <f>'SO 124'!I3</f>
      </c>
      <c r="D18" s="21">
        <f>'SO 124'!O2</f>
      </c>
      <c r="E18" s="21">
        <f>C18+D18</f>
      </c>
    </row>
    <row r="19" spans="1:5" ht="12.75" customHeight="1">
      <c r="A19" s="20" t="s">
        <v>777</v>
      </c>
      <c r="B19" s="20" t="s">
        <v>778</v>
      </c>
      <c r="C19" s="21">
        <f>'SO 125'!I3</f>
      </c>
      <c r="D19" s="21">
        <f>'SO 125'!O2</f>
      </c>
      <c r="E19" s="21">
        <f>C19+D19</f>
      </c>
    </row>
    <row r="20" spans="1:5" ht="12.75" customHeight="1">
      <c r="A20" s="20" t="s">
        <v>811</v>
      </c>
      <c r="B20" s="20" t="s">
        <v>812</v>
      </c>
      <c r="C20" s="21">
        <f>'SO 126'!I3</f>
      </c>
      <c r="D20" s="21">
        <f>'SO 126'!O2</f>
      </c>
      <c r="E20" s="21">
        <f>C20+D20</f>
      </c>
    </row>
    <row r="21" spans="1:5" ht="12.75" customHeight="1">
      <c r="A21" s="20" t="s">
        <v>850</v>
      </c>
      <c r="B21" s="20" t="s">
        <v>851</v>
      </c>
      <c r="C21" s="21">
        <f>'SO 127'!I3</f>
      </c>
      <c r="D21" s="21">
        <f>'SO 127'!O2</f>
      </c>
      <c r="E21" s="21">
        <f>C21+D21</f>
      </c>
    </row>
    <row r="22" spans="1:5" ht="12.75" customHeight="1">
      <c r="A22" s="20" t="s">
        <v>903</v>
      </c>
      <c r="B22" s="20" t="s">
        <v>904</v>
      </c>
      <c r="C22" s="21">
        <f>'SO 128'!I3</f>
      </c>
      <c r="D22" s="21">
        <f>'SO 128'!O2</f>
      </c>
      <c r="E22" s="21">
        <f>C22+D22</f>
      </c>
    </row>
    <row r="23" spans="1:5" ht="12.75" customHeight="1">
      <c r="A23" s="20" t="s">
        <v>931</v>
      </c>
      <c r="B23" s="20" t="s">
        <v>932</v>
      </c>
      <c r="C23" s="21">
        <f>'SO 132'!I3</f>
      </c>
      <c r="D23" s="21">
        <f>'SO 132'!O2</f>
      </c>
      <c r="E23" s="21">
        <f>C23+D23</f>
      </c>
    </row>
    <row r="24" spans="1:5" ht="12.75" customHeight="1">
      <c r="A24" s="20" t="s">
        <v>975</v>
      </c>
      <c r="B24" s="20" t="s">
        <v>976</v>
      </c>
      <c r="C24" s="21">
        <f>'SO 133'!I3</f>
      </c>
      <c r="D24" s="21">
        <f>'SO 133'!O2</f>
      </c>
      <c r="E24" s="21">
        <f>C24+D24</f>
      </c>
    </row>
    <row r="25" spans="1:5" ht="12.75" customHeight="1">
      <c r="A25" s="20" t="s">
        <v>1006</v>
      </c>
      <c r="B25" s="20" t="s">
        <v>1007</v>
      </c>
      <c r="C25" s="21">
        <f>'SO 134'!I3</f>
      </c>
      <c r="D25" s="21">
        <f>'SO 134'!O2</f>
      </c>
      <c r="E25" s="21">
        <f>C25+D25</f>
      </c>
    </row>
    <row r="26" spans="1:5" ht="12.75" customHeight="1">
      <c r="A26" s="20" t="s">
        <v>1039</v>
      </c>
      <c r="B26" s="20" t="s">
        <v>1040</v>
      </c>
      <c r="C26" s="21">
        <f>'SO 135'!I3</f>
      </c>
      <c r="D26" s="21">
        <f>'SO 135'!O2</f>
      </c>
      <c r="E26" s="21">
        <f>C26+D26</f>
      </c>
    </row>
    <row r="27" spans="1:5" ht="12.75" customHeight="1">
      <c r="A27" s="20" t="s">
        <v>1072</v>
      </c>
      <c r="B27" s="20" t="s">
        <v>1073</v>
      </c>
      <c r="C27" s="21">
        <f>'SO 141'!I3</f>
      </c>
      <c r="D27" s="21">
        <f>'SO 141'!O2</f>
      </c>
      <c r="E27" s="21">
        <f>C27+D27</f>
      </c>
    </row>
    <row r="28" spans="1:5" ht="12.75" customHeight="1">
      <c r="A28" s="20" t="s">
        <v>1113</v>
      </c>
      <c r="B28" s="20" t="s">
        <v>1114</v>
      </c>
      <c r="C28" s="21">
        <f>'SO 171'!I3</f>
      </c>
      <c r="D28" s="21">
        <f>'SO 171'!O2</f>
      </c>
      <c r="E28" s="21">
        <f>C28+D28</f>
      </c>
    </row>
    <row r="29" spans="1:5" ht="12.75" customHeight="1">
      <c r="A29" s="20" t="s">
        <v>1140</v>
      </c>
      <c r="B29" s="20" t="s">
        <v>1141</v>
      </c>
      <c r="C29" s="21">
        <f>'SO 172'!I3</f>
      </c>
      <c r="D29" s="21">
        <f>'SO 172'!O2</f>
      </c>
      <c r="E29" s="21">
        <f>C29+D29</f>
      </c>
    </row>
    <row r="30" spans="1:5" ht="12.75" customHeight="1">
      <c r="A30" s="20" t="s">
        <v>1174</v>
      </c>
      <c r="B30" s="20" t="s">
        <v>1175</v>
      </c>
      <c r="C30" s="21">
        <f>'SO 181'!I3</f>
      </c>
      <c r="D30" s="21">
        <f>'SO 181'!O2</f>
      </c>
      <c r="E30" s="21">
        <f>C30+D30</f>
      </c>
    </row>
    <row r="31" spans="1:5" ht="12.75" customHeight="1">
      <c r="A31" s="20" t="s">
        <v>1195</v>
      </c>
      <c r="B31" s="20" t="s">
        <v>1196</v>
      </c>
      <c r="C31" s="21">
        <f>'SO 221'!I3</f>
      </c>
      <c r="D31" s="21">
        <f>'SO 221'!O2</f>
      </c>
      <c r="E31" s="21">
        <f>C31+D31</f>
      </c>
    </row>
    <row r="32" spans="1:5" ht="12.75" customHeight="1">
      <c r="A32" s="20" t="s">
        <v>1373</v>
      </c>
      <c r="B32" s="20" t="s">
        <v>1374</v>
      </c>
      <c r="C32" s="21">
        <f>'SO 222'!I3</f>
      </c>
      <c r="D32" s="21">
        <f>'SO 222'!O2</f>
      </c>
      <c r="E32" s="21">
        <f>C32+D32</f>
      </c>
    </row>
    <row r="33" spans="1:5" ht="12.75" customHeight="1">
      <c r="A33" s="20" t="s">
        <v>1457</v>
      </c>
      <c r="B33" s="20" t="s">
        <v>1458</v>
      </c>
      <c r="C33" s="21">
        <f>'SO 342'!I3</f>
      </c>
      <c r="D33" s="21">
        <f>'SO 342'!O2</f>
      </c>
      <c r="E33" s="21">
        <f>C33+D33</f>
      </c>
    </row>
    <row r="34" spans="1:5" ht="12.75" customHeight="1">
      <c r="A34" s="20" t="s">
        <v>1551</v>
      </c>
      <c r="B34" s="20" t="s">
        <v>1552</v>
      </c>
      <c r="C34" s="21">
        <f>'SO 343'!I3</f>
      </c>
      <c r="D34" s="21">
        <f>'SO 343'!O2</f>
      </c>
      <c r="E34" s="21">
        <f>C34+D34</f>
      </c>
    </row>
    <row r="35" spans="1:5" ht="12.75" customHeight="1">
      <c r="A35" s="20" t="s">
        <v>1602</v>
      </c>
      <c r="B35" s="20" t="s">
        <v>1603</v>
      </c>
      <c r="C35" s="21">
        <f>'SO 344'!I3</f>
      </c>
      <c r="D35" s="21">
        <f>'SO 344'!O2</f>
      </c>
      <c r="E35" s="21">
        <f>C35+D35</f>
      </c>
    </row>
    <row r="36" spans="1:5" ht="12.75" customHeight="1">
      <c r="A36" s="20" t="s">
        <v>1642</v>
      </c>
      <c r="B36" s="20" t="s">
        <v>1643</v>
      </c>
      <c r="C36" s="21">
        <f>'SO 357'!I3</f>
      </c>
      <c r="D36" s="21">
        <f>'SO 357'!O2</f>
      </c>
      <c r="E36" s="21">
        <f>C36+D36</f>
      </c>
    </row>
    <row r="37" spans="1:5" ht="12.75" customHeight="1">
      <c r="A37" s="20" t="s">
        <v>1686</v>
      </c>
      <c r="B37" s="20" t="s">
        <v>1687</v>
      </c>
      <c r="C37" s="21">
        <f>'SO 442'!I3</f>
      </c>
      <c r="D37" s="21">
        <f>'SO 442'!O2</f>
      </c>
      <c r="E37" s="21">
        <f>C37+D37</f>
      </c>
    </row>
    <row r="38" spans="1:5" ht="12.75" customHeight="1">
      <c r="A38" s="20" t="s">
        <v>1771</v>
      </c>
      <c r="B38" s="20" t="s">
        <v>1772</v>
      </c>
      <c r="C38" s="21">
        <f>'SO 467'!I3</f>
      </c>
      <c r="D38" s="21">
        <f>'SO 467'!O2</f>
      </c>
      <c r="E38" s="21">
        <f>C38+D38</f>
      </c>
    </row>
    <row r="39" spans="1:5" ht="12.75" customHeight="1">
      <c r="A39" s="20" t="s">
        <v>1813</v>
      </c>
      <c r="B39" s="20" t="s">
        <v>1814</v>
      </c>
      <c r="C39" s="21">
        <f>'SO 501'!I3</f>
      </c>
      <c r="D39" s="21">
        <f>'SO 501'!O2</f>
      </c>
      <c r="E39" s="21">
        <f>C39+D39</f>
      </c>
    </row>
    <row r="40" spans="1:5" ht="12.75" customHeight="1">
      <c r="A40" s="20" t="s">
        <v>1855</v>
      </c>
      <c r="B40" s="20" t="s">
        <v>1856</v>
      </c>
      <c r="C40" s="21">
        <f>'SO 502'!I3</f>
      </c>
      <c r="D40" s="21">
        <f>'SO 502'!O2</f>
      </c>
      <c r="E40" s="21">
        <f>C40+D40</f>
      </c>
    </row>
    <row r="41" spans="1:5" ht="12.75" customHeight="1">
      <c r="A41" s="20" t="s">
        <v>1895</v>
      </c>
      <c r="B41" s="20" t="s">
        <v>1896</v>
      </c>
      <c r="C41" s="21">
        <f>'SO 511'!I3</f>
      </c>
      <c r="D41" s="21">
        <f>'SO 511'!O2</f>
      </c>
      <c r="E41" s="21">
        <f>C41+D41</f>
      </c>
    </row>
    <row r="42" spans="1:5" ht="12.75" customHeight="1">
      <c r="A42" s="20" t="s">
        <v>1990</v>
      </c>
      <c r="B42" s="20" t="s">
        <v>1991</v>
      </c>
      <c r="C42" s="21">
        <f>'SO 601'!I3</f>
      </c>
      <c r="D42" s="21">
        <f>'SO 601'!O2</f>
      </c>
      <c r="E42" s="21">
        <f>C42+D42</f>
      </c>
    </row>
    <row r="43" spans="1:5" ht="12.75" customHeight="1">
      <c r="A43" s="20" t="s">
        <v>2080</v>
      </c>
      <c r="B43" s="20" t="s">
        <v>2081</v>
      </c>
      <c r="C43" s="21">
        <f>'SO 651'!I3</f>
      </c>
      <c r="D43" s="21">
        <f>'SO 651'!O2</f>
      </c>
      <c r="E43" s="21">
        <f>C43+D43</f>
      </c>
    </row>
    <row r="44" spans="1:5" ht="12.75" customHeight="1">
      <c r="A44" s="20" t="s">
        <v>2185</v>
      </c>
      <c r="B44" s="20" t="s">
        <v>2186</v>
      </c>
      <c r="C44" s="21">
        <f>'SO 652'!I3</f>
      </c>
      <c r="D44" s="21">
        <f>'SO 652'!O2</f>
      </c>
      <c r="E44" s="21">
        <f>C44+D44</f>
      </c>
    </row>
    <row r="45" spans="1:5" ht="12.75" customHeight="1">
      <c r="A45" s="20" t="s">
        <v>2233</v>
      </c>
      <c r="B45" s="20" t="s">
        <v>2234</v>
      </c>
      <c r="C45" s="21">
        <f>'SO 653'!I3</f>
      </c>
      <c r="D45" s="21">
        <f>'SO 653'!O2</f>
      </c>
      <c r="E45" s="21">
        <f>C45+D45</f>
      </c>
    </row>
    <row r="46" spans="1:5" ht="12.75" customHeight="1">
      <c r="A46" s="20" t="s">
        <v>2243</v>
      </c>
      <c r="B46" s="20" t="s">
        <v>2244</v>
      </c>
      <c r="C46" s="21">
        <f>'SO 654'!I3</f>
      </c>
      <c r="D46" s="21">
        <f>'SO 654'!O2</f>
      </c>
      <c r="E46" s="21">
        <f>C46+D46</f>
      </c>
    </row>
    <row r="47" spans="1:5" ht="12.75" customHeight="1">
      <c r="A47" s="20" t="s">
        <v>2321</v>
      </c>
      <c r="B47" s="20" t="s">
        <v>2322</v>
      </c>
      <c r="C47" s="21">
        <f>'SO 655'!I3</f>
      </c>
      <c r="D47" s="21">
        <f>'SO 655'!O2</f>
      </c>
      <c r="E47" s="21">
        <f>C47+D47</f>
      </c>
    </row>
    <row r="48" spans="1:5" ht="12.75" customHeight="1">
      <c r="A48" s="20" t="s">
        <v>2360</v>
      </c>
      <c r="B48" s="20" t="s">
        <v>2361</v>
      </c>
      <c r="C48" s="21">
        <f>'SO 656'!I3</f>
      </c>
      <c r="D48" s="21">
        <f>'SO 656'!O2</f>
      </c>
      <c r="E48" s="21">
        <f>C48+D48</f>
      </c>
    </row>
    <row r="49" spans="1:5" ht="12.75" customHeight="1">
      <c r="A49" s="20" t="s">
        <v>2389</v>
      </c>
      <c r="B49" s="20" t="s">
        <v>2361</v>
      </c>
      <c r="C49" s="21">
        <f>'SO 657'!I3</f>
      </c>
      <c r="D49" s="21">
        <f>'SO 657'!O2</f>
      </c>
      <c r="E49" s="21">
        <f>C49+D49</f>
      </c>
    </row>
    <row r="50" spans="1:5" ht="12.75" customHeight="1">
      <c r="A50" s="20" t="s">
        <v>2412</v>
      </c>
      <c r="B50" s="20" t="s">
        <v>2413</v>
      </c>
      <c r="C50" s="21">
        <f>'SO 658'!I3</f>
      </c>
      <c r="D50" s="21">
        <f>'SO 658'!O2</f>
      </c>
      <c r="E50" s="21">
        <f>C50+D50</f>
      </c>
    </row>
    <row r="51" spans="1:5" ht="12.75" customHeight="1">
      <c r="A51" s="20" t="s">
        <v>2443</v>
      </c>
      <c r="B51" s="20" t="s">
        <v>2361</v>
      </c>
      <c r="C51" s="21">
        <f>'SO 659'!I3</f>
      </c>
      <c r="D51" s="21">
        <f>'SO 659'!O2</f>
      </c>
      <c r="E51" s="21">
        <f>C51+D51</f>
      </c>
    </row>
    <row r="52" spans="1:5" ht="12.75" customHeight="1">
      <c r="A52" s="20" t="s">
        <v>2446</v>
      </c>
      <c r="B52" s="20" t="s">
        <v>2361</v>
      </c>
      <c r="C52" s="21">
        <f>'SO 660'!I3</f>
      </c>
      <c r="D52" s="21">
        <f>'SO 660'!O2</f>
      </c>
      <c r="E52" s="21">
        <f>C52+D52</f>
      </c>
    </row>
    <row r="53" spans="1:5" ht="12.75" customHeight="1">
      <c r="A53" s="20" t="s">
        <v>2448</v>
      </c>
      <c r="B53" s="20" t="s">
        <v>2449</v>
      </c>
      <c r="C53" s="21">
        <f>'SO 661'!I3</f>
      </c>
      <c r="D53" s="21">
        <f>'SO 661'!O2</f>
      </c>
      <c r="E53" s="21">
        <f>C53+D53</f>
      </c>
    </row>
    <row r="54" spans="1:5" ht="12.75" customHeight="1">
      <c r="A54" s="20" t="s">
        <v>2504</v>
      </c>
      <c r="B54" s="20" t="s">
        <v>2505</v>
      </c>
      <c r="C54" s="21">
        <f>'SO 801'!I3</f>
      </c>
      <c r="D54" s="21">
        <f>'SO 801'!O2</f>
      </c>
      <c r="E54" s="21">
        <f>C54+D54</f>
      </c>
    </row>
    <row r="55" spans="1:5" ht="12.75" customHeight="1">
      <c r="A55" s="20" t="s">
        <v>2532</v>
      </c>
      <c r="B55" s="20" t="s">
        <v>2533</v>
      </c>
      <c r="C55" s="21">
        <f>'SO 801.1'!I3</f>
      </c>
      <c r="D55" s="21">
        <f>'SO 801.1'!O2</f>
      </c>
      <c r="E55" s="21">
        <f>C55+D55</f>
      </c>
    </row>
    <row r="56" spans="1:5" ht="12.75" customHeight="1">
      <c r="A56" s="20" t="s">
        <v>2537</v>
      </c>
      <c r="B56" s="20" t="s">
        <v>2538</v>
      </c>
      <c r="C56" s="21">
        <f>'SO 811'!I3</f>
      </c>
      <c r="D56" s="21">
        <f>'SO 811'!O2</f>
      </c>
      <c r="E56" s="21">
        <f>C56+D56</f>
      </c>
    </row>
    <row r="57" spans="1:5" ht="12.75" customHeight="1">
      <c r="A57" s="20" t="s">
        <v>2565</v>
      </c>
      <c r="B57" s="20" t="s">
        <v>2566</v>
      </c>
      <c r="C57" s="21">
        <f>'SO 812'!I3</f>
      </c>
      <c r="D57" s="21">
        <f>'SO 812'!O2</f>
      </c>
      <c r="E57" s="21">
        <f>C57+D57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0+O8+O17+O82+O111+O180+O189+O194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677</v>
      </c>
      <c r="I3" s="42">
        <f>0+I8+I17+I82+I111+I180+I189+I194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677</v>
      </c>
      <c r="D4" s="6"/>
      <c r="E4" s="18" t="s">
        <v>678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86.642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679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1377.099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680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0+I18+I22+I26+I30+I34+I38+I42+I46+I50+I54+I58+I62+I66+I70+I74+I78</f>
      </c>
      <c r="R17">
        <f>0+O18+O22+O26+O30+O34+O38+O42+O46+O50+O54+O58+O62+O66+O70+O74+O78</f>
      </c>
    </row>
    <row r="18" spans="1:16" ht="25.5">
      <c r="A18" s="25" t="s">
        <v>45</v>
      </c>
      <c r="B18" s="29" t="s">
        <v>22</v>
      </c>
      <c r="C18" s="29" t="s">
        <v>229</v>
      </c>
      <c r="D18" s="25" t="s">
        <v>47</v>
      </c>
      <c r="E18" s="30" t="s">
        <v>230</v>
      </c>
      <c r="F18" s="31" t="s">
        <v>160</v>
      </c>
      <c r="G18" s="32">
        <v>1377.099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89.25">
      <c r="A20" s="37" t="s">
        <v>51</v>
      </c>
      <c r="E20" s="38" t="s">
        <v>681</v>
      </c>
    </row>
    <row r="21" spans="1:5" ht="63.75">
      <c r="A21" t="s">
        <v>53</v>
      </c>
      <c r="E21" s="36" t="s">
        <v>232</v>
      </c>
    </row>
    <row r="22" spans="1:16" ht="12.75">
      <c r="A22" s="25" t="s">
        <v>45</v>
      </c>
      <c r="B22" s="29" t="s">
        <v>33</v>
      </c>
      <c r="C22" s="29" t="s">
        <v>236</v>
      </c>
      <c r="D22" s="25" t="s">
        <v>47</v>
      </c>
      <c r="E22" s="30" t="s">
        <v>237</v>
      </c>
      <c r="F22" s="31" t="s">
        <v>160</v>
      </c>
      <c r="G22" s="32">
        <v>317.15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51">
      <c r="A24" s="37" t="s">
        <v>51</v>
      </c>
      <c r="E24" s="38" t="s">
        <v>682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35</v>
      </c>
      <c r="C26" s="29" t="s">
        <v>239</v>
      </c>
      <c r="D26" s="25" t="s">
        <v>149</v>
      </c>
      <c r="E26" s="30" t="s">
        <v>240</v>
      </c>
      <c r="F26" s="31" t="s">
        <v>160</v>
      </c>
      <c r="G26" s="32">
        <v>3859.86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683</v>
      </c>
    </row>
    <row r="29" spans="1:5" ht="369.75">
      <c r="A29" t="s">
        <v>53</v>
      </c>
      <c r="E29" s="36" t="s">
        <v>242</v>
      </c>
    </row>
    <row r="30" spans="1:16" ht="12.75">
      <c r="A30" s="25" t="s">
        <v>45</v>
      </c>
      <c r="B30" s="29" t="s">
        <v>37</v>
      </c>
      <c r="C30" s="29" t="s">
        <v>239</v>
      </c>
      <c r="D30" s="25" t="s">
        <v>153</v>
      </c>
      <c r="E30" s="30" t="s">
        <v>240</v>
      </c>
      <c r="F30" s="31" t="s">
        <v>160</v>
      </c>
      <c r="G30" s="32">
        <v>86.642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684</v>
      </c>
    </row>
    <row r="33" spans="1:5" ht="369.75">
      <c r="A33" t="s">
        <v>53</v>
      </c>
      <c r="E33" s="36" t="s">
        <v>242</v>
      </c>
    </row>
    <row r="34" spans="1:16" ht="12.75">
      <c r="A34" s="25" t="s">
        <v>45</v>
      </c>
      <c r="B34" s="29" t="s">
        <v>64</v>
      </c>
      <c r="C34" s="29" t="s">
        <v>244</v>
      </c>
      <c r="D34" s="25" t="s">
        <v>149</v>
      </c>
      <c r="E34" s="30" t="s">
        <v>245</v>
      </c>
      <c r="F34" s="31" t="s">
        <v>160</v>
      </c>
      <c r="G34" s="32">
        <v>27681.95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685</v>
      </c>
    </row>
    <row r="37" spans="1:5" ht="306">
      <c r="A37" t="s">
        <v>53</v>
      </c>
      <c r="E37" s="36" t="s">
        <v>199</v>
      </c>
    </row>
    <row r="38" spans="1:16" ht="12.75">
      <c r="A38" s="25" t="s">
        <v>45</v>
      </c>
      <c r="B38" s="29" t="s">
        <v>77</v>
      </c>
      <c r="C38" s="29" t="s">
        <v>244</v>
      </c>
      <c r="D38" s="25" t="s">
        <v>153</v>
      </c>
      <c r="E38" s="30" t="s">
        <v>245</v>
      </c>
      <c r="F38" s="31" t="s">
        <v>160</v>
      </c>
      <c r="G38" s="32">
        <v>1573.641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686</v>
      </c>
    </row>
    <row r="41" spans="1:5" ht="306">
      <c r="A41" t="s">
        <v>53</v>
      </c>
      <c r="E41" s="36" t="s">
        <v>199</v>
      </c>
    </row>
    <row r="42" spans="1:16" ht="12.75">
      <c r="A42" s="25" t="s">
        <v>45</v>
      </c>
      <c r="B42" s="29" t="s">
        <v>40</v>
      </c>
      <c r="C42" s="29" t="s">
        <v>248</v>
      </c>
      <c r="D42" s="25" t="s">
        <v>47</v>
      </c>
      <c r="E42" s="30" t="s">
        <v>249</v>
      </c>
      <c r="F42" s="31" t="s">
        <v>160</v>
      </c>
      <c r="G42" s="32">
        <v>27681.95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687</v>
      </c>
    </row>
    <row r="45" spans="1:5" ht="267.75">
      <c r="A45" t="s">
        <v>53</v>
      </c>
      <c r="E45" s="36" t="s">
        <v>251</v>
      </c>
    </row>
    <row r="46" spans="1:16" ht="12.75">
      <c r="A46" s="25" t="s">
        <v>45</v>
      </c>
      <c r="B46" s="29" t="s">
        <v>42</v>
      </c>
      <c r="C46" s="29" t="s">
        <v>200</v>
      </c>
      <c r="D46" s="25" t="s">
        <v>47</v>
      </c>
      <c r="E46" s="30" t="s">
        <v>201</v>
      </c>
      <c r="F46" s="31" t="s">
        <v>160</v>
      </c>
      <c r="G46" s="32">
        <v>3946.502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688</v>
      </c>
    </row>
    <row r="49" spans="1:5" ht="191.25">
      <c r="A49" t="s">
        <v>53</v>
      </c>
      <c r="E49" s="36" t="s">
        <v>203</v>
      </c>
    </row>
    <row r="50" spans="1:16" ht="12.75">
      <c r="A50" s="25" t="s">
        <v>45</v>
      </c>
      <c r="B50" s="29" t="s">
        <v>89</v>
      </c>
      <c r="C50" s="29" t="s">
        <v>253</v>
      </c>
      <c r="D50" s="25" t="s">
        <v>47</v>
      </c>
      <c r="E50" s="30" t="s">
        <v>254</v>
      </c>
      <c r="F50" s="31" t="s">
        <v>160</v>
      </c>
      <c r="G50" s="32">
        <v>4439.99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689</v>
      </c>
    </row>
    <row r="53" spans="1:5" ht="280.5">
      <c r="A53" t="s">
        <v>53</v>
      </c>
      <c r="E53" s="36" t="s">
        <v>256</v>
      </c>
    </row>
    <row r="54" spans="1:16" ht="12.75">
      <c r="A54" s="25" t="s">
        <v>45</v>
      </c>
      <c r="B54" s="29" t="s">
        <v>93</v>
      </c>
      <c r="C54" s="29" t="s">
        <v>253</v>
      </c>
      <c r="D54" s="25" t="s">
        <v>153</v>
      </c>
      <c r="E54" s="30" t="s">
        <v>254</v>
      </c>
      <c r="F54" s="31" t="s">
        <v>160</v>
      </c>
      <c r="G54" s="32">
        <v>10175.49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690</v>
      </c>
    </row>
    <row r="57" spans="1:5" ht="280.5">
      <c r="A57" t="s">
        <v>53</v>
      </c>
      <c r="E57" s="36" t="s">
        <v>256</v>
      </c>
    </row>
    <row r="58" spans="1:16" ht="12.75">
      <c r="A58" s="25" t="s">
        <v>45</v>
      </c>
      <c r="B58" s="29" t="s">
        <v>97</v>
      </c>
      <c r="C58" s="29" t="s">
        <v>257</v>
      </c>
      <c r="D58" s="25" t="s">
        <v>47</v>
      </c>
      <c r="E58" s="30" t="s">
        <v>258</v>
      </c>
      <c r="F58" s="31" t="s">
        <v>160</v>
      </c>
      <c r="G58" s="32">
        <v>414.17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02">
      <c r="A60" s="37" t="s">
        <v>51</v>
      </c>
      <c r="E60" s="38" t="s">
        <v>691</v>
      </c>
    </row>
    <row r="61" spans="1:5" ht="242.25">
      <c r="A61" t="s">
        <v>53</v>
      </c>
      <c r="E61" s="36" t="s">
        <v>260</v>
      </c>
    </row>
    <row r="62" spans="1:16" ht="12.75">
      <c r="A62" s="25" t="s">
        <v>45</v>
      </c>
      <c r="B62" s="29" t="s">
        <v>261</v>
      </c>
      <c r="C62" s="29" t="s">
        <v>435</v>
      </c>
      <c r="D62" s="25" t="s">
        <v>47</v>
      </c>
      <c r="E62" s="30" t="s">
        <v>436</v>
      </c>
      <c r="F62" s="31" t="s">
        <v>160</v>
      </c>
      <c r="G62" s="32">
        <v>4.397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692</v>
      </c>
    </row>
    <row r="65" spans="1:5" ht="229.5">
      <c r="A65" t="s">
        <v>53</v>
      </c>
      <c r="E65" s="36" t="s">
        <v>438</v>
      </c>
    </row>
    <row r="66" spans="1:16" ht="12.75">
      <c r="A66" s="25" t="s">
        <v>45</v>
      </c>
      <c r="B66" s="29" t="s">
        <v>101</v>
      </c>
      <c r="C66" s="29" t="s">
        <v>693</v>
      </c>
      <c r="D66" s="25" t="s">
        <v>47</v>
      </c>
      <c r="E66" s="30" t="s">
        <v>694</v>
      </c>
      <c r="F66" s="31" t="s">
        <v>160</v>
      </c>
      <c r="G66" s="32">
        <v>11.477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695</v>
      </c>
    </row>
    <row r="69" spans="1:5" ht="229.5">
      <c r="A69" t="s">
        <v>53</v>
      </c>
      <c r="E69" s="36" t="s">
        <v>696</v>
      </c>
    </row>
    <row r="70" spans="1:16" ht="12.75">
      <c r="A70" s="25" t="s">
        <v>45</v>
      </c>
      <c r="B70" s="29" t="s">
        <v>105</v>
      </c>
      <c r="C70" s="29" t="s">
        <v>262</v>
      </c>
      <c r="D70" s="25" t="s">
        <v>47</v>
      </c>
      <c r="E70" s="30" t="s">
        <v>263</v>
      </c>
      <c r="F70" s="31" t="s">
        <v>170</v>
      </c>
      <c r="G70" s="32">
        <v>9486.82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697</v>
      </c>
    </row>
    <row r="73" spans="1:5" ht="25.5">
      <c r="A73" t="s">
        <v>53</v>
      </c>
      <c r="E73" s="36" t="s">
        <v>265</v>
      </c>
    </row>
    <row r="74" spans="1:16" ht="12.75">
      <c r="A74" s="25" t="s">
        <v>45</v>
      </c>
      <c r="B74" s="29" t="s">
        <v>109</v>
      </c>
      <c r="C74" s="29" t="s">
        <v>266</v>
      </c>
      <c r="D74" s="25" t="s">
        <v>47</v>
      </c>
      <c r="E74" s="30" t="s">
        <v>267</v>
      </c>
      <c r="F74" s="31" t="s">
        <v>160</v>
      </c>
      <c r="G74" s="32">
        <v>1040.571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25.5">
      <c r="A76" s="37" t="s">
        <v>51</v>
      </c>
      <c r="E76" s="38" t="s">
        <v>698</v>
      </c>
    </row>
    <row r="77" spans="1:5" ht="38.25">
      <c r="A77" t="s">
        <v>53</v>
      </c>
      <c r="E77" s="36" t="s">
        <v>269</v>
      </c>
    </row>
    <row r="78" spans="1:16" ht="12.75">
      <c r="A78" s="25" t="s">
        <v>45</v>
      </c>
      <c r="B78" s="29" t="s">
        <v>113</v>
      </c>
      <c r="C78" s="29" t="s">
        <v>205</v>
      </c>
      <c r="D78" s="25" t="s">
        <v>47</v>
      </c>
      <c r="E78" s="30" t="s">
        <v>206</v>
      </c>
      <c r="F78" s="31" t="s">
        <v>160</v>
      </c>
      <c r="G78" s="32">
        <v>533.07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25.5">
      <c r="A80" s="37" t="s">
        <v>51</v>
      </c>
      <c r="E80" s="38" t="s">
        <v>699</v>
      </c>
    </row>
    <row r="81" spans="1:5" ht="38.25">
      <c r="A81" t="s">
        <v>53</v>
      </c>
      <c r="E81" s="36" t="s">
        <v>208</v>
      </c>
    </row>
    <row r="82" spans="1:18" ht="12.75" customHeight="1">
      <c r="A82" s="6" t="s">
        <v>43</v>
      </c>
      <c r="B82" s="6"/>
      <c r="C82" s="40" t="s">
        <v>33</v>
      </c>
      <c r="D82" s="6"/>
      <c r="E82" s="27" t="s">
        <v>271</v>
      </c>
      <c r="F82" s="6"/>
      <c r="G82" s="6"/>
      <c r="H82" s="6"/>
      <c r="I82" s="41">
        <f>0+Q82</f>
      </c>
      <c r="O82">
        <f>0+R82</f>
      </c>
      <c r="Q82">
        <f>0+I83+I87+I91+I95+I99+I103+I107</f>
      </c>
      <c r="R82">
        <f>0+O83+O87+O91+O95+O99+O103+O107</f>
      </c>
    </row>
    <row r="83" spans="1:16" ht="12.75">
      <c r="A83" s="25" t="s">
        <v>45</v>
      </c>
      <c r="B83" s="29" t="s">
        <v>117</v>
      </c>
      <c r="C83" s="29" t="s">
        <v>700</v>
      </c>
      <c r="D83" s="25" t="s">
        <v>47</v>
      </c>
      <c r="E83" s="30" t="s">
        <v>701</v>
      </c>
      <c r="F83" s="31" t="s">
        <v>160</v>
      </c>
      <c r="G83" s="32">
        <v>0.218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702</v>
      </c>
    </row>
    <row r="86" spans="1:5" ht="229.5">
      <c r="A86" t="s">
        <v>53</v>
      </c>
      <c r="E86" s="36" t="s">
        <v>703</v>
      </c>
    </row>
    <row r="87" spans="1:16" ht="12.75">
      <c r="A87" s="25" t="s">
        <v>45</v>
      </c>
      <c r="B87" s="29" t="s">
        <v>121</v>
      </c>
      <c r="C87" s="29" t="s">
        <v>704</v>
      </c>
      <c r="D87" s="25" t="s">
        <v>47</v>
      </c>
      <c r="E87" s="30" t="s">
        <v>705</v>
      </c>
      <c r="F87" s="31" t="s">
        <v>160</v>
      </c>
      <c r="G87" s="32">
        <v>1.861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38.25">
      <c r="A89" s="37" t="s">
        <v>51</v>
      </c>
      <c r="E89" s="38" t="s">
        <v>706</v>
      </c>
    </row>
    <row r="90" spans="1:5" ht="369.75">
      <c r="A90" t="s">
        <v>53</v>
      </c>
      <c r="E90" s="36" t="s">
        <v>275</v>
      </c>
    </row>
    <row r="91" spans="1:16" ht="12.75">
      <c r="A91" s="25" t="s">
        <v>45</v>
      </c>
      <c r="B91" s="29" t="s">
        <v>289</v>
      </c>
      <c r="C91" s="29" t="s">
        <v>707</v>
      </c>
      <c r="D91" s="25" t="s">
        <v>47</v>
      </c>
      <c r="E91" s="30" t="s">
        <v>708</v>
      </c>
      <c r="F91" s="31" t="s">
        <v>160</v>
      </c>
      <c r="G91" s="32">
        <v>5.366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38.25">
      <c r="A93" s="37" t="s">
        <v>51</v>
      </c>
      <c r="E93" s="38" t="s">
        <v>709</v>
      </c>
    </row>
    <row r="94" spans="1:5" ht="369.75">
      <c r="A94" t="s">
        <v>53</v>
      </c>
      <c r="E94" s="36" t="s">
        <v>275</v>
      </c>
    </row>
    <row r="95" spans="1:16" ht="12.75">
      <c r="A95" s="25" t="s">
        <v>45</v>
      </c>
      <c r="B95" s="29" t="s">
        <v>294</v>
      </c>
      <c r="C95" s="29" t="s">
        <v>272</v>
      </c>
      <c r="D95" s="25" t="s">
        <v>47</v>
      </c>
      <c r="E95" s="30" t="s">
        <v>273</v>
      </c>
      <c r="F95" s="31" t="s">
        <v>160</v>
      </c>
      <c r="G95" s="32">
        <v>32.383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02">
      <c r="A97" s="37" t="s">
        <v>51</v>
      </c>
      <c r="E97" s="38" t="s">
        <v>710</v>
      </c>
    </row>
    <row r="98" spans="1:5" ht="369.75">
      <c r="A98" t="s">
        <v>53</v>
      </c>
      <c r="E98" s="36" t="s">
        <v>275</v>
      </c>
    </row>
    <row r="99" spans="1:16" ht="12.75">
      <c r="A99" s="25" t="s">
        <v>45</v>
      </c>
      <c r="B99" s="29" t="s">
        <v>299</v>
      </c>
      <c r="C99" s="29" t="s">
        <v>711</v>
      </c>
      <c r="D99" s="25" t="s">
        <v>47</v>
      </c>
      <c r="E99" s="30" t="s">
        <v>712</v>
      </c>
      <c r="F99" s="31" t="s">
        <v>160</v>
      </c>
      <c r="G99" s="32">
        <v>4.339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38.25">
      <c r="A101" s="37" t="s">
        <v>51</v>
      </c>
      <c r="E101" s="38" t="s">
        <v>713</v>
      </c>
    </row>
    <row r="102" spans="1:5" ht="38.25">
      <c r="A102" t="s">
        <v>53</v>
      </c>
      <c r="E102" s="36" t="s">
        <v>714</v>
      </c>
    </row>
    <row r="103" spans="1:16" ht="12.75">
      <c r="A103" s="25" t="s">
        <v>45</v>
      </c>
      <c r="B103" s="29" t="s">
        <v>303</v>
      </c>
      <c r="C103" s="29" t="s">
        <v>276</v>
      </c>
      <c r="D103" s="25" t="s">
        <v>47</v>
      </c>
      <c r="E103" s="30" t="s">
        <v>277</v>
      </c>
      <c r="F103" s="31" t="s">
        <v>160</v>
      </c>
      <c r="G103" s="32">
        <v>8.679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38.25">
      <c r="A105" s="37" t="s">
        <v>51</v>
      </c>
      <c r="E105" s="38" t="s">
        <v>715</v>
      </c>
    </row>
    <row r="106" spans="1:5" ht="102">
      <c r="A106" t="s">
        <v>53</v>
      </c>
      <c r="E106" s="36" t="s">
        <v>279</v>
      </c>
    </row>
    <row r="107" spans="1:16" ht="12.75">
      <c r="A107" s="25" t="s">
        <v>45</v>
      </c>
      <c r="B107" s="29" t="s">
        <v>396</v>
      </c>
      <c r="C107" s="29" t="s">
        <v>716</v>
      </c>
      <c r="D107" s="25" t="s">
        <v>47</v>
      </c>
      <c r="E107" s="30" t="s">
        <v>717</v>
      </c>
      <c r="F107" s="31" t="s">
        <v>160</v>
      </c>
      <c r="G107" s="32">
        <v>3.882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25.5">
      <c r="A109" s="37" t="s">
        <v>51</v>
      </c>
      <c r="E109" s="38" t="s">
        <v>718</v>
      </c>
    </row>
    <row r="110" spans="1:5" ht="357">
      <c r="A110" t="s">
        <v>53</v>
      </c>
      <c r="E110" s="36" t="s">
        <v>719</v>
      </c>
    </row>
    <row r="111" spans="1:18" ht="12.75" customHeight="1">
      <c r="A111" s="6" t="s">
        <v>43</v>
      </c>
      <c r="B111" s="6"/>
      <c r="C111" s="40" t="s">
        <v>35</v>
      </c>
      <c r="D111" s="6"/>
      <c r="E111" s="27" t="s">
        <v>280</v>
      </c>
      <c r="F111" s="6"/>
      <c r="G111" s="6"/>
      <c r="H111" s="6"/>
      <c r="I111" s="41">
        <f>0+Q111</f>
      </c>
      <c r="O111">
        <f>0+R111</f>
      </c>
      <c r="Q111">
        <f>0+I112+I116+I120+I124+I128+I132+I136+I140+I144+I148+I152+I156+I160+I164+I168+I172+I176</f>
      </c>
      <c r="R111">
        <f>0+O112+O116+O120+O124+O128+O132+O136+O140+O144+O148+O152+O156+O160+O164+O168+O172+O176</f>
      </c>
    </row>
    <row r="112" spans="1:16" ht="12.75">
      <c r="A112" s="25" t="s">
        <v>45</v>
      </c>
      <c r="B112" s="29" t="s">
        <v>311</v>
      </c>
      <c r="C112" s="29" t="s">
        <v>281</v>
      </c>
      <c r="D112" s="25" t="s">
        <v>47</v>
      </c>
      <c r="E112" s="30" t="s">
        <v>282</v>
      </c>
      <c r="F112" s="31" t="s">
        <v>160</v>
      </c>
      <c r="G112" s="32">
        <v>955.78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63.75">
      <c r="A114" s="37" t="s">
        <v>51</v>
      </c>
      <c r="E114" s="38" t="s">
        <v>720</v>
      </c>
    </row>
    <row r="115" spans="1:5" ht="127.5">
      <c r="A115" t="s">
        <v>53</v>
      </c>
      <c r="E115" s="36" t="s">
        <v>284</v>
      </c>
    </row>
    <row r="116" spans="1:16" ht="12.75">
      <c r="A116" s="25" t="s">
        <v>45</v>
      </c>
      <c r="B116" s="29" t="s">
        <v>316</v>
      </c>
      <c r="C116" s="29" t="s">
        <v>285</v>
      </c>
      <c r="D116" s="25" t="s">
        <v>47</v>
      </c>
      <c r="E116" s="30" t="s">
        <v>286</v>
      </c>
      <c r="F116" s="31" t="s">
        <v>160</v>
      </c>
      <c r="G116" s="32">
        <v>1867.033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40.25">
      <c r="A118" s="37" t="s">
        <v>51</v>
      </c>
      <c r="E118" s="38" t="s">
        <v>721</v>
      </c>
    </row>
    <row r="119" spans="1:5" ht="51">
      <c r="A119" t="s">
        <v>53</v>
      </c>
      <c r="E119" s="36" t="s">
        <v>288</v>
      </c>
    </row>
    <row r="120" spans="1:16" ht="12.75">
      <c r="A120" s="25" t="s">
        <v>45</v>
      </c>
      <c r="B120" s="29" t="s">
        <v>321</v>
      </c>
      <c r="C120" s="29" t="s">
        <v>367</v>
      </c>
      <c r="D120" s="25" t="s">
        <v>47</v>
      </c>
      <c r="E120" s="30" t="s">
        <v>368</v>
      </c>
      <c r="F120" s="31" t="s">
        <v>160</v>
      </c>
      <c r="G120" s="32">
        <v>2.642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38.25">
      <c r="A122" s="37" t="s">
        <v>51</v>
      </c>
      <c r="E122" s="38" t="s">
        <v>722</v>
      </c>
    </row>
    <row r="123" spans="1:5" ht="102">
      <c r="A123" t="s">
        <v>53</v>
      </c>
      <c r="E123" s="36" t="s">
        <v>293</v>
      </c>
    </row>
    <row r="124" spans="1:16" ht="12.75">
      <c r="A124" s="25" t="s">
        <v>45</v>
      </c>
      <c r="B124" s="29" t="s">
        <v>326</v>
      </c>
      <c r="C124" s="29" t="s">
        <v>290</v>
      </c>
      <c r="D124" s="25" t="s">
        <v>47</v>
      </c>
      <c r="E124" s="30" t="s">
        <v>291</v>
      </c>
      <c r="F124" s="31" t="s">
        <v>160</v>
      </c>
      <c r="G124" s="32">
        <v>125.4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25.5">
      <c r="A126" s="37" t="s">
        <v>51</v>
      </c>
      <c r="E126" s="38" t="s">
        <v>723</v>
      </c>
    </row>
    <row r="127" spans="1:5" ht="102">
      <c r="A127" t="s">
        <v>53</v>
      </c>
      <c r="E127" s="36" t="s">
        <v>293</v>
      </c>
    </row>
    <row r="128" spans="1:16" ht="12.75">
      <c r="A128" s="25" t="s">
        <v>45</v>
      </c>
      <c r="B128" s="29" t="s">
        <v>331</v>
      </c>
      <c r="C128" s="29" t="s">
        <v>295</v>
      </c>
      <c r="D128" s="25" t="s">
        <v>47</v>
      </c>
      <c r="E128" s="30" t="s">
        <v>296</v>
      </c>
      <c r="F128" s="31" t="s">
        <v>170</v>
      </c>
      <c r="G128" s="32">
        <v>6319.66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47</v>
      </c>
    </row>
    <row r="130" spans="1:5" ht="89.25">
      <c r="A130" s="37" t="s">
        <v>51</v>
      </c>
      <c r="E130" s="38" t="s">
        <v>724</v>
      </c>
    </row>
    <row r="131" spans="1:5" ht="51">
      <c r="A131" t="s">
        <v>53</v>
      </c>
      <c r="E131" s="36" t="s">
        <v>298</v>
      </c>
    </row>
    <row r="132" spans="1:16" ht="12.75">
      <c r="A132" s="25" t="s">
        <v>45</v>
      </c>
      <c r="B132" s="29" t="s">
        <v>194</v>
      </c>
      <c r="C132" s="29" t="s">
        <v>372</v>
      </c>
      <c r="D132" s="25" t="s">
        <v>47</v>
      </c>
      <c r="E132" s="30" t="s">
        <v>373</v>
      </c>
      <c r="F132" s="31" t="s">
        <v>170</v>
      </c>
      <c r="G132" s="32">
        <v>11760.291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47</v>
      </c>
    </row>
    <row r="134" spans="1:5" ht="89.25">
      <c r="A134" s="37" t="s">
        <v>51</v>
      </c>
      <c r="E134" s="38" t="s">
        <v>725</v>
      </c>
    </row>
    <row r="135" spans="1:5" ht="51">
      <c r="A135" t="s">
        <v>53</v>
      </c>
      <c r="E135" s="36" t="s">
        <v>298</v>
      </c>
    </row>
    <row r="136" spans="1:16" ht="12.75">
      <c r="A136" s="25" t="s">
        <v>45</v>
      </c>
      <c r="B136" s="29" t="s">
        <v>339</v>
      </c>
      <c r="C136" s="29" t="s">
        <v>304</v>
      </c>
      <c r="D136" s="25" t="s">
        <v>47</v>
      </c>
      <c r="E136" s="30" t="s">
        <v>305</v>
      </c>
      <c r="F136" s="31" t="s">
        <v>170</v>
      </c>
      <c r="G136" s="32">
        <v>3495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47</v>
      </c>
    </row>
    <row r="138" spans="1:5" ht="12.75">
      <c r="A138" s="37" t="s">
        <v>51</v>
      </c>
      <c r="E138" s="38" t="s">
        <v>726</v>
      </c>
    </row>
    <row r="139" spans="1:5" ht="140.25">
      <c r="A139" t="s">
        <v>53</v>
      </c>
      <c r="E139" s="36" t="s">
        <v>307</v>
      </c>
    </row>
    <row r="140" spans="1:16" ht="12.75">
      <c r="A140" s="25" t="s">
        <v>45</v>
      </c>
      <c r="B140" s="29" t="s">
        <v>344</v>
      </c>
      <c r="C140" s="29" t="s">
        <v>375</v>
      </c>
      <c r="D140" s="25" t="s">
        <v>47</v>
      </c>
      <c r="E140" s="30" t="s">
        <v>376</v>
      </c>
      <c r="F140" s="31" t="s">
        <v>170</v>
      </c>
      <c r="G140" s="32">
        <v>51.5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47</v>
      </c>
    </row>
    <row r="142" spans="1:5" ht="25.5">
      <c r="A142" s="37" t="s">
        <v>51</v>
      </c>
      <c r="E142" s="38" t="s">
        <v>727</v>
      </c>
    </row>
    <row r="143" spans="1:5" ht="140.25">
      <c r="A143" t="s">
        <v>53</v>
      </c>
      <c r="E143" s="36" t="s">
        <v>307</v>
      </c>
    </row>
    <row r="144" spans="1:16" ht="12.75">
      <c r="A144" s="25" t="s">
        <v>45</v>
      </c>
      <c r="B144" s="29" t="s">
        <v>204</v>
      </c>
      <c r="C144" s="29" t="s">
        <v>489</v>
      </c>
      <c r="D144" s="25" t="s">
        <v>47</v>
      </c>
      <c r="E144" s="30" t="s">
        <v>490</v>
      </c>
      <c r="F144" s="31" t="s">
        <v>170</v>
      </c>
      <c r="G144" s="32">
        <v>3585.87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25.5">
      <c r="A146" s="37" t="s">
        <v>51</v>
      </c>
      <c r="E146" s="38" t="s">
        <v>728</v>
      </c>
    </row>
    <row r="147" spans="1:5" ht="140.25">
      <c r="A147" t="s">
        <v>53</v>
      </c>
      <c r="E147" s="36" t="s">
        <v>307</v>
      </c>
    </row>
    <row r="148" spans="1:16" ht="12.75">
      <c r="A148" s="25" t="s">
        <v>45</v>
      </c>
      <c r="B148" s="29" t="s">
        <v>209</v>
      </c>
      <c r="C148" s="29" t="s">
        <v>378</v>
      </c>
      <c r="D148" s="25" t="s">
        <v>47</v>
      </c>
      <c r="E148" s="30" t="s">
        <v>379</v>
      </c>
      <c r="F148" s="31" t="s">
        <v>170</v>
      </c>
      <c r="G148" s="32">
        <v>2194.614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47</v>
      </c>
    </row>
    <row r="150" spans="1:5" ht="25.5">
      <c r="A150" s="37" t="s">
        <v>51</v>
      </c>
      <c r="E150" s="38" t="s">
        <v>729</v>
      </c>
    </row>
    <row r="151" spans="1:5" ht="140.25">
      <c r="A151" t="s">
        <v>53</v>
      </c>
      <c r="E151" s="36" t="s">
        <v>307</v>
      </c>
    </row>
    <row r="152" spans="1:16" ht="12.75">
      <c r="A152" s="25" t="s">
        <v>45</v>
      </c>
      <c r="B152" s="29" t="s">
        <v>501</v>
      </c>
      <c r="C152" s="29" t="s">
        <v>497</v>
      </c>
      <c r="D152" s="25" t="s">
        <v>47</v>
      </c>
      <c r="E152" s="30" t="s">
        <v>498</v>
      </c>
      <c r="F152" s="31" t="s">
        <v>170</v>
      </c>
      <c r="G152" s="32">
        <v>3676.74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50</v>
      </c>
      <c r="E153" s="36" t="s">
        <v>47</v>
      </c>
    </row>
    <row r="154" spans="1:5" ht="25.5">
      <c r="A154" s="37" t="s">
        <v>51</v>
      </c>
      <c r="E154" s="38" t="s">
        <v>730</v>
      </c>
    </row>
    <row r="155" spans="1:5" ht="140.25">
      <c r="A155" t="s">
        <v>53</v>
      </c>
      <c r="E155" s="36" t="s">
        <v>307</v>
      </c>
    </row>
    <row r="156" spans="1:16" ht="12.75">
      <c r="A156" s="25" t="s">
        <v>45</v>
      </c>
      <c r="B156" s="29" t="s">
        <v>381</v>
      </c>
      <c r="C156" s="29" t="s">
        <v>382</v>
      </c>
      <c r="D156" s="25" t="s">
        <v>47</v>
      </c>
      <c r="E156" s="30" t="s">
        <v>383</v>
      </c>
      <c r="F156" s="31" t="s">
        <v>170</v>
      </c>
      <c r="G156" s="32">
        <v>2250.228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12.75">
      <c r="A157" s="35" t="s">
        <v>50</v>
      </c>
      <c r="E157" s="36" t="s">
        <v>47</v>
      </c>
    </row>
    <row r="158" spans="1:5" ht="25.5">
      <c r="A158" s="37" t="s">
        <v>51</v>
      </c>
      <c r="E158" s="38" t="s">
        <v>731</v>
      </c>
    </row>
    <row r="159" spans="1:5" ht="140.25">
      <c r="A159" t="s">
        <v>53</v>
      </c>
      <c r="E159" s="36" t="s">
        <v>307</v>
      </c>
    </row>
    <row r="160" spans="1:16" ht="12.75">
      <c r="A160" s="25" t="s">
        <v>45</v>
      </c>
      <c r="B160" s="29" t="s">
        <v>507</v>
      </c>
      <c r="C160" s="29" t="s">
        <v>385</v>
      </c>
      <c r="D160" s="25" t="s">
        <v>47</v>
      </c>
      <c r="E160" s="30" t="s">
        <v>386</v>
      </c>
      <c r="F160" s="31" t="s">
        <v>170</v>
      </c>
      <c r="G160" s="32">
        <v>2139</v>
      </c>
      <c r="H160" s="33">
        <v>0</v>
      </c>
      <c r="I160" s="34">
        <f>ROUND(ROUND(H160,2)*ROUND(G160,3),2)</f>
      </c>
      <c r="O160">
        <f>(I160*21)/100</f>
      </c>
      <c r="P160" t="s">
        <v>23</v>
      </c>
    </row>
    <row r="161" spans="1:5" ht="12.75">
      <c r="A161" s="35" t="s">
        <v>50</v>
      </c>
      <c r="E161" s="36" t="s">
        <v>47</v>
      </c>
    </row>
    <row r="162" spans="1:5" ht="25.5">
      <c r="A162" s="37" t="s">
        <v>51</v>
      </c>
      <c r="E162" s="38" t="s">
        <v>732</v>
      </c>
    </row>
    <row r="163" spans="1:5" ht="140.25">
      <c r="A163" t="s">
        <v>53</v>
      </c>
      <c r="E163" s="36" t="s">
        <v>307</v>
      </c>
    </row>
    <row r="164" spans="1:16" ht="12.75">
      <c r="A164" s="25" t="s">
        <v>45</v>
      </c>
      <c r="B164" s="29" t="s">
        <v>510</v>
      </c>
      <c r="C164" s="29" t="s">
        <v>733</v>
      </c>
      <c r="D164" s="25" t="s">
        <v>47</v>
      </c>
      <c r="E164" s="30" t="s">
        <v>734</v>
      </c>
      <c r="F164" s="31" t="s">
        <v>170</v>
      </c>
      <c r="G164" s="32">
        <v>2139</v>
      </c>
      <c r="H164" s="33">
        <v>0</v>
      </c>
      <c r="I164" s="34">
        <f>ROUND(ROUND(H164,2)*ROUND(G164,3),2)</f>
      </c>
      <c r="O164">
        <f>(I164*21)/100</f>
      </c>
      <c r="P164" t="s">
        <v>23</v>
      </c>
    </row>
    <row r="165" spans="1:5" ht="12.75">
      <c r="A165" s="35" t="s">
        <v>50</v>
      </c>
      <c r="E165" s="36" t="s">
        <v>47</v>
      </c>
    </row>
    <row r="166" spans="1:5" ht="12.75">
      <c r="A166" s="37" t="s">
        <v>51</v>
      </c>
      <c r="E166" s="38" t="s">
        <v>735</v>
      </c>
    </row>
    <row r="167" spans="1:5" ht="25.5">
      <c r="A167" t="s">
        <v>53</v>
      </c>
      <c r="E167" s="36" t="s">
        <v>392</v>
      </c>
    </row>
    <row r="168" spans="1:16" ht="12.75">
      <c r="A168" s="25" t="s">
        <v>45</v>
      </c>
      <c r="B168" s="29" t="s">
        <v>515</v>
      </c>
      <c r="C168" s="29" t="s">
        <v>511</v>
      </c>
      <c r="D168" s="25" t="s">
        <v>47</v>
      </c>
      <c r="E168" s="30" t="s">
        <v>512</v>
      </c>
      <c r="F168" s="31" t="s">
        <v>170</v>
      </c>
      <c r="G168" s="32">
        <v>147</v>
      </c>
      <c r="H168" s="33">
        <v>0</v>
      </c>
      <c r="I168" s="34">
        <f>ROUND(ROUND(H168,2)*ROUND(G168,3),2)</f>
      </c>
      <c r="O168">
        <f>(I168*21)/100</f>
      </c>
      <c r="P168" t="s">
        <v>23</v>
      </c>
    </row>
    <row r="169" spans="1:5" ht="12.75">
      <c r="A169" s="35" t="s">
        <v>50</v>
      </c>
      <c r="E169" s="36" t="s">
        <v>47</v>
      </c>
    </row>
    <row r="170" spans="1:5" ht="12.75">
      <c r="A170" s="37" t="s">
        <v>51</v>
      </c>
      <c r="E170" s="38" t="s">
        <v>736</v>
      </c>
    </row>
    <row r="171" spans="1:5" ht="153">
      <c r="A171" t="s">
        <v>53</v>
      </c>
      <c r="E171" s="36" t="s">
        <v>737</v>
      </c>
    </row>
    <row r="172" spans="1:16" ht="12.75">
      <c r="A172" s="25" t="s">
        <v>45</v>
      </c>
      <c r="B172" s="29" t="s">
        <v>738</v>
      </c>
      <c r="C172" s="29" t="s">
        <v>739</v>
      </c>
      <c r="D172" s="25" t="s">
        <v>47</v>
      </c>
      <c r="E172" s="30" t="s">
        <v>740</v>
      </c>
      <c r="F172" s="31" t="s">
        <v>170</v>
      </c>
      <c r="G172" s="32">
        <v>150</v>
      </c>
      <c r="H172" s="33">
        <v>0</v>
      </c>
      <c r="I172" s="34">
        <f>ROUND(ROUND(H172,2)*ROUND(G172,3),2)</f>
      </c>
      <c r="O172">
        <f>(I172*21)/100</f>
      </c>
      <c r="P172" t="s">
        <v>23</v>
      </c>
    </row>
    <row r="173" spans="1:5" ht="12.75">
      <c r="A173" s="35" t="s">
        <v>50</v>
      </c>
      <c r="E173" s="36" t="s">
        <v>47</v>
      </c>
    </row>
    <row r="174" spans="1:5" ht="12.75">
      <c r="A174" s="37" t="s">
        <v>51</v>
      </c>
      <c r="E174" s="38" t="s">
        <v>741</v>
      </c>
    </row>
    <row r="175" spans="1:5" ht="153">
      <c r="A175" t="s">
        <v>53</v>
      </c>
      <c r="E175" s="36" t="s">
        <v>737</v>
      </c>
    </row>
    <row r="176" spans="1:16" ht="12.75">
      <c r="A176" s="25" t="s">
        <v>45</v>
      </c>
      <c r="B176" s="29" t="s">
        <v>519</v>
      </c>
      <c r="C176" s="29" t="s">
        <v>742</v>
      </c>
      <c r="D176" s="25" t="s">
        <v>47</v>
      </c>
      <c r="E176" s="30" t="s">
        <v>743</v>
      </c>
      <c r="F176" s="31" t="s">
        <v>82</v>
      </c>
      <c r="G176" s="32">
        <v>408.69</v>
      </c>
      <c r="H176" s="33">
        <v>0</v>
      </c>
      <c r="I176" s="34">
        <f>ROUND(ROUND(H176,2)*ROUND(G176,3),2)</f>
      </c>
      <c r="O176">
        <f>(I176*21)/100</f>
      </c>
      <c r="P176" t="s">
        <v>23</v>
      </c>
    </row>
    <row r="177" spans="1:5" ht="12.75">
      <c r="A177" s="35" t="s">
        <v>50</v>
      </c>
      <c r="E177" s="36" t="s">
        <v>47</v>
      </c>
    </row>
    <row r="178" spans="1:5" ht="25.5">
      <c r="A178" s="37" t="s">
        <v>51</v>
      </c>
      <c r="E178" s="38" t="s">
        <v>744</v>
      </c>
    </row>
    <row r="179" spans="1:5" ht="38.25">
      <c r="A179" t="s">
        <v>53</v>
      </c>
      <c r="E179" s="36" t="s">
        <v>315</v>
      </c>
    </row>
    <row r="180" spans="1:18" ht="12.75" customHeight="1">
      <c r="A180" s="6" t="s">
        <v>43</v>
      </c>
      <c r="B180" s="6"/>
      <c r="C180" s="40" t="s">
        <v>64</v>
      </c>
      <c r="D180" s="6"/>
      <c r="E180" s="27" t="s">
        <v>65</v>
      </c>
      <c r="F180" s="6"/>
      <c r="G180" s="6"/>
      <c r="H180" s="6"/>
      <c r="I180" s="41">
        <f>0+Q180</f>
      </c>
      <c r="O180">
        <f>0+R180</f>
      </c>
      <c r="Q180">
        <f>0+I181+I185</f>
      </c>
      <c r="R180">
        <f>0+O181+O185</f>
      </c>
    </row>
    <row r="181" spans="1:16" ht="12.75">
      <c r="A181" s="25" t="s">
        <v>45</v>
      </c>
      <c r="B181" s="29" t="s">
        <v>524</v>
      </c>
      <c r="C181" s="29" t="s">
        <v>745</v>
      </c>
      <c r="D181" s="25" t="s">
        <v>47</v>
      </c>
      <c r="E181" s="30" t="s">
        <v>746</v>
      </c>
      <c r="F181" s="31" t="s">
        <v>68</v>
      </c>
      <c r="G181" s="32">
        <v>1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12.75">
      <c r="A182" s="35" t="s">
        <v>50</v>
      </c>
      <c r="E182" s="36" t="s">
        <v>47</v>
      </c>
    </row>
    <row r="183" spans="1:5" ht="25.5">
      <c r="A183" s="37" t="s">
        <v>51</v>
      </c>
      <c r="E183" s="38" t="s">
        <v>747</v>
      </c>
    </row>
    <row r="184" spans="1:5" ht="114.75">
      <c r="A184" t="s">
        <v>53</v>
      </c>
      <c r="E184" s="36" t="s">
        <v>748</v>
      </c>
    </row>
    <row r="185" spans="1:16" ht="12.75">
      <c r="A185" s="25" t="s">
        <v>45</v>
      </c>
      <c r="B185" s="29" t="s">
        <v>529</v>
      </c>
      <c r="C185" s="29" t="s">
        <v>749</v>
      </c>
      <c r="D185" s="25" t="s">
        <v>47</v>
      </c>
      <c r="E185" s="30" t="s">
        <v>750</v>
      </c>
      <c r="F185" s="31" t="s">
        <v>68</v>
      </c>
      <c r="G185" s="32">
        <v>1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50</v>
      </c>
      <c r="E186" s="36" t="s">
        <v>47</v>
      </c>
    </row>
    <row r="187" spans="1:5" ht="25.5">
      <c r="A187" s="37" t="s">
        <v>51</v>
      </c>
      <c r="E187" s="38" t="s">
        <v>751</v>
      </c>
    </row>
    <row r="188" spans="1:5" ht="153">
      <c r="A188" t="s">
        <v>53</v>
      </c>
      <c r="E188" s="36" t="s">
        <v>752</v>
      </c>
    </row>
    <row r="189" spans="1:18" ht="12.75" customHeight="1">
      <c r="A189" s="6" t="s">
        <v>43</v>
      </c>
      <c r="B189" s="6"/>
      <c r="C189" s="40" t="s">
        <v>77</v>
      </c>
      <c r="D189" s="6"/>
      <c r="E189" s="27" t="s">
        <v>753</v>
      </c>
      <c r="F189" s="6"/>
      <c r="G189" s="6"/>
      <c r="H189" s="6"/>
      <c r="I189" s="41">
        <f>0+Q189</f>
      </c>
      <c r="O189">
        <f>0+R189</f>
      </c>
      <c r="Q189">
        <f>0+I190</f>
      </c>
      <c r="R189">
        <f>0+O190</f>
      </c>
    </row>
    <row r="190" spans="1:16" ht="12.75">
      <c r="A190" s="25" t="s">
        <v>45</v>
      </c>
      <c r="B190" s="29" t="s">
        <v>533</v>
      </c>
      <c r="C190" s="29" t="s">
        <v>754</v>
      </c>
      <c r="D190" s="25" t="s">
        <v>47</v>
      </c>
      <c r="E190" s="30" t="s">
        <v>755</v>
      </c>
      <c r="F190" s="31" t="s">
        <v>160</v>
      </c>
      <c r="G190" s="32">
        <v>10.857</v>
      </c>
      <c r="H190" s="33">
        <v>0</v>
      </c>
      <c r="I190" s="34">
        <f>ROUND(ROUND(H190,2)*ROUND(G190,3),2)</f>
      </c>
      <c r="O190">
        <f>(I190*21)/100</f>
      </c>
      <c r="P190" t="s">
        <v>23</v>
      </c>
    </row>
    <row r="191" spans="1:5" ht="12.75">
      <c r="A191" s="35" t="s">
        <v>50</v>
      </c>
      <c r="E191" s="36" t="s">
        <v>47</v>
      </c>
    </row>
    <row r="192" spans="1:5" ht="12.75">
      <c r="A192" s="37" t="s">
        <v>51</v>
      </c>
      <c r="E192" s="38" t="s">
        <v>756</v>
      </c>
    </row>
    <row r="193" spans="1:5" ht="369.75">
      <c r="A193" t="s">
        <v>53</v>
      </c>
      <c r="E193" s="36" t="s">
        <v>275</v>
      </c>
    </row>
    <row r="194" spans="1:18" ht="12.75" customHeight="1">
      <c r="A194" s="6" t="s">
        <v>43</v>
      </c>
      <c r="B194" s="6"/>
      <c r="C194" s="40" t="s">
        <v>40</v>
      </c>
      <c r="D194" s="6"/>
      <c r="E194" s="27" t="s">
        <v>214</v>
      </c>
      <c r="F194" s="6"/>
      <c r="G194" s="6"/>
      <c r="H194" s="6"/>
      <c r="I194" s="41">
        <f>0+Q194</f>
      </c>
      <c r="O194">
        <f>0+R194</f>
      </c>
      <c r="Q194">
        <f>0+I195+I199+I203+I207+I211+I215+I219+I223+I227+I231+I235</f>
      </c>
      <c r="R194">
        <f>0+O195+O199+O203+O207+O211+O215+O219+O223+O227+O231+O235</f>
      </c>
    </row>
    <row r="195" spans="1:16" ht="25.5">
      <c r="A195" s="25" t="s">
        <v>45</v>
      </c>
      <c r="B195" s="29" t="s">
        <v>537</v>
      </c>
      <c r="C195" s="29" t="s">
        <v>317</v>
      </c>
      <c r="D195" s="25" t="s">
        <v>47</v>
      </c>
      <c r="E195" s="30" t="s">
        <v>318</v>
      </c>
      <c r="F195" s="31" t="s">
        <v>82</v>
      </c>
      <c r="G195" s="32">
        <v>408.9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12.75">
      <c r="A196" s="35" t="s">
        <v>50</v>
      </c>
      <c r="E196" s="36" t="s">
        <v>47</v>
      </c>
    </row>
    <row r="197" spans="1:5" ht="38.25">
      <c r="A197" s="37" t="s">
        <v>51</v>
      </c>
      <c r="E197" s="38" t="s">
        <v>757</v>
      </c>
    </row>
    <row r="198" spans="1:5" ht="127.5">
      <c r="A198" t="s">
        <v>53</v>
      </c>
      <c r="E198" s="36" t="s">
        <v>320</v>
      </c>
    </row>
    <row r="199" spans="1:16" ht="12.75">
      <c r="A199" s="25" t="s">
        <v>45</v>
      </c>
      <c r="B199" s="29" t="s">
        <v>542</v>
      </c>
      <c r="C199" s="29" t="s">
        <v>322</v>
      </c>
      <c r="D199" s="25" t="s">
        <v>47</v>
      </c>
      <c r="E199" s="30" t="s">
        <v>323</v>
      </c>
      <c r="F199" s="31" t="s">
        <v>82</v>
      </c>
      <c r="G199" s="32">
        <v>32</v>
      </c>
      <c r="H199" s="33">
        <v>0</v>
      </c>
      <c r="I199" s="34">
        <f>ROUND(ROUND(H199,2)*ROUND(G199,3),2)</f>
      </c>
      <c r="O199">
        <f>(I199*21)/100</f>
      </c>
      <c r="P199" t="s">
        <v>23</v>
      </c>
    </row>
    <row r="200" spans="1:5" ht="12.75">
      <c r="A200" s="35" t="s">
        <v>50</v>
      </c>
      <c r="E200" s="36" t="s">
        <v>47</v>
      </c>
    </row>
    <row r="201" spans="1:5" ht="12.75">
      <c r="A201" s="37" t="s">
        <v>51</v>
      </c>
      <c r="E201" s="38" t="s">
        <v>758</v>
      </c>
    </row>
    <row r="202" spans="1:5" ht="76.5">
      <c r="A202" t="s">
        <v>53</v>
      </c>
      <c r="E202" s="36" t="s">
        <v>325</v>
      </c>
    </row>
    <row r="203" spans="1:16" ht="12.75">
      <c r="A203" s="25" t="s">
        <v>45</v>
      </c>
      <c r="B203" s="29" t="s">
        <v>544</v>
      </c>
      <c r="C203" s="29" t="s">
        <v>327</v>
      </c>
      <c r="D203" s="25" t="s">
        <v>47</v>
      </c>
      <c r="E203" s="30" t="s">
        <v>328</v>
      </c>
      <c r="F203" s="31" t="s">
        <v>68</v>
      </c>
      <c r="G203" s="32">
        <v>85</v>
      </c>
      <c r="H203" s="33">
        <v>0</v>
      </c>
      <c r="I203" s="34">
        <f>ROUND(ROUND(H203,2)*ROUND(G203,3),2)</f>
      </c>
      <c r="O203">
        <f>(I203*21)/100</f>
      </c>
      <c r="P203" t="s">
        <v>23</v>
      </c>
    </row>
    <row r="204" spans="1:5" ht="12.75">
      <c r="A204" s="35" t="s">
        <v>50</v>
      </c>
      <c r="E204" s="36" t="s">
        <v>47</v>
      </c>
    </row>
    <row r="205" spans="1:5" ht="38.25">
      <c r="A205" s="37" t="s">
        <v>51</v>
      </c>
      <c r="E205" s="38" t="s">
        <v>759</v>
      </c>
    </row>
    <row r="206" spans="1:5" ht="51">
      <c r="A206" t="s">
        <v>53</v>
      </c>
      <c r="E206" s="36" t="s">
        <v>330</v>
      </c>
    </row>
    <row r="207" spans="1:16" ht="25.5">
      <c r="A207" s="25" t="s">
        <v>45</v>
      </c>
      <c r="B207" s="29" t="s">
        <v>549</v>
      </c>
      <c r="C207" s="29" t="s">
        <v>332</v>
      </c>
      <c r="D207" s="25" t="s">
        <v>47</v>
      </c>
      <c r="E207" s="30" t="s">
        <v>333</v>
      </c>
      <c r="F207" s="31" t="s">
        <v>68</v>
      </c>
      <c r="G207" s="32">
        <v>44</v>
      </c>
      <c r="H207" s="33">
        <v>0</v>
      </c>
      <c r="I207" s="34">
        <f>ROUND(ROUND(H207,2)*ROUND(G207,3),2)</f>
      </c>
      <c r="O207">
        <f>(I207*21)/100</f>
      </c>
      <c r="P207" t="s">
        <v>23</v>
      </c>
    </row>
    <row r="208" spans="1:5" ht="12.75">
      <c r="A208" s="35" t="s">
        <v>50</v>
      </c>
      <c r="E208" s="36" t="s">
        <v>47</v>
      </c>
    </row>
    <row r="209" spans="1:5" ht="12.75">
      <c r="A209" s="37" t="s">
        <v>51</v>
      </c>
      <c r="E209" s="38" t="s">
        <v>760</v>
      </c>
    </row>
    <row r="210" spans="1:5" ht="51">
      <c r="A210" t="s">
        <v>53</v>
      </c>
      <c r="E210" s="36" t="s">
        <v>330</v>
      </c>
    </row>
    <row r="211" spans="1:16" ht="12.75">
      <c r="A211" s="25" t="s">
        <v>45</v>
      </c>
      <c r="B211" s="29" t="s">
        <v>554</v>
      </c>
      <c r="C211" s="29" t="s">
        <v>336</v>
      </c>
      <c r="D211" s="25" t="s">
        <v>47</v>
      </c>
      <c r="E211" s="30" t="s">
        <v>337</v>
      </c>
      <c r="F211" s="31" t="s">
        <v>68</v>
      </c>
      <c r="G211" s="32">
        <v>60</v>
      </c>
      <c r="H211" s="33">
        <v>0</v>
      </c>
      <c r="I211" s="34">
        <f>ROUND(ROUND(H211,2)*ROUND(G211,3),2)</f>
      </c>
      <c r="O211">
        <f>(I211*21)/100</f>
      </c>
      <c r="P211" t="s">
        <v>23</v>
      </c>
    </row>
    <row r="212" spans="1:5" ht="12.75">
      <c r="A212" s="35" t="s">
        <v>50</v>
      </c>
      <c r="E212" s="36" t="s">
        <v>47</v>
      </c>
    </row>
    <row r="213" spans="1:5" ht="38.25">
      <c r="A213" s="37" t="s">
        <v>51</v>
      </c>
      <c r="E213" s="38" t="s">
        <v>761</v>
      </c>
    </row>
    <row r="214" spans="1:5" ht="12.75">
      <c r="A214" t="s">
        <v>53</v>
      </c>
      <c r="E214" s="36" t="s">
        <v>338</v>
      </c>
    </row>
    <row r="215" spans="1:16" ht="12.75">
      <c r="A215" s="25" t="s">
        <v>45</v>
      </c>
      <c r="B215" s="29" t="s">
        <v>558</v>
      </c>
      <c r="C215" s="29" t="s">
        <v>762</v>
      </c>
      <c r="D215" s="25" t="s">
        <v>47</v>
      </c>
      <c r="E215" s="30" t="s">
        <v>763</v>
      </c>
      <c r="F215" s="31" t="s">
        <v>68</v>
      </c>
      <c r="G215" s="32">
        <v>9</v>
      </c>
      <c r="H215" s="33">
        <v>0</v>
      </c>
      <c r="I215" s="34">
        <f>ROUND(ROUND(H215,2)*ROUND(G215,3),2)</f>
      </c>
      <c r="O215">
        <f>(I215*21)/100</f>
      </c>
      <c r="P215" t="s">
        <v>23</v>
      </c>
    </row>
    <row r="216" spans="1:5" ht="12.75">
      <c r="A216" s="35" t="s">
        <v>50</v>
      </c>
      <c r="E216" s="36" t="s">
        <v>47</v>
      </c>
    </row>
    <row r="217" spans="1:5" ht="12.75">
      <c r="A217" s="37" t="s">
        <v>51</v>
      </c>
      <c r="E217" s="38" t="s">
        <v>764</v>
      </c>
    </row>
    <row r="218" spans="1:5" ht="25.5">
      <c r="A218" t="s">
        <v>53</v>
      </c>
      <c r="E218" s="36" t="s">
        <v>765</v>
      </c>
    </row>
    <row r="219" spans="1:16" ht="12.75">
      <c r="A219" s="25" t="s">
        <v>45</v>
      </c>
      <c r="B219" s="29" t="s">
        <v>562</v>
      </c>
      <c r="C219" s="29" t="s">
        <v>766</v>
      </c>
      <c r="D219" s="25" t="s">
        <v>47</v>
      </c>
      <c r="E219" s="30" t="s">
        <v>767</v>
      </c>
      <c r="F219" s="31" t="s">
        <v>68</v>
      </c>
      <c r="G219" s="32">
        <v>9</v>
      </c>
      <c r="H219" s="33">
        <v>0</v>
      </c>
      <c r="I219" s="34">
        <f>ROUND(ROUND(H219,2)*ROUND(G219,3),2)</f>
      </c>
      <c r="O219">
        <f>(I219*21)/100</f>
      </c>
      <c r="P219" t="s">
        <v>23</v>
      </c>
    </row>
    <row r="220" spans="1:5" ht="12.75">
      <c r="A220" s="35" t="s">
        <v>50</v>
      </c>
      <c r="E220" s="36" t="s">
        <v>47</v>
      </c>
    </row>
    <row r="221" spans="1:5" ht="12.75">
      <c r="A221" s="37" t="s">
        <v>51</v>
      </c>
      <c r="E221" s="38" t="s">
        <v>768</v>
      </c>
    </row>
    <row r="222" spans="1:5" ht="25.5">
      <c r="A222" t="s">
        <v>53</v>
      </c>
      <c r="E222" s="36" t="s">
        <v>765</v>
      </c>
    </row>
    <row r="223" spans="1:16" ht="12.75">
      <c r="A223" s="25" t="s">
        <v>45</v>
      </c>
      <c r="B223" s="29" t="s">
        <v>388</v>
      </c>
      <c r="C223" s="29" t="s">
        <v>586</v>
      </c>
      <c r="D223" s="25" t="s">
        <v>47</v>
      </c>
      <c r="E223" s="30" t="s">
        <v>587</v>
      </c>
      <c r="F223" s="31" t="s">
        <v>82</v>
      </c>
      <c r="G223" s="32">
        <v>329.9</v>
      </c>
      <c r="H223" s="33">
        <v>0</v>
      </c>
      <c r="I223" s="34">
        <f>ROUND(ROUND(H223,2)*ROUND(G223,3),2)</f>
      </c>
      <c r="O223">
        <f>(I223*21)/100</f>
      </c>
      <c r="P223" t="s">
        <v>23</v>
      </c>
    </row>
    <row r="224" spans="1:5" ht="12.75">
      <c r="A224" s="35" t="s">
        <v>50</v>
      </c>
      <c r="E224" s="36" t="s">
        <v>47</v>
      </c>
    </row>
    <row r="225" spans="1:5" ht="25.5">
      <c r="A225" s="37" t="s">
        <v>51</v>
      </c>
      <c r="E225" s="38" t="s">
        <v>769</v>
      </c>
    </row>
    <row r="226" spans="1:5" ht="51">
      <c r="A226" t="s">
        <v>53</v>
      </c>
      <c r="E226" s="36" t="s">
        <v>770</v>
      </c>
    </row>
    <row r="227" spans="1:16" ht="12.75">
      <c r="A227" s="25" t="s">
        <v>45</v>
      </c>
      <c r="B227" s="29" t="s">
        <v>412</v>
      </c>
      <c r="C227" s="29" t="s">
        <v>600</v>
      </c>
      <c r="D227" s="25" t="s">
        <v>47</v>
      </c>
      <c r="E227" s="30" t="s">
        <v>601</v>
      </c>
      <c r="F227" s="31" t="s">
        <v>82</v>
      </c>
      <c r="G227" s="32">
        <v>157.1</v>
      </c>
      <c r="H227" s="33">
        <v>0</v>
      </c>
      <c r="I227" s="34">
        <f>ROUND(ROUND(H227,2)*ROUND(G227,3),2)</f>
      </c>
      <c r="O227">
        <f>(I227*21)/100</f>
      </c>
      <c r="P227" t="s">
        <v>23</v>
      </c>
    </row>
    <row r="228" spans="1:5" ht="12.75">
      <c r="A228" s="35" t="s">
        <v>50</v>
      </c>
      <c r="E228" s="36" t="s">
        <v>47</v>
      </c>
    </row>
    <row r="229" spans="1:5" ht="25.5">
      <c r="A229" s="37" t="s">
        <v>51</v>
      </c>
      <c r="E229" s="38" t="s">
        <v>771</v>
      </c>
    </row>
    <row r="230" spans="1:5" ht="51">
      <c r="A230" t="s">
        <v>53</v>
      </c>
      <c r="E230" s="36" t="s">
        <v>770</v>
      </c>
    </row>
    <row r="231" spans="1:16" ht="12.75">
      <c r="A231" s="25" t="s">
        <v>45</v>
      </c>
      <c r="B231" s="29" t="s">
        <v>571</v>
      </c>
      <c r="C231" s="29" t="s">
        <v>772</v>
      </c>
      <c r="D231" s="25" t="s">
        <v>47</v>
      </c>
      <c r="E231" s="30" t="s">
        <v>773</v>
      </c>
      <c r="F231" s="31" t="s">
        <v>82</v>
      </c>
      <c r="G231" s="32">
        <v>15.51</v>
      </c>
      <c r="H231" s="33">
        <v>0</v>
      </c>
      <c r="I231" s="34">
        <f>ROUND(ROUND(H231,2)*ROUND(G231,3),2)</f>
      </c>
      <c r="O231">
        <f>(I231*21)/100</f>
      </c>
      <c r="P231" t="s">
        <v>23</v>
      </c>
    </row>
    <row r="232" spans="1:5" ht="12.75">
      <c r="A232" s="35" t="s">
        <v>50</v>
      </c>
      <c r="E232" s="36" t="s">
        <v>47</v>
      </c>
    </row>
    <row r="233" spans="1:5" ht="12.75">
      <c r="A233" s="37" t="s">
        <v>51</v>
      </c>
      <c r="E233" s="38" t="s">
        <v>774</v>
      </c>
    </row>
    <row r="234" spans="1:5" ht="63.75">
      <c r="A234" t="s">
        <v>53</v>
      </c>
      <c r="E234" s="36" t="s">
        <v>775</v>
      </c>
    </row>
    <row r="235" spans="1:16" ht="12.75">
      <c r="A235" s="25" t="s">
        <v>45</v>
      </c>
      <c r="B235" s="29" t="s">
        <v>574</v>
      </c>
      <c r="C235" s="29" t="s">
        <v>608</v>
      </c>
      <c r="D235" s="25" t="s">
        <v>47</v>
      </c>
      <c r="E235" s="30" t="s">
        <v>609</v>
      </c>
      <c r="F235" s="31" t="s">
        <v>82</v>
      </c>
      <c r="G235" s="32">
        <v>11.1</v>
      </c>
      <c r="H235" s="33">
        <v>0</v>
      </c>
      <c r="I235" s="34">
        <f>ROUND(ROUND(H235,2)*ROUND(G235,3),2)</f>
      </c>
      <c r="O235">
        <f>(I235*21)/100</f>
      </c>
      <c r="P235" t="s">
        <v>23</v>
      </c>
    </row>
    <row r="236" spans="1:5" ht="12.75">
      <c r="A236" s="35" t="s">
        <v>50</v>
      </c>
      <c r="E236" s="36" t="s">
        <v>47</v>
      </c>
    </row>
    <row r="237" spans="1:5" ht="25.5">
      <c r="A237" s="37" t="s">
        <v>51</v>
      </c>
      <c r="E237" s="38" t="s">
        <v>776</v>
      </c>
    </row>
    <row r="238" spans="1:5" ht="25.5">
      <c r="A238" t="s">
        <v>53</v>
      </c>
      <c r="E238" s="36" t="s">
        <v>348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0+O8+O53+O62+O91+O108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777</v>
      </c>
      <c r="I3" s="42">
        <f>0+I8+I53+I62+I91+I108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777</v>
      </c>
      <c r="D4" s="6"/>
      <c r="E4" s="18" t="s">
        <v>778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24</v>
      </c>
      <c r="C9" s="29" t="s">
        <v>239</v>
      </c>
      <c r="D9" s="25" t="s">
        <v>149</v>
      </c>
      <c r="E9" s="30" t="s">
        <v>240</v>
      </c>
      <c r="F9" s="31" t="s">
        <v>160</v>
      </c>
      <c r="G9" s="32">
        <v>1095.17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779</v>
      </c>
    </row>
    <row r="12" spans="1:5" ht="369.75">
      <c r="A12" t="s">
        <v>53</v>
      </c>
      <c r="E12" s="36" t="s">
        <v>242</v>
      </c>
    </row>
    <row r="13" spans="1:16" ht="12.75">
      <c r="A13" s="25" t="s">
        <v>45</v>
      </c>
      <c r="B13" s="29" t="s">
        <v>23</v>
      </c>
      <c r="C13" s="29" t="s">
        <v>244</v>
      </c>
      <c r="D13" s="25" t="s">
        <v>149</v>
      </c>
      <c r="E13" s="30" t="s">
        <v>245</v>
      </c>
      <c r="F13" s="31" t="s">
        <v>160</v>
      </c>
      <c r="G13" s="32">
        <v>14.01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780</v>
      </c>
    </row>
    <row r="16" spans="1:5" ht="306">
      <c r="A16" t="s">
        <v>53</v>
      </c>
      <c r="E16" s="36" t="s">
        <v>199</v>
      </c>
    </row>
    <row r="17" spans="1:16" ht="12.75">
      <c r="A17" s="25" t="s">
        <v>45</v>
      </c>
      <c r="B17" s="29" t="s">
        <v>22</v>
      </c>
      <c r="C17" s="29" t="s">
        <v>244</v>
      </c>
      <c r="D17" s="25" t="s">
        <v>153</v>
      </c>
      <c r="E17" s="30" t="s">
        <v>245</v>
      </c>
      <c r="F17" s="31" t="s">
        <v>160</v>
      </c>
      <c r="G17" s="32">
        <v>288.563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781</v>
      </c>
    </row>
    <row r="20" spans="1:5" ht="306">
      <c r="A20" t="s">
        <v>53</v>
      </c>
      <c r="E20" s="36" t="s">
        <v>199</v>
      </c>
    </row>
    <row r="21" spans="1:16" ht="12.75">
      <c r="A21" s="25" t="s">
        <v>45</v>
      </c>
      <c r="B21" s="29" t="s">
        <v>33</v>
      </c>
      <c r="C21" s="29" t="s">
        <v>200</v>
      </c>
      <c r="D21" s="25" t="s">
        <v>47</v>
      </c>
      <c r="E21" s="30" t="s">
        <v>201</v>
      </c>
      <c r="F21" s="31" t="s">
        <v>160</v>
      </c>
      <c r="G21" s="32">
        <v>1095.17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782</v>
      </c>
    </row>
    <row r="24" spans="1:5" ht="191.25">
      <c r="A24" t="s">
        <v>53</v>
      </c>
      <c r="E24" s="36" t="s">
        <v>203</v>
      </c>
    </row>
    <row r="25" spans="1:16" ht="12.75">
      <c r="A25" s="25" t="s">
        <v>45</v>
      </c>
      <c r="B25" s="29" t="s">
        <v>35</v>
      </c>
      <c r="C25" s="29" t="s">
        <v>253</v>
      </c>
      <c r="D25" s="25" t="s">
        <v>47</v>
      </c>
      <c r="E25" s="30" t="s">
        <v>254</v>
      </c>
      <c r="F25" s="31" t="s">
        <v>160</v>
      </c>
      <c r="G25" s="32">
        <v>354.49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25.5">
      <c r="A27" s="37" t="s">
        <v>51</v>
      </c>
      <c r="E27" s="38" t="s">
        <v>783</v>
      </c>
    </row>
    <row r="28" spans="1:5" ht="280.5">
      <c r="A28" t="s">
        <v>53</v>
      </c>
      <c r="E28" s="36" t="s">
        <v>256</v>
      </c>
    </row>
    <row r="29" spans="1:16" ht="12.75">
      <c r="A29" s="25" t="s">
        <v>45</v>
      </c>
      <c r="B29" s="29" t="s">
        <v>37</v>
      </c>
      <c r="C29" s="29" t="s">
        <v>257</v>
      </c>
      <c r="D29" s="25" t="s">
        <v>47</v>
      </c>
      <c r="E29" s="30" t="s">
        <v>258</v>
      </c>
      <c r="F29" s="31" t="s">
        <v>160</v>
      </c>
      <c r="G29" s="32">
        <v>11.02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38.25">
      <c r="A31" s="37" t="s">
        <v>51</v>
      </c>
      <c r="E31" s="38" t="s">
        <v>784</v>
      </c>
    </row>
    <row r="32" spans="1:5" ht="242.25">
      <c r="A32" t="s">
        <v>53</v>
      </c>
      <c r="E32" s="36" t="s">
        <v>260</v>
      </c>
    </row>
    <row r="33" spans="1:16" ht="12.75">
      <c r="A33" s="25" t="s">
        <v>45</v>
      </c>
      <c r="B33" s="29" t="s">
        <v>64</v>
      </c>
      <c r="C33" s="29" t="s">
        <v>435</v>
      </c>
      <c r="D33" s="25" t="s">
        <v>47</v>
      </c>
      <c r="E33" s="30" t="s">
        <v>436</v>
      </c>
      <c r="F33" s="31" t="s">
        <v>160</v>
      </c>
      <c r="G33" s="32">
        <v>2.99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38.25">
      <c r="A35" s="37" t="s">
        <v>51</v>
      </c>
      <c r="E35" s="38" t="s">
        <v>785</v>
      </c>
    </row>
    <row r="36" spans="1:5" ht="229.5">
      <c r="A36" t="s">
        <v>53</v>
      </c>
      <c r="E36" s="36" t="s">
        <v>438</v>
      </c>
    </row>
    <row r="37" spans="1:16" ht="12.75">
      <c r="A37" s="25" t="s">
        <v>45</v>
      </c>
      <c r="B37" s="29" t="s">
        <v>77</v>
      </c>
      <c r="C37" s="29" t="s">
        <v>693</v>
      </c>
      <c r="D37" s="25" t="s">
        <v>47</v>
      </c>
      <c r="E37" s="30" t="s">
        <v>694</v>
      </c>
      <c r="F37" s="31" t="s">
        <v>160</v>
      </c>
      <c r="G37" s="32">
        <v>13.167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38.25">
      <c r="A39" s="37" t="s">
        <v>51</v>
      </c>
      <c r="E39" s="38" t="s">
        <v>786</v>
      </c>
    </row>
    <row r="40" spans="1:5" ht="229.5">
      <c r="A40" t="s">
        <v>53</v>
      </c>
      <c r="E40" s="36" t="s">
        <v>696</v>
      </c>
    </row>
    <row r="41" spans="1:16" ht="12.75">
      <c r="A41" s="25" t="s">
        <v>45</v>
      </c>
      <c r="B41" s="29" t="s">
        <v>40</v>
      </c>
      <c r="C41" s="29" t="s">
        <v>262</v>
      </c>
      <c r="D41" s="25" t="s">
        <v>47</v>
      </c>
      <c r="E41" s="30" t="s">
        <v>263</v>
      </c>
      <c r="F41" s="31" t="s">
        <v>170</v>
      </c>
      <c r="G41" s="32">
        <v>777.33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25.5">
      <c r="A43" s="37" t="s">
        <v>51</v>
      </c>
      <c r="E43" s="38" t="s">
        <v>787</v>
      </c>
    </row>
    <row r="44" spans="1:5" ht="25.5">
      <c r="A44" t="s">
        <v>53</v>
      </c>
      <c r="E44" s="36" t="s">
        <v>265</v>
      </c>
    </row>
    <row r="45" spans="1:16" ht="12.75">
      <c r="A45" s="25" t="s">
        <v>45</v>
      </c>
      <c r="B45" s="29" t="s">
        <v>42</v>
      </c>
      <c r="C45" s="29" t="s">
        <v>266</v>
      </c>
      <c r="D45" s="25" t="s">
        <v>47</v>
      </c>
      <c r="E45" s="30" t="s">
        <v>267</v>
      </c>
      <c r="F45" s="31" t="s">
        <v>160</v>
      </c>
      <c r="G45" s="32">
        <v>118.188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25.5">
      <c r="A47" s="37" t="s">
        <v>51</v>
      </c>
      <c r="E47" s="38" t="s">
        <v>788</v>
      </c>
    </row>
    <row r="48" spans="1:5" ht="38.25">
      <c r="A48" t="s">
        <v>53</v>
      </c>
      <c r="E48" s="36" t="s">
        <v>269</v>
      </c>
    </row>
    <row r="49" spans="1:16" ht="12.75">
      <c r="A49" s="25" t="s">
        <v>45</v>
      </c>
      <c r="B49" s="29" t="s">
        <v>89</v>
      </c>
      <c r="C49" s="29" t="s">
        <v>205</v>
      </c>
      <c r="D49" s="25" t="s">
        <v>47</v>
      </c>
      <c r="E49" s="30" t="s">
        <v>206</v>
      </c>
      <c r="F49" s="31" t="s">
        <v>160</v>
      </c>
      <c r="G49" s="32">
        <v>170.375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12.75">
      <c r="A51" s="37" t="s">
        <v>51</v>
      </c>
      <c r="E51" s="38" t="s">
        <v>789</v>
      </c>
    </row>
    <row r="52" spans="1:5" ht="38.25">
      <c r="A52" t="s">
        <v>53</v>
      </c>
      <c r="E52" s="36" t="s">
        <v>208</v>
      </c>
    </row>
    <row r="53" spans="1:18" ht="12.75" customHeight="1">
      <c r="A53" s="6" t="s">
        <v>43</v>
      </c>
      <c r="B53" s="6"/>
      <c r="C53" s="40" t="s">
        <v>23</v>
      </c>
      <c r="D53" s="6"/>
      <c r="E53" s="27" t="s">
        <v>790</v>
      </c>
      <c r="F53" s="6"/>
      <c r="G53" s="6"/>
      <c r="H53" s="6"/>
      <c r="I53" s="41">
        <f>0+Q53</f>
      </c>
      <c r="O53">
        <f>0+R53</f>
      </c>
      <c r="Q53">
        <f>0+I54+I58</f>
      </c>
      <c r="R53">
        <f>0+O54+O58</f>
      </c>
    </row>
    <row r="54" spans="1:16" ht="12.75">
      <c r="A54" s="25" t="s">
        <v>45</v>
      </c>
      <c r="B54" s="29" t="s">
        <v>93</v>
      </c>
      <c r="C54" s="29" t="s">
        <v>791</v>
      </c>
      <c r="D54" s="25" t="s">
        <v>47</v>
      </c>
      <c r="E54" s="30" t="s">
        <v>792</v>
      </c>
      <c r="F54" s="31" t="s">
        <v>160</v>
      </c>
      <c r="G54" s="32">
        <v>2.08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793</v>
      </c>
    </row>
    <row r="57" spans="1:5" ht="369.75">
      <c r="A57" t="s">
        <v>53</v>
      </c>
      <c r="E57" s="36" t="s">
        <v>794</v>
      </c>
    </row>
    <row r="58" spans="1:16" ht="12.75">
      <c r="A58" s="25" t="s">
        <v>45</v>
      </c>
      <c r="B58" s="29" t="s">
        <v>97</v>
      </c>
      <c r="C58" s="29" t="s">
        <v>795</v>
      </c>
      <c r="D58" s="25" t="s">
        <v>47</v>
      </c>
      <c r="E58" s="30" t="s">
        <v>796</v>
      </c>
      <c r="F58" s="31" t="s">
        <v>49</v>
      </c>
      <c r="G58" s="32">
        <v>0.042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797</v>
      </c>
    </row>
    <row r="61" spans="1:5" ht="267.75">
      <c r="A61" t="s">
        <v>53</v>
      </c>
      <c r="E61" s="36" t="s">
        <v>798</v>
      </c>
    </row>
    <row r="62" spans="1:18" ht="12.75" customHeight="1">
      <c r="A62" s="6" t="s">
        <v>43</v>
      </c>
      <c r="B62" s="6"/>
      <c r="C62" s="40" t="s">
        <v>33</v>
      </c>
      <c r="D62" s="6"/>
      <c r="E62" s="27" t="s">
        <v>271</v>
      </c>
      <c r="F62" s="6"/>
      <c r="G62" s="6"/>
      <c r="H62" s="6"/>
      <c r="I62" s="41">
        <f>0+Q62</f>
      </c>
      <c r="O62">
        <f>0+R62</f>
      </c>
      <c r="Q62">
        <f>0+I63+I67+I71+I75+I79+I83+I87</f>
      </c>
      <c r="R62">
        <f>0+O63+O67+O71+O75+O79+O83+O87</f>
      </c>
    </row>
    <row r="63" spans="1:16" ht="12.75">
      <c r="A63" s="25" t="s">
        <v>45</v>
      </c>
      <c r="B63" s="29" t="s">
        <v>261</v>
      </c>
      <c r="C63" s="29" t="s">
        <v>700</v>
      </c>
      <c r="D63" s="25" t="s">
        <v>47</v>
      </c>
      <c r="E63" s="30" t="s">
        <v>701</v>
      </c>
      <c r="F63" s="31" t="s">
        <v>160</v>
      </c>
      <c r="G63" s="32">
        <v>0.172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799</v>
      </c>
    </row>
    <row r="66" spans="1:5" ht="229.5">
      <c r="A66" t="s">
        <v>53</v>
      </c>
      <c r="E66" s="36" t="s">
        <v>703</v>
      </c>
    </row>
    <row r="67" spans="1:16" ht="12.75">
      <c r="A67" s="25" t="s">
        <v>45</v>
      </c>
      <c r="B67" s="29" t="s">
        <v>101</v>
      </c>
      <c r="C67" s="29" t="s">
        <v>704</v>
      </c>
      <c r="D67" s="25" t="s">
        <v>47</v>
      </c>
      <c r="E67" s="30" t="s">
        <v>705</v>
      </c>
      <c r="F67" s="31" t="s">
        <v>160</v>
      </c>
      <c r="G67" s="32">
        <v>1.3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38.25">
      <c r="A69" s="37" t="s">
        <v>51</v>
      </c>
      <c r="E69" s="38" t="s">
        <v>800</v>
      </c>
    </row>
    <row r="70" spans="1:5" ht="369.75">
      <c r="A70" t="s">
        <v>53</v>
      </c>
      <c r="E70" s="36" t="s">
        <v>275</v>
      </c>
    </row>
    <row r="71" spans="1:16" ht="12.75">
      <c r="A71" s="25" t="s">
        <v>45</v>
      </c>
      <c r="B71" s="29" t="s">
        <v>105</v>
      </c>
      <c r="C71" s="29" t="s">
        <v>707</v>
      </c>
      <c r="D71" s="25" t="s">
        <v>47</v>
      </c>
      <c r="E71" s="30" t="s">
        <v>708</v>
      </c>
      <c r="F71" s="31" t="s">
        <v>160</v>
      </c>
      <c r="G71" s="32">
        <v>4.18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38.25">
      <c r="A73" s="37" t="s">
        <v>51</v>
      </c>
      <c r="E73" s="38" t="s">
        <v>801</v>
      </c>
    </row>
    <row r="74" spans="1:5" ht="369.75">
      <c r="A74" t="s">
        <v>53</v>
      </c>
      <c r="E74" s="36" t="s">
        <v>275</v>
      </c>
    </row>
    <row r="75" spans="1:16" ht="12.75">
      <c r="A75" s="25" t="s">
        <v>45</v>
      </c>
      <c r="B75" s="29" t="s">
        <v>109</v>
      </c>
      <c r="C75" s="29" t="s">
        <v>272</v>
      </c>
      <c r="D75" s="25" t="s">
        <v>47</v>
      </c>
      <c r="E75" s="30" t="s">
        <v>273</v>
      </c>
      <c r="F75" s="31" t="s">
        <v>160</v>
      </c>
      <c r="G75" s="32">
        <v>4.053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802</v>
      </c>
    </row>
    <row r="78" spans="1:5" ht="369.75">
      <c r="A78" t="s">
        <v>53</v>
      </c>
      <c r="E78" s="36" t="s">
        <v>275</v>
      </c>
    </row>
    <row r="79" spans="1:16" ht="12.75">
      <c r="A79" s="25" t="s">
        <v>45</v>
      </c>
      <c r="B79" s="29" t="s">
        <v>113</v>
      </c>
      <c r="C79" s="29" t="s">
        <v>711</v>
      </c>
      <c r="D79" s="25" t="s">
        <v>47</v>
      </c>
      <c r="E79" s="30" t="s">
        <v>712</v>
      </c>
      <c r="F79" s="31" t="s">
        <v>160</v>
      </c>
      <c r="G79" s="32">
        <v>4.053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803</v>
      </c>
    </row>
    <row r="82" spans="1:5" ht="38.25">
      <c r="A82" t="s">
        <v>53</v>
      </c>
      <c r="E82" s="36" t="s">
        <v>714</v>
      </c>
    </row>
    <row r="83" spans="1:16" ht="12.75">
      <c r="A83" s="25" t="s">
        <v>45</v>
      </c>
      <c r="B83" s="29" t="s">
        <v>117</v>
      </c>
      <c r="C83" s="29" t="s">
        <v>276</v>
      </c>
      <c r="D83" s="25" t="s">
        <v>47</v>
      </c>
      <c r="E83" s="30" t="s">
        <v>277</v>
      </c>
      <c r="F83" s="31" t="s">
        <v>160</v>
      </c>
      <c r="G83" s="32">
        <v>8.106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38.25">
      <c r="A85" s="37" t="s">
        <v>51</v>
      </c>
      <c r="E85" s="38" t="s">
        <v>804</v>
      </c>
    </row>
    <row r="86" spans="1:5" ht="102">
      <c r="A86" t="s">
        <v>53</v>
      </c>
      <c r="E86" s="36" t="s">
        <v>279</v>
      </c>
    </row>
    <row r="87" spans="1:16" ht="12.75">
      <c r="A87" s="25" t="s">
        <v>45</v>
      </c>
      <c r="B87" s="29" t="s">
        <v>121</v>
      </c>
      <c r="C87" s="29" t="s">
        <v>716</v>
      </c>
      <c r="D87" s="25" t="s">
        <v>47</v>
      </c>
      <c r="E87" s="30" t="s">
        <v>717</v>
      </c>
      <c r="F87" s="31" t="s">
        <v>160</v>
      </c>
      <c r="G87" s="32">
        <v>1.62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25.5">
      <c r="A89" s="37" t="s">
        <v>51</v>
      </c>
      <c r="E89" s="38" t="s">
        <v>805</v>
      </c>
    </row>
    <row r="90" spans="1:5" ht="357">
      <c r="A90" t="s">
        <v>53</v>
      </c>
      <c r="E90" s="36" t="s">
        <v>719</v>
      </c>
    </row>
    <row r="91" spans="1:18" ht="12.75" customHeight="1">
      <c r="A91" s="6" t="s">
        <v>43</v>
      </c>
      <c r="B91" s="6"/>
      <c r="C91" s="40" t="s">
        <v>35</v>
      </c>
      <c r="D91" s="6"/>
      <c r="E91" s="27" t="s">
        <v>280</v>
      </c>
      <c r="F91" s="6"/>
      <c r="G91" s="6"/>
      <c r="H91" s="6"/>
      <c r="I91" s="41">
        <f>0+Q91</f>
      </c>
      <c r="O91">
        <f>0+R91</f>
      </c>
      <c r="Q91">
        <f>0+I92+I96+I100+I104</f>
      </c>
      <c r="R91">
        <f>0+O92+O96+O100+O104</f>
      </c>
    </row>
    <row r="92" spans="1:16" ht="12.75">
      <c r="A92" s="25" t="s">
        <v>45</v>
      </c>
      <c r="B92" s="29" t="s">
        <v>289</v>
      </c>
      <c r="C92" s="29" t="s">
        <v>285</v>
      </c>
      <c r="D92" s="25" t="s">
        <v>47</v>
      </c>
      <c r="E92" s="30" t="s">
        <v>286</v>
      </c>
      <c r="F92" s="31" t="s">
        <v>160</v>
      </c>
      <c r="G92" s="32">
        <v>122.323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76.5">
      <c r="A94" s="37" t="s">
        <v>51</v>
      </c>
      <c r="E94" s="38" t="s">
        <v>806</v>
      </c>
    </row>
    <row r="95" spans="1:5" ht="51">
      <c r="A95" t="s">
        <v>53</v>
      </c>
      <c r="E95" s="36" t="s">
        <v>288</v>
      </c>
    </row>
    <row r="96" spans="1:16" ht="12.75">
      <c r="A96" s="25" t="s">
        <v>45</v>
      </c>
      <c r="B96" s="29" t="s">
        <v>294</v>
      </c>
      <c r="C96" s="29" t="s">
        <v>367</v>
      </c>
      <c r="D96" s="25" t="s">
        <v>47</v>
      </c>
      <c r="E96" s="30" t="s">
        <v>368</v>
      </c>
      <c r="F96" s="31" t="s">
        <v>160</v>
      </c>
      <c r="G96" s="32">
        <v>44.038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807</v>
      </c>
    </row>
    <row r="99" spans="1:5" ht="102">
      <c r="A99" t="s">
        <v>53</v>
      </c>
      <c r="E99" s="36" t="s">
        <v>293</v>
      </c>
    </row>
    <row r="100" spans="1:16" ht="12.75">
      <c r="A100" s="25" t="s">
        <v>45</v>
      </c>
      <c r="B100" s="29" t="s">
        <v>299</v>
      </c>
      <c r="C100" s="29" t="s">
        <v>290</v>
      </c>
      <c r="D100" s="25" t="s">
        <v>47</v>
      </c>
      <c r="E100" s="30" t="s">
        <v>291</v>
      </c>
      <c r="F100" s="31" t="s">
        <v>160</v>
      </c>
      <c r="G100" s="32">
        <v>16.637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808</v>
      </c>
    </row>
    <row r="103" spans="1:5" ht="102">
      <c r="A103" t="s">
        <v>53</v>
      </c>
      <c r="E103" s="36" t="s">
        <v>293</v>
      </c>
    </row>
    <row r="104" spans="1:16" ht="12.75">
      <c r="A104" s="25" t="s">
        <v>45</v>
      </c>
      <c r="B104" s="29" t="s">
        <v>303</v>
      </c>
      <c r="C104" s="29" t="s">
        <v>295</v>
      </c>
      <c r="D104" s="25" t="s">
        <v>47</v>
      </c>
      <c r="E104" s="30" t="s">
        <v>296</v>
      </c>
      <c r="F104" s="31" t="s">
        <v>170</v>
      </c>
      <c r="G104" s="32">
        <v>475.61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809</v>
      </c>
    </row>
    <row r="107" spans="1:5" ht="51">
      <c r="A107" t="s">
        <v>53</v>
      </c>
      <c r="E107" s="36" t="s">
        <v>298</v>
      </c>
    </row>
    <row r="108" spans="1:18" ht="12.75" customHeight="1">
      <c r="A108" s="6" t="s">
        <v>43</v>
      </c>
      <c r="B108" s="6"/>
      <c r="C108" s="40" t="s">
        <v>40</v>
      </c>
      <c r="D108" s="6"/>
      <c r="E108" s="27" t="s">
        <v>214</v>
      </c>
      <c r="F108" s="6"/>
      <c r="G108" s="6"/>
      <c r="H108" s="6"/>
      <c r="I108" s="41">
        <f>0+Q108</f>
      </c>
      <c r="O108">
        <f>0+R108</f>
      </c>
      <c r="Q108">
        <f>0+I109</f>
      </c>
      <c r="R108">
        <f>0+O109</f>
      </c>
    </row>
    <row r="109" spans="1:16" ht="12.75">
      <c r="A109" s="25" t="s">
        <v>45</v>
      </c>
      <c r="B109" s="29" t="s">
        <v>396</v>
      </c>
      <c r="C109" s="29" t="s">
        <v>772</v>
      </c>
      <c r="D109" s="25" t="s">
        <v>47</v>
      </c>
      <c r="E109" s="30" t="s">
        <v>773</v>
      </c>
      <c r="F109" s="31" t="s">
        <v>82</v>
      </c>
      <c r="G109" s="32">
        <v>10.45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2.75">
      <c r="A111" s="37" t="s">
        <v>51</v>
      </c>
      <c r="E111" s="38" t="s">
        <v>810</v>
      </c>
    </row>
    <row r="112" spans="1:5" ht="63.75">
      <c r="A112" t="s">
        <v>53</v>
      </c>
      <c r="E112" s="36" t="s">
        <v>775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0+O8+O17+O78+O87+O108+O145+O150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811</v>
      </c>
      <c r="I3" s="42">
        <f>0+I8+I17+I78+I87+I108+I145+I150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811</v>
      </c>
      <c r="D4" s="6"/>
      <c r="E4" s="18" t="s">
        <v>812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22.354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813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287.133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814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0+I18+I22+I26+I30+I34+I38+I42+I46+I50+I54+I58+I62+I66+I70+I74</f>
      </c>
      <c r="R17">
        <f>0+O18+O22+O26+O30+O34+O38+O42+O46+O50+O54+O58+O62+O66+O70+O74</f>
      </c>
    </row>
    <row r="18" spans="1:16" ht="25.5">
      <c r="A18" s="25" t="s">
        <v>45</v>
      </c>
      <c r="B18" s="29" t="s">
        <v>22</v>
      </c>
      <c r="C18" s="29" t="s">
        <v>229</v>
      </c>
      <c r="D18" s="25" t="s">
        <v>47</v>
      </c>
      <c r="E18" s="30" t="s">
        <v>230</v>
      </c>
      <c r="F18" s="31" t="s">
        <v>160</v>
      </c>
      <c r="G18" s="32">
        <v>287.133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38.25">
      <c r="A20" s="37" t="s">
        <v>51</v>
      </c>
      <c r="E20" s="38" t="s">
        <v>815</v>
      </c>
    </row>
    <row r="21" spans="1:5" ht="63.75">
      <c r="A21" t="s">
        <v>53</v>
      </c>
      <c r="E21" s="36" t="s">
        <v>232</v>
      </c>
    </row>
    <row r="22" spans="1:16" ht="12.75">
      <c r="A22" s="25" t="s">
        <v>45</v>
      </c>
      <c r="B22" s="29" t="s">
        <v>33</v>
      </c>
      <c r="C22" s="29" t="s">
        <v>236</v>
      </c>
      <c r="D22" s="25" t="s">
        <v>47</v>
      </c>
      <c r="E22" s="30" t="s">
        <v>237</v>
      </c>
      <c r="F22" s="31" t="s">
        <v>160</v>
      </c>
      <c r="G22" s="32">
        <v>103.022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63.75">
      <c r="A24" s="37" t="s">
        <v>51</v>
      </c>
      <c r="E24" s="38" t="s">
        <v>816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35</v>
      </c>
      <c r="C26" s="29" t="s">
        <v>239</v>
      </c>
      <c r="D26" s="25" t="s">
        <v>149</v>
      </c>
      <c r="E26" s="30" t="s">
        <v>240</v>
      </c>
      <c r="F26" s="31" t="s">
        <v>160</v>
      </c>
      <c r="G26" s="32">
        <v>428.1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817</v>
      </c>
    </row>
    <row r="29" spans="1:5" ht="369.75">
      <c r="A29" t="s">
        <v>53</v>
      </c>
      <c r="E29" s="36" t="s">
        <v>242</v>
      </c>
    </row>
    <row r="30" spans="1:16" ht="12.75">
      <c r="A30" s="25" t="s">
        <v>45</v>
      </c>
      <c r="B30" s="29" t="s">
        <v>37</v>
      </c>
      <c r="C30" s="29" t="s">
        <v>239</v>
      </c>
      <c r="D30" s="25" t="s">
        <v>153</v>
      </c>
      <c r="E30" s="30" t="s">
        <v>240</v>
      </c>
      <c r="F30" s="31" t="s">
        <v>160</v>
      </c>
      <c r="G30" s="32">
        <v>22.354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818</v>
      </c>
    </row>
    <row r="33" spans="1:5" ht="369.75">
      <c r="A33" t="s">
        <v>53</v>
      </c>
      <c r="E33" s="36" t="s">
        <v>242</v>
      </c>
    </row>
    <row r="34" spans="1:16" ht="12.75">
      <c r="A34" s="25" t="s">
        <v>45</v>
      </c>
      <c r="B34" s="29" t="s">
        <v>64</v>
      </c>
      <c r="C34" s="29" t="s">
        <v>244</v>
      </c>
      <c r="D34" s="25" t="s">
        <v>149</v>
      </c>
      <c r="E34" s="30" t="s">
        <v>245</v>
      </c>
      <c r="F34" s="31" t="s">
        <v>160</v>
      </c>
      <c r="G34" s="32">
        <v>2166.663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819</v>
      </c>
    </row>
    <row r="37" spans="1:5" ht="306">
      <c r="A37" t="s">
        <v>53</v>
      </c>
      <c r="E37" s="36" t="s">
        <v>199</v>
      </c>
    </row>
    <row r="38" spans="1:16" ht="12.75">
      <c r="A38" s="25" t="s">
        <v>45</v>
      </c>
      <c r="B38" s="29" t="s">
        <v>77</v>
      </c>
      <c r="C38" s="29" t="s">
        <v>244</v>
      </c>
      <c r="D38" s="25" t="s">
        <v>153</v>
      </c>
      <c r="E38" s="30" t="s">
        <v>245</v>
      </c>
      <c r="F38" s="31" t="s">
        <v>160</v>
      </c>
      <c r="G38" s="32">
        <v>334.699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820</v>
      </c>
    </row>
    <row r="41" spans="1:5" ht="306">
      <c r="A41" t="s">
        <v>53</v>
      </c>
      <c r="E41" s="36" t="s">
        <v>199</v>
      </c>
    </row>
    <row r="42" spans="1:16" ht="12.75">
      <c r="A42" s="25" t="s">
        <v>45</v>
      </c>
      <c r="B42" s="29" t="s">
        <v>40</v>
      </c>
      <c r="C42" s="29" t="s">
        <v>248</v>
      </c>
      <c r="D42" s="25" t="s">
        <v>47</v>
      </c>
      <c r="E42" s="30" t="s">
        <v>249</v>
      </c>
      <c r="F42" s="31" t="s">
        <v>160</v>
      </c>
      <c r="G42" s="32">
        <v>2139.1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821</v>
      </c>
    </row>
    <row r="45" spans="1:5" ht="267.75">
      <c r="A45" t="s">
        <v>53</v>
      </c>
      <c r="E45" s="36" t="s">
        <v>251</v>
      </c>
    </row>
    <row r="46" spans="1:16" ht="12.75">
      <c r="A46" s="25" t="s">
        <v>45</v>
      </c>
      <c r="B46" s="29" t="s">
        <v>42</v>
      </c>
      <c r="C46" s="29" t="s">
        <v>200</v>
      </c>
      <c r="D46" s="25" t="s">
        <v>47</v>
      </c>
      <c r="E46" s="30" t="s">
        <v>201</v>
      </c>
      <c r="F46" s="31" t="s">
        <v>160</v>
      </c>
      <c r="G46" s="32">
        <v>450.404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822</v>
      </c>
    </row>
    <row r="49" spans="1:5" ht="191.25">
      <c r="A49" t="s">
        <v>53</v>
      </c>
      <c r="E49" s="36" t="s">
        <v>203</v>
      </c>
    </row>
    <row r="50" spans="1:16" ht="12.75">
      <c r="A50" s="25" t="s">
        <v>45</v>
      </c>
      <c r="B50" s="29" t="s">
        <v>89</v>
      </c>
      <c r="C50" s="29" t="s">
        <v>253</v>
      </c>
      <c r="D50" s="25" t="s">
        <v>47</v>
      </c>
      <c r="E50" s="30" t="s">
        <v>254</v>
      </c>
      <c r="F50" s="31" t="s">
        <v>160</v>
      </c>
      <c r="G50" s="32">
        <v>734.23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823</v>
      </c>
    </row>
    <row r="53" spans="1:5" ht="280.5">
      <c r="A53" t="s">
        <v>53</v>
      </c>
      <c r="E53" s="36" t="s">
        <v>256</v>
      </c>
    </row>
    <row r="54" spans="1:16" ht="12.75">
      <c r="A54" s="25" t="s">
        <v>45</v>
      </c>
      <c r="B54" s="29" t="s">
        <v>93</v>
      </c>
      <c r="C54" s="29" t="s">
        <v>257</v>
      </c>
      <c r="D54" s="25" t="s">
        <v>47</v>
      </c>
      <c r="E54" s="30" t="s">
        <v>258</v>
      </c>
      <c r="F54" s="31" t="s">
        <v>160</v>
      </c>
      <c r="G54" s="32">
        <v>22.89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824</v>
      </c>
    </row>
    <row r="57" spans="1:5" ht="242.25">
      <c r="A57" t="s">
        <v>53</v>
      </c>
      <c r="E57" s="36" t="s">
        <v>260</v>
      </c>
    </row>
    <row r="58" spans="1:16" ht="12.75">
      <c r="A58" s="25" t="s">
        <v>45</v>
      </c>
      <c r="B58" s="29" t="s">
        <v>97</v>
      </c>
      <c r="C58" s="29" t="s">
        <v>435</v>
      </c>
      <c r="D58" s="25" t="s">
        <v>47</v>
      </c>
      <c r="E58" s="30" t="s">
        <v>436</v>
      </c>
      <c r="F58" s="31" t="s">
        <v>160</v>
      </c>
      <c r="G58" s="32">
        <v>4.763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825</v>
      </c>
    </row>
    <row r="61" spans="1:5" ht="229.5">
      <c r="A61" t="s">
        <v>53</v>
      </c>
      <c r="E61" s="36" t="s">
        <v>438</v>
      </c>
    </row>
    <row r="62" spans="1:16" ht="12.75">
      <c r="A62" s="25" t="s">
        <v>45</v>
      </c>
      <c r="B62" s="29" t="s">
        <v>261</v>
      </c>
      <c r="C62" s="29" t="s">
        <v>693</v>
      </c>
      <c r="D62" s="25" t="s">
        <v>47</v>
      </c>
      <c r="E62" s="30" t="s">
        <v>694</v>
      </c>
      <c r="F62" s="31" t="s">
        <v>160</v>
      </c>
      <c r="G62" s="32">
        <v>8.784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826</v>
      </c>
    </row>
    <row r="65" spans="1:5" ht="229.5">
      <c r="A65" t="s">
        <v>53</v>
      </c>
      <c r="E65" s="36" t="s">
        <v>696</v>
      </c>
    </row>
    <row r="66" spans="1:16" ht="12.75">
      <c r="A66" s="25" t="s">
        <v>45</v>
      </c>
      <c r="B66" s="29" t="s">
        <v>101</v>
      </c>
      <c r="C66" s="29" t="s">
        <v>262</v>
      </c>
      <c r="D66" s="25" t="s">
        <v>47</v>
      </c>
      <c r="E66" s="30" t="s">
        <v>263</v>
      </c>
      <c r="F66" s="31" t="s">
        <v>170</v>
      </c>
      <c r="G66" s="32">
        <v>1313.02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827</v>
      </c>
    </row>
    <row r="69" spans="1:5" ht="25.5">
      <c r="A69" t="s">
        <v>53</v>
      </c>
      <c r="E69" s="36" t="s">
        <v>265</v>
      </c>
    </row>
    <row r="70" spans="1:16" ht="12.75">
      <c r="A70" s="25" t="s">
        <v>45</v>
      </c>
      <c r="B70" s="29" t="s">
        <v>105</v>
      </c>
      <c r="C70" s="29" t="s">
        <v>266</v>
      </c>
      <c r="D70" s="25" t="s">
        <v>47</v>
      </c>
      <c r="E70" s="30" t="s">
        <v>267</v>
      </c>
      <c r="F70" s="31" t="s">
        <v>160</v>
      </c>
      <c r="G70" s="32">
        <v>245.732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828</v>
      </c>
    </row>
    <row r="73" spans="1:5" ht="38.25">
      <c r="A73" t="s">
        <v>53</v>
      </c>
      <c r="E73" s="36" t="s">
        <v>269</v>
      </c>
    </row>
    <row r="74" spans="1:16" ht="12.75">
      <c r="A74" s="25" t="s">
        <v>45</v>
      </c>
      <c r="B74" s="29" t="s">
        <v>109</v>
      </c>
      <c r="C74" s="29" t="s">
        <v>205</v>
      </c>
      <c r="D74" s="25" t="s">
        <v>47</v>
      </c>
      <c r="E74" s="30" t="s">
        <v>206</v>
      </c>
      <c r="F74" s="31" t="s">
        <v>160</v>
      </c>
      <c r="G74" s="32">
        <v>88.967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829</v>
      </c>
    </row>
    <row r="77" spans="1:5" ht="38.25">
      <c r="A77" t="s">
        <v>53</v>
      </c>
      <c r="E77" s="36" t="s">
        <v>208</v>
      </c>
    </row>
    <row r="78" spans="1:18" ht="12.75" customHeight="1">
      <c r="A78" s="6" t="s">
        <v>43</v>
      </c>
      <c r="B78" s="6"/>
      <c r="C78" s="40" t="s">
        <v>23</v>
      </c>
      <c r="D78" s="6"/>
      <c r="E78" s="27" t="s">
        <v>790</v>
      </c>
      <c r="F78" s="6"/>
      <c r="G78" s="6"/>
      <c r="H78" s="6"/>
      <c r="I78" s="41">
        <f>0+Q78</f>
      </c>
      <c r="O78">
        <f>0+R78</f>
      </c>
      <c r="Q78">
        <f>0+I79+I83</f>
      </c>
      <c r="R78">
        <f>0+O79+O83</f>
      </c>
    </row>
    <row r="79" spans="1:16" ht="12.75">
      <c r="A79" s="25" t="s">
        <v>45</v>
      </c>
      <c r="B79" s="29" t="s">
        <v>113</v>
      </c>
      <c r="C79" s="29" t="s">
        <v>791</v>
      </c>
      <c r="D79" s="25" t="s">
        <v>47</v>
      </c>
      <c r="E79" s="30" t="s">
        <v>792</v>
      </c>
      <c r="F79" s="31" t="s">
        <v>160</v>
      </c>
      <c r="G79" s="32">
        <v>2.08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793</v>
      </c>
    </row>
    <row r="82" spans="1:5" ht="369.75">
      <c r="A82" t="s">
        <v>53</v>
      </c>
      <c r="E82" s="36" t="s">
        <v>794</v>
      </c>
    </row>
    <row r="83" spans="1:16" ht="12.75">
      <c r="A83" s="25" t="s">
        <v>45</v>
      </c>
      <c r="B83" s="29" t="s">
        <v>117</v>
      </c>
      <c r="C83" s="29" t="s">
        <v>795</v>
      </c>
      <c r="D83" s="25" t="s">
        <v>47</v>
      </c>
      <c r="E83" s="30" t="s">
        <v>796</v>
      </c>
      <c r="F83" s="31" t="s">
        <v>49</v>
      </c>
      <c r="G83" s="32">
        <v>0.042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797</v>
      </c>
    </row>
    <row r="86" spans="1:5" ht="267.75">
      <c r="A86" t="s">
        <v>53</v>
      </c>
      <c r="E86" s="36" t="s">
        <v>798</v>
      </c>
    </row>
    <row r="87" spans="1:18" ht="12.75" customHeight="1">
      <c r="A87" s="6" t="s">
        <v>43</v>
      </c>
      <c r="B87" s="6"/>
      <c r="C87" s="40" t="s">
        <v>33</v>
      </c>
      <c r="D87" s="6"/>
      <c r="E87" s="27" t="s">
        <v>271</v>
      </c>
      <c r="F87" s="6"/>
      <c r="G87" s="6"/>
      <c r="H87" s="6"/>
      <c r="I87" s="41">
        <f>0+Q87</f>
      </c>
      <c r="O87">
        <f>0+R87</f>
      </c>
      <c r="Q87">
        <f>0+I88+I92+I96+I100+I104</f>
      </c>
      <c r="R87">
        <f>0+O88+O92+O96+O100+O104</f>
      </c>
    </row>
    <row r="88" spans="1:16" ht="12.75">
      <c r="A88" s="25" t="s">
        <v>45</v>
      </c>
      <c r="B88" s="29" t="s">
        <v>121</v>
      </c>
      <c r="C88" s="29" t="s">
        <v>704</v>
      </c>
      <c r="D88" s="25" t="s">
        <v>47</v>
      </c>
      <c r="E88" s="30" t="s">
        <v>705</v>
      </c>
      <c r="F88" s="31" t="s">
        <v>160</v>
      </c>
      <c r="G88" s="32">
        <v>1.543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830</v>
      </c>
    </row>
    <row r="91" spans="1:5" ht="369.75">
      <c r="A91" t="s">
        <v>53</v>
      </c>
      <c r="E91" s="36" t="s">
        <v>275</v>
      </c>
    </row>
    <row r="92" spans="1:16" ht="12.75">
      <c r="A92" s="25" t="s">
        <v>45</v>
      </c>
      <c r="B92" s="29" t="s">
        <v>289</v>
      </c>
      <c r="C92" s="29" t="s">
        <v>272</v>
      </c>
      <c r="D92" s="25" t="s">
        <v>47</v>
      </c>
      <c r="E92" s="30" t="s">
        <v>273</v>
      </c>
      <c r="F92" s="31" t="s">
        <v>160</v>
      </c>
      <c r="G92" s="32">
        <v>1.591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831</v>
      </c>
    </row>
    <row r="95" spans="1:5" ht="369.75">
      <c r="A95" t="s">
        <v>53</v>
      </c>
      <c r="E95" s="36" t="s">
        <v>275</v>
      </c>
    </row>
    <row r="96" spans="1:16" ht="12.75">
      <c r="A96" s="25" t="s">
        <v>45</v>
      </c>
      <c r="B96" s="29" t="s">
        <v>294</v>
      </c>
      <c r="C96" s="29" t="s">
        <v>711</v>
      </c>
      <c r="D96" s="25" t="s">
        <v>47</v>
      </c>
      <c r="E96" s="30" t="s">
        <v>712</v>
      </c>
      <c r="F96" s="31" t="s">
        <v>160</v>
      </c>
      <c r="G96" s="32">
        <v>1.591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832</v>
      </c>
    </row>
    <row r="99" spans="1:5" ht="38.25">
      <c r="A99" t="s">
        <v>53</v>
      </c>
      <c r="E99" s="36" t="s">
        <v>714</v>
      </c>
    </row>
    <row r="100" spans="1:16" ht="12.75">
      <c r="A100" s="25" t="s">
        <v>45</v>
      </c>
      <c r="B100" s="29" t="s">
        <v>299</v>
      </c>
      <c r="C100" s="29" t="s">
        <v>276</v>
      </c>
      <c r="D100" s="25" t="s">
        <v>47</v>
      </c>
      <c r="E100" s="30" t="s">
        <v>277</v>
      </c>
      <c r="F100" s="31" t="s">
        <v>160</v>
      </c>
      <c r="G100" s="32">
        <v>3.182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833</v>
      </c>
    </row>
    <row r="103" spans="1:5" ht="102">
      <c r="A103" t="s">
        <v>53</v>
      </c>
      <c r="E103" s="36" t="s">
        <v>279</v>
      </c>
    </row>
    <row r="104" spans="1:16" ht="12.75">
      <c r="A104" s="25" t="s">
        <v>45</v>
      </c>
      <c r="B104" s="29" t="s">
        <v>303</v>
      </c>
      <c r="C104" s="29" t="s">
        <v>716</v>
      </c>
      <c r="D104" s="25" t="s">
        <v>47</v>
      </c>
      <c r="E104" s="30" t="s">
        <v>717</v>
      </c>
      <c r="F104" s="31" t="s">
        <v>160</v>
      </c>
      <c r="G104" s="32">
        <v>0.9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834</v>
      </c>
    </row>
    <row r="107" spans="1:5" ht="357">
      <c r="A107" t="s">
        <v>53</v>
      </c>
      <c r="E107" s="36" t="s">
        <v>719</v>
      </c>
    </row>
    <row r="108" spans="1:18" ht="12.75" customHeight="1">
      <c r="A108" s="6" t="s">
        <v>43</v>
      </c>
      <c r="B108" s="6"/>
      <c r="C108" s="40" t="s">
        <v>35</v>
      </c>
      <c r="D108" s="6"/>
      <c r="E108" s="27" t="s">
        <v>280</v>
      </c>
      <c r="F108" s="6"/>
      <c r="G108" s="6"/>
      <c r="H108" s="6"/>
      <c r="I108" s="41">
        <f>0+Q108</f>
      </c>
      <c r="O108">
        <f>0+R108</f>
      </c>
      <c r="Q108">
        <f>0+I109+I113+I117+I121+I125+I129+I133+I137+I141</f>
      </c>
      <c r="R108">
        <f>0+O109+O113+O117+O121+O125+O129+O133+O137+O141</f>
      </c>
    </row>
    <row r="109" spans="1:16" ht="12.75">
      <c r="A109" s="25" t="s">
        <v>45</v>
      </c>
      <c r="B109" s="29" t="s">
        <v>396</v>
      </c>
      <c r="C109" s="29" t="s">
        <v>281</v>
      </c>
      <c r="D109" s="25" t="s">
        <v>47</v>
      </c>
      <c r="E109" s="30" t="s">
        <v>282</v>
      </c>
      <c r="F109" s="31" t="s">
        <v>160</v>
      </c>
      <c r="G109" s="32">
        <v>137.139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38.25">
      <c r="A111" s="37" t="s">
        <v>51</v>
      </c>
      <c r="E111" s="38" t="s">
        <v>835</v>
      </c>
    </row>
    <row r="112" spans="1:5" ht="127.5">
      <c r="A112" t="s">
        <v>53</v>
      </c>
      <c r="E112" s="36" t="s">
        <v>284</v>
      </c>
    </row>
    <row r="113" spans="1:16" ht="12.75">
      <c r="A113" s="25" t="s">
        <v>45</v>
      </c>
      <c r="B113" s="29" t="s">
        <v>311</v>
      </c>
      <c r="C113" s="29" t="s">
        <v>285</v>
      </c>
      <c r="D113" s="25" t="s">
        <v>47</v>
      </c>
      <c r="E113" s="30" t="s">
        <v>286</v>
      </c>
      <c r="F113" s="31" t="s">
        <v>160</v>
      </c>
      <c r="G113" s="32">
        <v>248.097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89.25">
      <c r="A115" s="37" t="s">
        <v>51</v>
      </c>
      <c r="E115" s="38" t="s">
        <v>836</v>
      </c>
    </row>
    <row r="116" spans="1:5" ht="51">
      <c r="A116" t="s">
        <v>53</v>
      </c>
      <c r="E116" s="36" t="s">
        <v>288</v>
      </c>
    </row>
    <row r="117" spans="1:16" ht="12.75">
      <c r="A117" s="25" t="s">
        <v>45</v>
      </c>
      <c r="B117" s="29" t="s">
        <v>316</v>
      </c>
      <c r="C117" s="29" t="s">
        <v>367</v>
      </c>
      <c r="D117" s="25" t="s">
        <v>47</v>
      </c>
      <c r="E117" s="30" t="s">
        <v>368</v>
      </c>
      <c r="F117" s="31" t="s">
        <v>160</v>
      </c>
      <c r="G117" s="32">
        <v>3.131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38.25">
      <c r="A119" s="37" t="s">
        <v>51</v>
      </c>
      <c r="E119" s="38" t="s">
        <v>837</v>
      </c>
    </row>
    <row r="120" spans="1:5" ht="102">
      <c r="A120" t="s">
        <v>53</v>
      </c>
      <c r="E120" s="36" t="s">
        <v>293</v>
      </c>
    </row>
    <row r="121" spans="1:16" ht="12.75">
      <c r="A121" s="25" t="s">
        <v>45</v>
      </c>
      <c r="B121" s="29" t="s">
        <v>321</v>
      </c>
      <c r="C121" s="29" t="s">
        <v>290</v>
      </c>
      <c r="D121" s="25" t="s">
        <v>47</v>
      </c>
      <c r="E121" s="30" t="s">
        <v>291</v>
      </c>
      <c r="F121" s="31" t="s">
        <v>160</v>
      </c>
      <c r="G121" s="32">
        <v>28.395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838</v>
      </c>
    </row>
    <row r="124" spans="1:5" ht="102">
      <c r="A124" t="s">
        <v>53</v>
      </c>
      <c r="E124" s="36" t="s">
        <v>293</v>
      </c>
    </row>
    <row r="125" spans="1:16" ht="12.75">
      <c r="A125" s="25" t="s">
        <v>45</v>
      </c>
      <c r="B125" s="29" t="s">
        <v>326</v>
      </c>
      <c r="C125" s="29" t="s">
        <v>295</v>
      </c>
      <c r="D125" s="25" t="s">
        <v>47</v>
      </c>
      <c r="E125" s="30" t="s">
        <v>296</v>
      </c>
      <c r="F125" s="31" t="s">
        <v>170</v>
      </c>
      <c r="G125" s="32">
        <v>1133.043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89.25">
      <c r="A127" s="37" t="s">
        <v>51</v>
      </c>
      <c r="E127" s="38" t="s">
        <v>839</v>
      </c>
    </row>
    <row r="128" spans="1:5" ht="51">
      <c r="A128" t="s">
        <v>53</v>
      </c>
      <c r="E128" s="36" t="s">
        <v>298</v>
      </c>
    </row>
    <row r="129" spans="1:16" ht="12.75">
      <c r="A129" s="25" t="s">
        <v>45</v>
      </c>
      <c r="B129" s="29" t="s">
        <v>331</v>
      </c>
      <c r="C129" s="29" t="s">
        <v>300</v>
      </c>
      <c r="D129" s="25" t="s">
        <v>47</v>
      </c>
      <c r="E129" s="30" t="s">
        <v>301</v>
      </c>
      <c r="F129" s="31" t="s">
        <v>170</v>
      </c>
      <c r="G129" s="32">
        <v>1064.793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89.25">
      <c r="A131" s="37" t="s">
        <v>51</v>
      </c>
      <c r="E131" s="38" t="s">
        <v>840</v>
      </c>
    </row>
    <row r="132" spans="1:5" ht="51">
      <c r="A132" t="s">
        <v>53</v>
      </c>
      <c r="E132" s="36" t="s">
        <v>298</v>
      </c>
    </row>
    <row r="133" spans="1:16" ht="12.75">
      <c r="A133" s="25" t="s">
        <v>45</v>
      </c>
      <c r="B133" s="29" t="s">
        <v>335</v>
      </c>
      <c r="C133" s="29" t="s">
        <v>668</v>
      </c>
      <c r="D133" s="25" t="s">
        <v>47</v>
      </c>
      <c r="E133" s="30" t="s">
        <v>669</v>
      </c>
      <c r="F133" s="31" t="s">
        <v>170</v>
      </c>
      <c r="G133" s="32">
        <v>976.77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841</v>
      </c>
    </row>
    <row r="136" spans="1:5" ht="140.25">
      <c r="A136" t="s">
        <v>53</v>
      </c>
      <c r="E136" s="36" t="s">
        <v>307</v>
      </c>
    </row>
    <row r="137" spans="1:16" ht="12.75">
      <c r="A137" s="25" t="s">
        <v>45</v>
      </c>
      <c r="B137" s="29" t="s">
        <v>339</v>
      </c>
      <c r="C137" s="29" t="s">
        <v>375</v>
      </c>
      <c r="D137" s="25" t="s">
        <v>47</v>
      </c>
      <c r="E137" s="30" t="s">
        <v>376</v>
      </c>
      <c r="F137" s="31" t="s">
        <v>170</v>
      </c>
      <c r="G137" s="32">
        <v>61.04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842</v>
      </c>
    </row>
    <row r="140" spans="1:5" ht="140.25">
      <c r="A140" t="s">
        <v>53</v>
      </c>
      <c r="E140" s="36" t="s">
        <v>307</v>
      </c>
    </row>
    <row r="141" spans="1:16" ht="12.75">
      <c r="A141" s="25" t="s">
        <v>45</v>
      </c>
      <c r="B141" s="29" t="s">
        <v>194</v>
      </c>
      <c r="C141" s="29" t="s">
        <v>308</v>
      </c>
      <c r="D141" s="25" t="s">
        <v>47</v>
      </c>
      <c r="E141" s="30" t="s">
        <v>309</v>
      </c>
      <c r="F141" s="31" t="s">
        <v>170</v>
      </c>
      <c r="G141" s="32">
        <v>1002.166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38.25">
      <c r="A143" s="37" t="s">
        <v>51</v>
      </c>
      <c r="E143" s="38" t="s">
        <v>843</v>
      </c>
    </row>
    <row r="144" spans="1:5" ht="140.25">
      <c r="A144" t="s">
        <v>53</v>
      </c>
      <c r="E144" s="36" t="s">
        <v>307</v>
      </c>
    </row>
    <row r="145" spans="1:18" ht="12.75" customHeight="1">
      <c r="A145" s="6" t="s">
        <v>43</v>
      </c>
      <c r="B145" s="6"/>
      <c r="C145" s="40" t="s">
        <v>77</v>
      </c>
      <c r="D145" s="6"/>
      <c r="E145" s="27" t="s">
        <v>753</v>
      </c>
      <c r="F145" s="6"/>
      <c r="G145" s="6"/>
      <c r="H145" s="6"/>
      <c r="I145" s="41">
        <f>0+Q145</f>
      </c>
      <c r="O145">
        <f>0+R145</f>
      </c>
      <c r="Q145">
        <f>0+I146</f>
      </c>
      <c r="R145">
        <f>0+O146</f>
      </c>
    </row>
    <row r="146" spans="1:16" ht="12.75">
      <c r="A146" s="25" t="s">
        <v>45</v>
      </c>
      <c r="B146" s="29" t="s">
        <v>493</v>
      </c>
      <c r="C146" s="29" t="s">
        <v>754</v>
      </c>
      <c r="D146" s="25" t="s">
        <v>47</v>
      </c>
      <c r="E146" s="30" t="s">
        <v>755</v>
      </c>
      <c r="F146" s="31" t="s">
        <v>160</v>
      </c>
      <c r="G146" s="32">
        <v>6.172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50</v>
      </c>
      <c r="E147" s="36" t="s">
        <v>47</v>
      </c>
    </row>
    <row r="148" spans="1:5" ht="25.5">
      <c r="A148" s="37" t="s">
        <v>51</v>
      </c>
      <c r="E148" s="38" t="s">
        <v>844</v>
      </c>
    </row>
    <row r="149" spans="1:5" ht="369.75">
      <c r="A149" t="s">
        <v>53</v>
      </c>
      <c r="E149" s="36" t="s">
        <v>275</v>
      </c>
    </row>
    <row r="150" spans="1:18" ht="12.75" customHeight="1">
      <c r="A150" s="6" t="s">
        <v>43</v>
      </c>
      <c r="B150" s="6"/>
      <c r="C150" s="40" t="s">
        <v>40</v>
      </c>
      <c r="D150" s="6"/>
      <c r="E150" s="27" t="s">
        <v>214</v>
      </c>
      <c r="F150" s="6"/>
      <c r="G150" s="6"/>
      <c r="H150" s="6"/>
      <c r="I150" s="41">
        <f>0+Q150</f>
      </c>
      <c r="O150">
        <f>0+R150</f>
      </c>
      <c r="Q150">
        <f>0+I151+I155+I159+I163+I167</f>
      </c>
      <c r="R150">
        <f>0+O151+O155+O159+O163+O167</f>
      </c>
    </row>
    <row r="151" spans="1:16" ht="25.5">
      <c r="A151" s="25" t="s">
        <v>45</v>
      </c>
      <c r="B151" s="29" t="s">
        <v>496</v>
      </c>
      <c r="C151" s="29" t="s">
        <v>317</v>
      </c>
      <c r="D151" s="25" t="s">
        <v>47</v>
      </c>
      <c r="E151" s="30" t="s">
        <v>318</v>
      </c>
      <c r="F151" s="31" t="s">
        <v>82</v>
      </c>
      <c r="G151" s="32">
        <v>47.2</v>
      </c>
      <c r="H151" s="33">
        <v>0</v>
      </c>
      <c r="I151" s="34">
        <f>ROUND(ROUND(H151,2)*ROUND(G151,3),2)</f>
      </c>
      <c r="O151">
        <f>(I151*21)/100</f>
      </c>
      <c r="P151" t="s">
        <v>23</v>
      </c>
    </row>
    <row r="152" spans="1:5" ht="12.75">
      <c r="A152" s="35" t="s">
        <v>50</v>
      </c>
      <c r="E152" s="36" t="s">
        <v>47</v>
      </c>
    </row>
    <row r="153" spans="1:5" ht="12.75">
      <c r="A153" s="37" t="s">
        <v>51</v>
      </c>
      <c r="E153" s="38" t="s">
        <v>845</v>
      </c>
    </row>
    <row r="154" spans="1:5" ht="127.5">
      <c r="A154" t="s">
        <v>53</v>
      </c>
      <c r="E154" s="36" t="s">
        <v>320</v>
      </c>
    </row>
    <row r="155" spans="1:16" ht="12.75">
      <c r="A155" s="25" t="s">
        <v>45</v>
      </c>
      <c r="B155" s="29" t="s">
        <v>501</v>
      </c>
      <c r="C155" s="29" t="s">
        <v>327</v>
      </c>
      <c r="D155" s="25" t="s">
        <v>47</v>
      </c>
      <c r="E155" s="30" t="s">
        <v>328</v>
      </c>
      <c r="F155" s="31" t="s">
        <v>68</v>
      </c>
      <c r="G155" s="32">
        <v>23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50</v>
      </c>
      <c r="E156" s="36" t="s">
        <v>47</v>
      </c>
    </row>
    <row r="157" spans="1:5" ht="51">
      <c r="A157" s="37" t="s">
        <v>51</v>
      </c>
      <c r="E157" s="38" t="s">
        <v>846</v>
      </c>
    </row>
    <row r="158" spans="1:5" ht="51">
      <c r="A158" t="s">
        <v>53</v>
      </c>
      <c r="E158" s="36" t="s">
        <v>330</v>
      </c>
    </row>
    <row r="159" spans="1:16" ht="25.5">
      <c r="A159" s="25" t="s">
        <v>45</v>
      </c>
      <c r="B159" s="29" t="s">
        <v>504</v>
      </c>
      <c r="C159" s="29" t="s">
        <v>332</v>
      </c>
      <c r="D159" s="25" t="s">
        <v>47</v>
      </c>
      <c r="E159" s="30" t="s">
        <v>333</v>
      </c>
      <c r="F159" s="31" t="s">
        <v>68</v>
      </c>
      <c r="G159" s="32">
        <v>4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50</v>
      </c>
      <c r="E160" s="36" t="s">
        <v>47</v>
      </c>
    </row>
    <row r="161" spans="1:5" ht="12.75">
      <c r="A161" s="37" t="s">
        <v>51</v>
      </c>
      <c r="E161" s="38" t="s">
        <v>847</v>
      </c>
    </row>
    <row r="162" spans="1:5" ht="51">
      <c r="A162" t="s">
        <v>53</v>
      </c>
      <c r="E162" s="36" t="s">
        <v>330</v>
      </c>
    </row>
    <row r="163" spans="1:16" ht="12.75">
      <c r="A163" s="25" t="s">
        <v>45</v>
      </c>
      <c r="B163" s="29" t="s">
        <v>507</v>
      </c>
      <c r="C163" s="29" t="s">
        <v>772</v>
      </c>
      <c r="D163" s="25" t="s">
        <v>47</v>
      </c>
      <c r="E163" s="30" t="s">
        <v>773</v>
      </c>
      <c r="F163" s="31" t="s">
        <v>82</v>
      </c>
      <c r="G163" s="32">
        <v>11.87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12.75">
      <c r="A164" s="35" t="s">
        <v>50</v>
      </c>
      <c r="E164" s="36" t="s">
        <v>47</v>
      </c>
    </row>
    <row r="165" spans="1:5" ht="12.75">
      <c r="A165" s="37" t="s">
        <v>51</v>
      </c>
      <c r="E165" s="38" t="s">
        <v>848</v>
      </c>
    </row>
    <row r="166" spans="1:5" ht="63.75">
      <c r="A166" t="s">
        <v>53</v>
      </c>
      <c r="E166" s="36" t="s">
        <v>775</v>
      </c>
    </row>
    <row r="167" spans="1:16" ht="12.75">
      <c r="A167" s="25" t="s">
        <v>45</v>
      </c>
      <c r="B167" s="29" t="s">
        <v>510</v>
      </c>
      <c r="C167" s="29" t="s">
        <v>345</v>
      </c>
      <c r="D167" s="25" t="s">
        <v>47</v>
      </c>
      <c r="E167" s="30" t="s">
        <v>346</v>
      </c>
      <c r="F167" s="31" t="s">
        <v>82</v>
      </c>
      <c r="G167" s="32">
        <v>4.4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47</v>
      </c>
    </row>
    <row r="169" spans="1:5" ht="25.5">
      <c r="A169" s="37" t="s">
        <v>51</v>
      </c>
      <c r="E169" s="38" t="s">
        <v>849</v>
      </c>
    </row>
    <row r="170" spans="1:5" ht="25.5">
      <c r="A170" t="s">
        <v>53</v>
      </c>
      <c r="E170" s="36" t="s">
        <v>348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0+O8+O17+O74+O79+O128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850</v>
      </c>
      <c r="I3" s="42">
        <f>0+I8+I17+I74+I79+I128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850</v>
      </c>
      <c r="D4" s="6"/>
      <c r="E4" s="18" t="s">
        <v>851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23.85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852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723.749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853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</f>
      </c>
      <c r="R17">
        <f>0+O18+O22+O26+O30+O34+O38+O42+O46+O50+O54+O58+O62+O66+O70</f>
      </c>
    </row>
    <row r="18" spans="1:16" ht="25.5">
      <c r="A18" s="25" t="s">
        <v>45</v>
      </c>
      <c r="B18" s="29" t="s">
        <v>22</v>
      </c>
      <c r="C18" s="29" t="s">
        <v>229</v>
      </c>
      <c r="D18" s="25" t="s">
        <v>47</v>
      </c>
      <c r="E18" s="30" t="s">
        <v>230</v>
      </c>
      <c r="F18" s="31" t="s">
        <v>160</v>
      </c>
      <c r="G18" s="32">
        <v>723.749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89.25">
      <c r="A20" s="37" t="s">
        <v>51</v>
      </c>
      <c r="E20" s="38" t="s">
        <v>854</v>
      </c>
    </row>
    <row r="21" spans="1:5" ht="63.75">
      <c r="A21" t="s">
        <v>53</v>
      </c>
      <c r="E21" s="36" t="s">
        <v>232</v>
      </c>
    </row>
    <row r="22" spans="1:16" ht="12.75">
      <c r="A22" s="25" t="s">
        <v>45</v>
      </c>
      <c r="B22" s="29" t="s">
        <v>33</v>
      </c>
      <c r="C22" s="29" t="s">
        <v>236</v>
      </c>
      <c r="D22" s="25" t="s">
        <v>47</v>
      </c>
      <c r="E22" s="30" t="s">
        <v>237</v>
      </c>
      <c r="F22" s="31" t="s">
        <v>160</v>
      </c>
      <c r="G22" s="32">
        <v>285.17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02">
      <c r="A24" s="37" t="s">
        <v>51</v>
      </c>
      <c r="E24" s="38" t="s">
        <v>855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35</v>
      </c>
      <c r="C26" s="29" t="s">
        <v>239</v>
      </c>
      <c r="D26" s="25" t="s">
        <v>149</v>
      </c>
      <c r="E26" s="30" t="s">
        <v>240</v>
      </c>
      <c r="F26" s="31" t="s">
        <v>160</v>
      </c>
      <c r="G26" s="32">
        <v>885.33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856</v>
      </c>
    </row>
    <row r="29" spans="1:5" ht="369.75">
      <c r="A29" t="s">
        <v>53</v>
      </c>
      <c r="E29" s="36" t="s">
        <v>242</v>
      </c>
    </row>
    <row r="30" spans="1:16" ht="12.75">
      <c r="A30" s="25" t="s">
        <v>45</v>
      </c>
      <c r="B30" s="29" t="s">
        <v>37</v>
      </c>
      <c r="C30" s="29" t="s">
        <v>239</v>
      </c>
      <c r="D30" s="25" t="s">
        <v>153</v>
      </c>
      <c r="E30" s="30" t="s">
        <v>240</v>
      </c>
      <c r="F30" s="31" t="s">
        <v>160</v>
      </c>
      <c r="G30" s="32">
        <v>23.85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857</v>
      </c>
    </row>
    <row r="33" spans="1:5" ht="369.75">
      <c r="A33" t="s">
        <v>53</v>
      </c>
      <c r="E33" s="36" t="s">
        <v>242</v>
      </c>
    </row>
    <row r="34" spans="1:16" ht="12.75">
      <c r="A34" s="25" t="s">
        <v>45</v>
      </c>
      <c r="B34" s="29" t="s">
        <v>64</v>
      </c>
      <c r="C34" s="29" t="s">
        <v>352</v>
      </c>
      <c r="D34" s="25" t="s">
        <v>149</v>
      </c>
      <c r="E34" s="30" t="s">
        <v>353</v>
      </c>
      <c r="F34" s="31" t="s">
        <v>160</v>
      </c>
      <c r="G34" s="32">
        <v>98.37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858</v>
      </c>
    </row>
    <row r="37" spans="1:5" ht="369.75">
      <c r="A37" t="s">
        <v>53</v>
      </c>
      <c r="E37" s="36" t="s">
        <v>355</v>
      </c>
    </row>
    <row r="38" spans="1:16" ht="12.75">
      <c r="A38" s="25" t="s">
        <v>45</v>
      </c>
      <c r="B38" s="29" t="s">
        <v>77</v>
      </c>
      <c r="C38" s="29" t="s">
        <v>244</v>
      </c>
      <c r="D38" s="25" t="s">
        <v>149</v>
      </c>
      <c r="E38" s="30" t="s">
        <v>245</v>
      </c>
      <c r="F38" s="31" t="s">
        <v>160</v>
      </c>
      <c r="G38" s="32">
        <v>3477.354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859</v>
      </c>
    </row>
    <row r="41" spans="1:5" ht="306">
      <c r="A41" t="s">
        <v>53</v>
      </c>
      <c r="E41" s="36" t="s">
        <v>199</v>
      </c>
    </row>
    <row r="42" spans="1:16" ht="12.75">
      <c r="A42" s="25" t="s">
        <v>45</v>
      </c>
      <c r="B42" s="29" t="s">
        <v>40</v>
      </c>
      <c r="C42" s="29" t="s">
        <v>244</v>
      </c>
      <c r="D42" s="25" t="s">
        <v>153</v>
      </c>
      <c r="E42" s="30" t="s">
        <v>245</v>
      </c>
      <c r="F42" s="31" t="s">
        <v>160</v>
      </c>
      <c r="G42" s="32">
        <v>228.317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860</v>
      </c>
    </row>
    <row r="45" spans="1:5" ht="306">
      <c r="A45" t="s">
        <v>53</v>
      </c>
      <c r="E45" s="36" t="s">
        <v>199</v>
      </c>
    </row>
    <row r="46" spans="1:16" ht="12.75">
      <c r="A46" s="25" t="s">
        <v>45</v>
      </c>
      <c r="B46" s="29" t="s">
        <v>42</v>
      </c>
      <c r="C46" s="29" t="s">
        <v>248</v>
      </c>
      <c r="D46" s="25" t="s">
        <v>47</v>
      </c>
      <c r="E46" s="30" t="s">
        <v>249</v>
      </c>
      <c r="F46" s="31" t="s">
        <v>160</v>
      </c>
      <c r="G46" s="32">
        <v>3310.02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861</v>
      </c>
    </row>
    <row r="49" spans="1:5" ht="267.75">
      <c r="A49" t="s">
        <v>53</v>
      </c>
      <c r="E49" s="36" t="s">
        <v>251</v>
      </c>
    </row>
    <row r="50" spans="1:16" ht="12.75">
      <c r="A50" s="25" t="s">
        <v>45</v>
      </c>
      <c r="B50" s="29" t="s">
        <v>89</v>
      </c>
      <c r="C50" s="29" t="s">
        <v>200</v>
      </c>
      <c r="D50" s="25" t="s">
        <v>47</v>
      </c>
      <c r="E50" s="30" t="s">
        <v>201</v>
      </c>
      <c r="F50" s="31" t="s">
        <v>160</v>
      </c>
      <c r="G50" s="32">
        <v>1007.55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862</v>
      </c>
    </row>
    <row r="53" spans="1:5" ht="191.25">
      <c r="A53" t="s">
        <v>53</v>
      </c>
      <c r="E53" s="36" t="s">
        <v>203</v>
      </c>
    </row>
    <row r="54" spans="1:16" ht="12.75">
      <c r="A54" s="25" t="s">
        <v>45</v>
      </c>
      <c r="B54" s="29" t="s">
        <v>93</v>
      </c>
      <c r="C54" s="29" t="s">
        <v>253</v>
      </c>
      <c r="D54" s="25" t="s">
        <v>47</v>
      </c>
      <c r="E54" s="30" t="s">
        <v>254</v>
      </c>
      <c r="F54" s="31" t="s">
        <v>160</v>
      </c>
      <c r="G54" s="32">
        <v>1223.66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863</v>
      </c>
    </row>
    <row r="57" spans="1:5" ht="280.5">
      <c r="A57" t="s">
        <v>53</v>
      </c>
      <c r="E57" s="36" t="s">
        <v>256</v>
      </c>
    </row>
    <row r="58" spans="1:16" ht="12.75">
      <c r="A58" s="25" t="s">
        <v>45</v>
      </c>
      <c r="B58" s="29" t="s">
        <v>97</v>
      </c>
      <c r="C58" s="29" t="s">
        <v>257</v>
      </c>
      <c r="D58" s="25" t="s">
        <v>47</v>
      </c>
      <c r="E58" s="30" t="s">
        <v>258</v>
      </c>
      <c r="F58" s="31" t="s">
        <v>160</v>
      </c>
      <c r="G58" s="32">
        <v>167.334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02">
      <c r="A60" s="37" t="s">
        <v>51</v>
      </c>
      <c r="E60" s="38" t="s">
        <v>864</v>
      </c>
    </row>
    <row r="61" spans="1:5" ht="242.25">
      <c r="A61" t="s">
        <v>53</v>
      </c>
      <c r="E61" s="36" t="s">
        <v>260</v>
      </c>
    </row>
    <row r="62" spans="1:16" ht="12.75">
      <c r="A62" s="25" t="s">
        <v>45</v>
      </c>
      <c r="B62" s="29" t="s">
        <v>261</v>
      </c>
      <c r="C62" s="29" t="s">
        <v>262</v>
      </c>
      <c r="D62" s="25" t="s">
        <v>47</v>
      </c>
      <c r="E62" s="30" t="s">
        <v>263</v>
      </c>
      <c r="F62" s="31" t="s">
        <v>170</v>
      </c>
      <c r="G62" s="32">
        <v>2461.51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865</v>
      </c>
    </row>
    <row r="65" spans="1:5" ht="25.5">
      <c r="A65" t="s">
        <v>53</v>
      </c>
      <c r="E65" s="36" t="s">
        <v>265</v>
      </c>
    </row>
    <row r="66" spans="1:16" ht="12.75">
      <c r="A66" s="25" t="s">
        <v>45</v>
      </c>
      <c r="B66" s="29" t="s">
        <v>101</v>
      </c>
      <c r="C66" s="29" t="s">
        <v>266</v>
      </c>
      <c r="D66" s="25" t="s">
        <v>47</v>
      </c>
      <c r="E66" s="30" t="s">
        <v>267</v>
      </c>
      <c r="F66" s="31" t="s">
        <v>160</v>
      </c>
      <c r="G66" s="32">
        <v>84.495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866</v>
      </c>
    </row>
    <row r="69" spans="1:5" ht="38.25">
      <c r="A69" t="s">
        <v>53</v>
      </c>
      <c r="E69" s="36" t="s">
        <v>269</v>
      </c>
    </row>
    <row r="70" spans="1:16" ht="12.75">
      <c r="A70" s="25" t="s">
        <v>45</v>
      </c>
      <c r="B70" s="29" t="s">
        <v>105</v>
      </c>
      <c r="C70" s="29" t="s">
        <v>205</v>
      </c>
      <c r="D70" s="25" t="s">
        <v>47</v>
      </c>
      <c r="E70" s="30" t="s">
        <v>206</v>
      </c>
      <c r="F70" s="31" t="s">
        <v>160</v>
      </c>
      <c r="G70" s="32">
        <v>143.822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867</v>
      </c>
    </row>
    <row r="73" spans="1:5" ht="38.25">
      <c r="A73" t="s">
        <v>53</v>
      </c>
      <c r="E73" s="36" t="s">
        <v>208</v>
      </c>
    </row>
    <row r="74" spans="1:18" ht="12.75" customHeight="1">
      <c r="A74" s="6" t="s">
        <v>43</v>
      </c>
      <c r="B74" s="6"/>
      <c r="C74" s="40" t="s">
        <v>33</v>
      </c>
      <c r="D74" s="6"/>
      <c r="E74" s="27" t="s">
        <v>271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109</v>
      </c>
      <c r="C75" s="29" t="s">
        <v>272</v>
      </c>
      <c r="D75" s="25" t="s">
        <v>47</v>
      </c>
      <c r="E75" s="30" t="s">
        <v>273</v>
      </c>
      <c r="F75" s="31" t="s">
        <v>160</v>
      </c>
      <c r="G75" s="32">
        <v>10.7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868</v>
      </c>
    </row>
    <row r="78" spans="1:5" ht="369.75">
      <c r="A78" t="s">
        <v>53</v>
      </c>
      <c r="E78" s="36" t="s">
        <v>275</v>
      </c>
    </row>
    <row r="79" spans="1:18" ht="12.75" customHeight="1">
      <c r="A79" s="6" t="s">
        <v>43</v>
      </c>
      <c r="B79" s="6"/>
      <c r="C79" s="40" t="s">
        <v>35</v>
      </c>
      <c r="D79" s="6"/>
      <c r="E79" s="27" t="s">
        <v>280</v>
      </c>
      <c r="F79" s="6"/>
      <c r="G79" s="6"/>
      <c r="H79" s="6"/>
      <c r="I79" s="41">
        <f>0+Q79</f>
      </c>
      <c r="O79">
        <f>0+R79</f>
      </c>
      <c r="Q79">
        <f>0+I80+I84+I88+I92+I96+I100+I104+I108+I112+I116+I120+I124</f>
      </c>
      <c r="R79">
        <f>0+O80+O84+O88+O92+O96+O100+O104+O108+O112+O116+O120+O124</f>
      </c>
    </row>
    <row r="80" spans="1:16" ht="12.75">
      <c r="A80" s="25" t="s">
        <v>45</v>
      </c>
      <c r="B80" s="29" t="s">
        <v>113</v>
      </c>
      <c r="C80" s="29" t="s">
        <v>281</v>
      </c>
      <c r="D80" s="25" t="s">
        <v>47</v>
      </c>
      <c r="E80" s="30" t="s">
        <v>282</v>
      </c>
      <c r="F80" s="31" t="s">
        <v>160</v>
      </c>
      <c r="G80" s="32">
        <v>313.799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63.75">
      <c r="A82" s="37" t="s">
        <v>51</v>
      </c>
      <c r="E82" s="38" t="s">
        <v>869</v>
      </c>
    </row>
    <row r="83" spans="1:5" ht="127.5">
      <c r="A83" t="s">
        <v>53</v>
      </c>
      <c r="E83" s="36" t="s">
        <v>284</v>
      </c>
    </row>
    <row r="84" spans="1:16" ht="12.75">
      <c r="A84" s="25" t="s">
        <v>45</v>
      </c>
      <c r="B84" s="29" t="s">
        <v>117</v>
      </c>
      <c r="C84" s="29" t="s">
        <v>285</v>
      </c>
      <c r="D84" s="25" t="s">
        <v>47</v>
      </c>
      <c r="E84" s="30" t="s">
        <v>286</v>
      </c>
      <c r="F84" s="31" t="s">
        <v>160</v>
      </c>
      <c r="G84" s="32">
        <v>571.023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89.25">
      <c r="A86" s="37" t="s">
        <v>51</v>
      </c>
      <c r="E86" s="38" t="s">
        <v>870</v>
      </c>
    </row>
    <row r="87" spans="1:5" ht="51">
      <c r="A87" t="s">
        <v>53</v>
      </c>
      <c r="E87" s="36" t="s">
        <v>288</v>
      </c>
    </row>
    <row r="88" spans="1:16" ht="12.75">
      <c r="A88" s="25" t="s">
        <v>45</v>
      </c>
      <c r="B88" s="29" t="s">
        <v>121</v>
      </c>
      <c r="C88" s="29" t="s">
        <v>290</v>
      </c>
      <c r="D88" s="25" t="s">
        <v>47</v>
      </c>
      <c r="E88" s="30" t="s">
        <v>291</v>
      </c>
      <c r="F88" s="31" t="s">
        <v>160</v>
      </c>
      <c r="G88" s="32">
        <v>28.05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25.5">
      <c r="A90" s="37" t="s">
        <v>51</v>
      </c>
      <c r="E90" s="38" t="s">
        <v>871</v>
      </c>
    </row>
    <row r="91" spans="1:5" ht="102">
      <c r="A91" t="s">
        <v>53</v>
      </c>
      <c r="E91" s="36" t="s">
        <v>293</v>
      </c>
    </row>
    <row r="92" spans="1:16" ht="12.75">
      <c r="A92" s="25" t="s">
        <v>45</v>
      </c>
      <c r="B92" s="29" t="s">
        <v>289</v>
      </c>
      <c r="C92" s="29" t="s">
        <v>295</v>
      </c>
      <c r="D92" s="25" t="s">
        <v>47</v>
      </c>
      <c r="E92" s="30" t="s">
        <v>296</v>
      </c>
      <c r="F92" s="31" t="s">
        <v>170</v>
      </c>
      <c r="G92" s="32">
        <v>1721.61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25.5">
      <c r="A94" s="37" t="s">
        <v>51</v>
      </c>
      <c r="E94" s="38" t="s">
        <v>872</v>
      </c>
    </row>
    <row r="95" spans="1:5" ht="51">
      <c r="A95" t="s">
        <v>53</v>
      </c>
      <c r="E95" s="36" t="s">
        <v>298</v>
      </c>
    </row>
    <row r="96" spans="1:16" ht="12.75">
      <c r="A96" s="25" t="s">
        <v>45</v>
      </c>
      <c r="B96" s="29" t="s">
        <v>194</v>
      </c>
      <c r="C96" s="29" t="s">
        <v>372</v>
      </c>
      <c r="D96" s="25" t="s">
        <v>47</v>
      </c>
      <c r="E96" s="30" t="s">
        <v>373</v>
      </c>
      <c r="F96" s="31" t="s">
        <v>170</v>
      </c>
      <c r="G96" s="32">
        <v>3222.978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25.5">
      <c r="A98" s="37" t="s">
        <v>51</v>
      </c>
      <c r="E98" s="38" t="s">
        <v>873</v>
      </c>
    </row>
    <row r="99" spans="1:5" ht="51">
      <c r="A99" t="s">
        <v>53</v>
      </c>
      <c r="E99" s="36" t="s">
        <v>298</v>
      </c>
    </row>
    <row r="100" spans="1:16" ht="12.75">
      <c r="A100" s="25" t="s">
        <v>45</v>
      </c>
      <c r="B100" s="29" t="s">
        <v>381</v>
      </c>
      <c r="C100" s="29" t="s">
        <v>378</v>
      </c>
      <c r="D100" s="25" t="s">
        <v>47</v>
      </c>
      <c r="E100" s="30" t="s">
        <v>379</v>
      </c>
      <c r="F100" s="31" t="s">
        <v>170</v>
      </c>
      <c r="G100" s="32">
        <v>1591.326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25.5">
      <c r="A102" s="37" t="s">
        <v>51</v>
      </c>
      <c r="E102" s="38" t="s">
        <v>874</v>
      </c>
    </row>
    <row r="103" spans="1:5" ht="140.25">
      <c r="A103" t="s">
        <v>53</v>
      </c>
      <c r="E103" s="36" t="s">
        <v>307</v>
      </c>
    </row>
    <row r="104" spans="1:16" ht="12.75">
      <c r="A104" s="25" t="s">
        <v>45</v>
      </c>
      <c r="B104" s="29" t="s">
        <v>209</v>
      </c>
      <c r="C104" s="29" t="s">
        <v>382</v>
      </c>
      <c r="D104" s="25" t="s">
        <v>47</v>
      </c>
      <c r="E104" s="30" t="s">
        <v>383</v>
      </c>
      <c r="F104" s="31" t="s">
        <v>170</v>
      </c>
      <c r="G104" s="32">
        <v>1631.652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875</v>
      </c>
    </row>
    <row r="107" spans="1:5" ht="140.25">
      <c r="A107" t="s">
        <v>53</v>
      </c>
      <c r="E107" s="36" t="s">
        <v>307</v>
      </c>
    </row>
    <row r="108" spans="1:16" ht="12.75">
      <c r="A108" s="25" t="s">
        <v>45</v>
      </c>
      <c r="B108" s="29" t="s">
        <v>204</v>
      </c>
      <c r="C108" s="29" t="s">
        <v>385</v>
      </c>
      <c r="D108" s="25" t="s">
        <v>47</v>
      </c>
      <c r="E108" s="30" t="s">
        <v>386</v>
      </c>
      <c r="F108" s="31" t="s">
        <v>170</v>
      </c>
      <c r="G108" s="32">
        <v>1551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25.5">
      <c r="A110" s="37" t="s">
        <v>51</v>
      </c>
      <c r="E110" s="38" t="s">
        <v>876</v>
      </c>
    </row>
    <row r="111" spans="1:5" ht="140.25">
      <c r="A111" t="s">
        <v>53</v>
      </c>
      <c r="E111" s="36" t="s">
        <v>307</v>
      </c>
    </row>
    <row r="112" spans="1:16" ht="12.75">
      <c r="A112" s="25" t="s">
        <v>45</v>
      </c>
      <c r="B112" s="29" t="s">
        <v>412</v>
      </c>
      <c r="C112" s="29" t="s">
        <v>389</v>
      </c>
      <c r="D112" s="25" t="s">
        <v>47</v>
      </c>
      <c r="E112" s="30" t="s">
        <v>390</v>
      </c>
      <c r="F112" s="31" t="s">
        <v>170</v>
      </c>
      <c r="G112" s="32">
        <v>1551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877</v>
      </c>
    </row>
    <row r="115" spans="1:5" ht="25.5">
      <c r="A115" t="s">
        <v>53</v>
      </c>
      <c r="E115" s="36" t="s">
        <v>392</v>
      </c>
    </row>
    <row r="116" spans="1:16" ht="12.75">
      <c r="A116" s="25" t="s">
        <v>45</v>
      </c>
      <c r="B116" s="29" t="s">
        <v>396</v>
      </c>
      <c r="C116" s="29" t="s">
        <v>511</v>
      </c>
      <c r="D116" s="25" t="s">
        <v>47</v>
      </c>
      <c r="E116" s="30" t="s">
        <v>512</v>
      </c>
      <c r="F116" s="31" t="s">
        <v>170</v>
      </c>
      <c r="G116" s="32">
        <v>75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878</v>
      </c>
    </row>
    <row r="119" spans="1:5" ht="153">
      <c r="A119" t="s">
        <v>53</v>
      </c>
      <c r="E119" s="36" t="s">
        <v>737</v>
      </c>
    </row>
    <row r="120" spans="1:16" ht="12.75">
      <c r="A120" s="25" t="s">
        <v>45</v>
      </c>
      <c r="B120" s="29" t="s">
        <v>311</v>
      </c>
      <c r="C120" s="29" t="s">
        <v>739</v>
      </c>
      <c r="D120" s="25" t="s">
        <v>47</v>
      </c>
      <c r="E120" s="30" t="s">
        <v>740</v>
      </c>
      <c r="F120" s="31" t="s">
        <v>170</v>
      </c>
      <c r="G120" s="32">
        <v>64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12.75">
      <c r="A122" s="37" t="s">
        <v>51</v>
      </c>
      <c r="E122" s="38" t="s">
        <v>879</v>
      </c>
    </row>
    <row r="123" spans="1:5" ht="153">
      <c r="A123" t="s">
        <v>53</v>
      </c>
      <c r="E123" s="36" t="s">
        <v>737</v>
      </c>
    </row>
    <row r="124" spans="1:16" ht="12.75">
      <c r="A124" s="25" t="s">
        <v>45</v>
      </c>
      <c r="B124" s="29" t="s">
        <v>316</v>
      </c>
      <c r="C124" s="29" t="s">
        <v>742</v>
      </c>
      <c r="D124" s="25" t="s">
        <v>47</v>
      </c>
      <c r="E124" s="30" t="s">
        <v>743</v>
      </c>
      <c r="F124" s="31" t="s">
        <v>82</v>
      </c>
      <c r="G124" s="32">
        <v>170.5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12.75">
      <c r="A126" s="37" t="s">
        <v>51</v>
      </c>
      <c r="E126" s="38" t="s">
        <v>880</v>
      </c>
    </row>
    <row r="127" spans="1:5" ht="38.25">
      <c r="A127" t="s">
        <v>53</v>
      </c>
      <c r="E127" s="36" t="s">
        <v>315</v>
      </c>
    </row>
    <row r="128" spans="1:18" ht="12.75" customHeight="1">
      <c r="A128" s="6" t="s">
        <v>43</v>
      </c>
      <c r="B128" s="6"/>
      <c r="C128" s="40" t="s">
        <v>40</v>
      </c>
      <c r="D128" s="6"/>
      <c r="E128" s="27" t="s">
        <v>214</v>
      </c>
      <c r="F128" s="6"/>
      <c r="G128" s="6"/>
      <c r="H128" s="6"/>
      <c r="I128" s="41">
        <f>0+Q128</f>
      </c>
      <c r="O128">
        <f>0+R128</f>
      </c>
      <c r="Q128">
        <f>0+I129+I133+I137+I141+I145+I149+I153+I157+I161+I165+I169+I173+I177</f>
      </c>
      <c r="R128">
        <f>0+O129+O133+O137+O141+O145+O149+O153+O157+O161+O165+O169+O173+O177</f>
      </c>
    </row>
    <row r="129" spans="1:16" ht="25.5">
      <c r="A129" s="25" t="s">
        <v>45</v>
      </c>
      <c r="B129" s="29" t="s">
        <v>321</v>
      </c>
      <c r="C129" s="29" t="s">
        <v>317</v>
      </c>
      <c r="D129" s="25" t="s">
        <v>47</v>
      </c>
      <c r="E129" s="30" t="s">
        <v>318</v>
      </c>
      <c r="F129" s="31" t="s">
        <v>82</v>
      </c>
      <c r="G129" s="32">
        <v>54.2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12.75">
      <c r="A131" s="37" t="s">
        <v>51</v>
      </c>
      <c r="E131" s="38" t="s">
        <v>881</v>
      </c>
    </row>
    <row r="132" spans="1:5" ht="127.5">
      <c r="A132" t="s">
        <v>53</v>
      </c>
      <c r="E132" s="36" t="s">
        <v>320</v>
      </c>
    </row>
    <row r="133" spans="1:16" ht="25.5">
      <c r="A133" s="25" t="s">
        <v>45</v>
      </c>
      <c r="B133" s="29" t="s">
        <v>326</v>
      </c>
      <c r="C133" s="29" t="s">
        <v>882</v>
      </c>
      <c r="D133" s="25" t="s">
        <v>47</v>
      </c>
      <c r="E133" s="30" t="s">
        <v>883</v>
      </c>
      <c r="F133" s="31" t="s">
        <v>82</v>
      </c>
      <c r="G133" s="32">
        <v>9.2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12.75">
      <c r="A135" s="37" t="s">
        <v>51</v>
      </c>
      <c r="E135" s="38" t="s">
        <v>884</v>
      </c>
    </row>
    <row r="136" spans="1:5" ht="76.5">
      <c r="A136" t="s">
        <v>53</v>
      </c>
      <c r="E136" s="36" t="s">
        <v>885</v>
      </c>
    </row>
    <row r="137" spans="1:16" ht="25.5">
      <c r="A137" s="25" t="s">
        <v>45</v>
      </c>
      <c r="B137" s="29" t="s">
        <v>331</v>
      </c>
      <c r="C137" s="29" t="s">
        <v>886</v>
      </c>
      <c r="D137" s="25" t="s">
        <v>47</v>
      </c>
      <c r="E137" s="30" t="s">
        <v>887</v>
      </c>
      <c r="F137" s="31" t="s">
        <v>82</v>
      </c>
      <c r="G137" s="32">
        <v>9.2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888</v>
      </c>
    </row>
    <row r="140" spans="1:5" ht="38.25">
      <c r="A140" t="s">
        <v>53</v>
      </c>
      <c r="E140" s="36" t="s">
        <v>889</v>
      </c>
    </row>
    <row r="141" spans="1:16" ht="12.75">
      <c r="A141" s="25" t="s">
        <v>45</v>
      </c>
      <c r="B141" s="29" t="s">
        <v>335</v>
      </c>
      <c r="C141" s="29" t="s">
        <v>322</v>
      </c>
      <c r="D141" s="25" t="s">
        <v>47</v>
      </c>
      <c r="E141" s="30" t="s">
        <v>323</v>
      </c>
      <c r="F141" s="31" t="s">
        <v>82</v>
      </c>
      <c r="G141" s="32">
        <v>15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890</v>
      </c>
    </row>
    <row r="144" spans="1:5" ht="76.5">
      <c r="A144" t="s">
        <v>53</v>
      </c>
      <c r="E144" s="36" t="s">
        <v>325</v>
      </c>
    </row>
    <row r="145" spans="1:16" ht="12.75">
      <c r="A145" s="25" t="s">
        <v>45</v>
      </c>
      <c r="B145" s="29" t="s">
        <v>339</v>
      </c>
      <c r="C145" s="29" t="s">
        <v>327</v>
      </c>
      <c r="D145" s="25" t="s">
        <v>47</v>
      </c>
      <c r="E145" s="30" t="s">
        <v>328</v>
      </c>
      <c r="F145" s="31" t="s">
        <v>68</v>
      </c>
      <c r="G145" s="32">
        <v>14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12.75">
      <c r="A147" s="37" t="s">
        <v>51</v>
      </c>
      <c r="E147" s="38" t="s">
        <v>891</v>
      </c>
    </row>
    <row r="148" spans="1:5" ht="51">
      <c r="A148" t="s">
        <v>53</v>
      </c>
      <c r="E148" s="36" t="s">
        <v>330</v>
      </c>
    </row>
    <row r="149" spans="1:16" ht="12.75">
      <c r="A149" s="25" t="s">
        <v>45</v>
      </c>
      <c r="B149" s="29" t="s">
        <v>344</v>
      </c>
      <c r="C149" s="29" t="s">
        <v>892</v>
      </c>
      <c r="D149" s="25" t="s">
        <v>47</v>
      </c>
      <c r="E149" s="30" t="s">
        <v>893</v>
      </c>
      <c r="F149" s="31" t="s">
        <v>68</v>
      </c>
      <c r="G149" s="32">
        <v>8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12.75">
      <c r="A151" s="37" t="s">
        <v>51</v>
      </c>
      <c r="E151" s="38" t="s">
        <v>894</v>
      </c>
    </row>
    <row r="152" spans="1:5" ht="25.5">
      <c r="A152" t="s">
        <v>53</v>
      </c>
      <c r="E152" s="36" t="s">
        <v>895</v>
      </c>
    </row>
    <row r="153" spans="1:16" ht="25.5">
      <c r="A153" s="25" t="s">
        <v>45</v>
      </c>
      <c r="B153" s="29" t="s">
        <v>493</v>
      </c>
      <c r="C153" s="29" t="s">
        <v>332</v>
      </c>
      <c r="D153" s="25" t="s">
        <v>47</v>
      </c>
      <c r="E153" s="30" t="s">
        <v>333</v>
      </c>
      <c r="F153" s="31" t="s">
        <v>68</v>
      </c>
      <c r="G153" s="32">
        <v>4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47</v>
      </c>
    </row>
    <row r="155" spans="1:5" ht="12.75">
      <c r="A155" s="37" t="s">
        <v>51</v>
      </c>
      <c r="E155" s="38" t="s">
        <v>896</v>
      </c>
    </row>
    <row r="156" spans="1:5" ht="51">
      <c r="A156" t="s">
        <v>53</v>
      </c>
      <c r="E156" s="36" t="s">
        <v>330</v>
      </c>
    </row>
    <row r="157" spans="1:16" ht="12.75">
      <c r="A157" s="25" t="s">
        <v>45</v>
      </c>
      <c r="B157" s="29" t="s">
        <v>496</v>
      </c>
      <c r="C157" s="29" t="s">
        <v>336</v>
      </c>
      <c r="D157" s="25" t="s">
        <v>47</v>
      </c>
      <c r="E157" s="30" t="s">
        <v>337</v>
      </c>
      <c r="F157" s="31" t="s">
        <v>68</v>
      </c>
      <c r="G157" s="32">
        <v>4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47</v>
      </c>
    </row>
    <row r="159" spans="1:5" ht="12.75">
      <c r="A159" s="37" t="s">
        <v>51</v>
      </c>
      <c r="E159" s="38" t="s">
        <v>896</v>
      </c>
    </row>
    <row r="160" spans="1:5" ht="12.75">
      <c r="A160" t="s">
        <v>53</v>
      </c>
      <c r="E160" s="36" t="s">
        <v>338</v>
      </c>
    </row>
    <row r="161" spans="1:16" ht="25.5">
      <c r="A161" s="25" t="s">
        <v>45</v>
      </c>
      <c r="B161" s="29" t="s">
        <v>501</v>
      </c>
      <c r="C161" s="29" t="s">
        <v>897</v>
      </c>
      <c r="D161" s="25" t="s">
        <v>47</v>
      </c>
      <c r="E161" s="30" t="s">
        <v>898</v>
      </c>
      <c r="F161" s="31" t="s">
        <v>68</v>
      </c>
      <c r="G161" s="32">
        <v>4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47</v>
      </c>
    </row>
    <row r="163" spans="1:5" ht="12.75">
      <c r="A163" s="37" t="s">
        <v>51</v>
      </c>
      <c r="E163" s="38" t="s">
        <v>899</v>
      </c>
    </row>
    <row r="164" spans="1:5" ht="25.5">
      <c r="A164" t="s">
        <v>53</v>
      </c>
      <c r="E164" s="36" t="s">
        <v>765</v>
      </c>
    </row>
    <row r="165" spans="1:16" ht="12.75">
      <c r="A165" s="25" t="s">
        <v>45</v>
      </c>
      <c r="B165" s="29" t="s">
        <v>504</v>
      </c>
      <c r="C165" s="29" t="s">
        <v>766</v>
      </c>
      <c r="D165" s="25" t="s">
        <v>47</v>
      </c>
      <c r="E165" s="30" t="s">
        <v>767</v>
      </c>
      <c r="F165" s="31" t="s">
        <v>68</v>
      </c>
      <c r="G165" s="32">
        <v>4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47</v>
      </c>
    </row>
    <row r="167" spans="1:5" ht="12.75">
      <c r="A167" s="37" t="s">
        <v>51</v>
      </c>
      <c r="E167" s="38" t="s">
        <v>899</v>
      </c>
    </row>
    <row r="168" spans="1:5" ht="25.5">
      <c r="A168" t="s">
        <v>53</v>
      </c>
      <c r="E168" s="36" t="s">
        <v>765</v>
      </c>
    </row>
    <row r="169" spans="1:16" ht="12.75">
      <c r="A169" s="25" t="s">
        <v>45</v>
      </c>
      <c r="B169" s="29" t="s">
        <v>507</v>
      </c>
      <c r="C169" s="29" t="s">
        <v>586</v>
      </c>
      <c r="D169" s="25" t="s">
        <v>47</v>
      </c>
      <c r="E169" s="30" t="s">
        <v>587</v>
      </c>
      <c r="F169" s="31" t="s">
        <v>82</v>
      </c>
      <c r="G169" s="32">
        <v>170.5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47</v>
      </c>
    </row>
    <row r="171" spans="1:5" ht="25.5">
      <c r="A171" s="37" t="s">
        <v>51</v>
      </c>
      <c r="E171" s="38" t="s">
        <v>900</v>
      </c>
    </row>
    <row r="172" spans="1:5" ht="51">
      <c r="A172" t="s">
        <v>53</v>
      </c>
      <c r="E172" s="36" t="s">
        <v>770</v>
      </c>
    </row>
    <row r="173" spans="1:16" ht="12.75">
      <c r="A173" s="25" t="s">
        <v>45</v>
      </c>
      <c r="B173" s="29" t="s">
        <v>388</v>
      </c>
      <c r="C173" s="29" t="s">
        <v>600</v>
      </c>
      <c r="D173" s="25" t="s">
        <v>47</v>
      </c>
      <c r="E173" s="30" t="s">
        <v>601</v>
      </c>
      <c r="F173" s="31" t="s">
        <v>82</v>
      </c>
      <c r="G173" s="32">
        <v>80.25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50</v>
      </c>
      <c r="E174" s="36" t="s">
        <v>47</v>
      </c>
    </row>
    <row r="175" spans="1:5" ht="12.75">
      <c r="A175" s="37" t="s">
        <v>51</v>
      </c>
      <c r="E175" s="38" t="s">
        <v>901</v>
      </c>
    </row>
    <row r="176" spans="1:5" ht="51">
      <c r="A176" t="s">
        <v>53</v>
      </c>
      <c r="E176" s="36" t="s">
        <v>770</v>
      </c>
    </row>
    <row r="177" spans="1:16" ht="12.75">
      <c r="A177" s="25" t="s">
        <v>45</v>
      </c>
      <c r="B177" s="29" t="s">
        <v>510</v>
      </c>
      <c r="C177" s="29" t="s">
        <v>345</v>
      </c>
      <c r="D177" s="25" t="s">
        <v>47</v>
      </c>
      <c r="E177" s="30" t="s">
        <v>346</v>
      </c>
      <c r="F177" s="31" t="s">
        <v>82</v>
      </c>
      <c r="G177" s="32">
        <v>14.5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12.75">
      <c r="A178" s="35" t="s">
        <v>50</v>
      </c>
      <c r="E178" s="36" t="s">
        <v>47</v>
      </c>
    </row>
    <row r="179" spans="1:5" ht="25.5">
      <c r="A179" s="37" t="s">
        <v>51</v>
      </c>
      <c r="E179" s="38" t="s">
        <v>902</v>
      </c>
    </row>
    <row r="180" spans="1:5" ht="25.5">
      <c r="A180" t="s">
        <v>53</v>
      </c>
      <c r="E180" s="36" t="s">
        <v>348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0+O8+O17+O70+O103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903</v>
      </c>
      <c r="I3" s="42">
        <f>0+I8+I17+I70+I103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903</v>
      </c>
      <c r="D4" s="6"/>
      <c r="E4" s="18" t="s">
        <v>904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27.75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905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196.607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906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</f>
      </c>
      <c r="R17">
        <f>0+O18+O22+O26+O30+O34+O38+O42+O46+O50+O54+O58+O62+O66</f>
      </c>
    </row>
    <row r="18" spans="1:16" ht="25.5">
      <c r="A18" s="25" t="s">
        <v>45</v>
      </c>
      <c r="B18" s="29" t="s">
        <v>22</v>
      </c>
      <c r="C18" s="29" t="s">
        <v>229</v>
      </c>
      <c r="D18" s="25" t="s">
        <v>47</v>
      </c>
      <c r="E18" s="30" t="s">
        <v>230</v>
      </c>
      <c r="F18" s="31" t="s">
        <v>160</v>
      </c>
      <c r="G18" s="32">
        <v>196.607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38.25">
      <c r="A20" s="37" t="s">
        <v>51</v>
      </c>
      <c r="E20" s="38" t="s">
        <v>907</v>
      </c>
    </row>
    <row r="21" spans="1:5" ht="63.75">
      <c r="A21" t="s">
        <v>53</v>
      </c>
      <c r="E21" s="36" t="s">
        <v>232</v>
      </c>
    </row>
    <row r="22" spans="1:16" ht="12.75">
      <c r="A22" s="25" t="s">
        <v>45</v>
      </c>
      <c r="B22" s="29" t="s">
        <v>33</v>
      </c>
      <c r="C22" s="29" t="s">
        <v>236</v>
      </c>
      <c r="D22" s="25" t="s">
        <v>47</v>
      </c>
      <c r="E22" s="30" t="s">
        <v>237</v>
      </c>
      <c r="F22" s="31" t="s">
        <v>160</v>
      </c>
      <c r="G22" s="32">
        <v>105.8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908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35</v>
      </c>
      <c r="C26" s="29" t="s">
        <v>239</v>
      </c>
      <c r="D26" s="25" t="s">
        <v>149</v>
      </c>
      <c r="E26" s="30" t="s">
        <v>240</v>
      </c>
      <c r="F26" s="31" t="s">
        <v>160</v>
      </c>
      <c r="G26" s="32">
        <v>235.13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25.5">
      <c r="A28" s="37" t="s">
        <v>51</v>
      </c>
      <c r="E28" s="38" t="s">
        <v>909</v>
      </c>
    </row>
    <row r="29" spans="1:5" ht="369.75">
      <c r="A29" t="s">
        <v>53</v>
      </c>
      <c r="E29" s="36" t="s">
        <v>242</v>
      </c>
    </row>
    <row r="30" spans="1:16" ht="12.75">
      <c r="A30" s="25" t="s">
        <v>45</v>
      </c>
      <c r="B30" s="29" t="s">
        <v>37</v>
      </c>
      <c r="C30" s="29" t="s">
        <v>239</v>
      </c>
      <c r="D30" s="25" t="s">
        <v>153</v>
      </c>
      <c r="E30" s="30" t="s">
        <v>240</v>
      </c>
      <c r="F30" s="31" t="s">
        <v>160</v>
      </c>
      <c r="G30" s="32">
        <v>27.75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910</v>
      </c>
    </row>
    <row r="33" spans="1:5" ht="369.75">
      <c r="A33" t="s">
        <v>53</v>
      </c>
      <c r="E33" s="36" t="s">
        <v>242</v>
      </c>
    </row>
    <row r="34" spans="1:16" ht="12.75">
      <c r="A34" s="25" t="s">
        <v>45</v>
      </c>
      <c r="B34" s="29" t="s">
        <v>64</v>
      </c>
      <c r="C34" s="29" t="s">
        <v>352</v>
      </c>
      <c r="D34" s="25" t="s">
        <v>47</v>
      </c>
      <c r="E34" s="30" t="s">
        <v>353</v>
      </c>
      <c r="F34" s="31" t="s">
        <v>160</v>
      </c>
      <c r="G34" s="32">
        <v>26.13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51</v>
      </c>
      <c r="E36" s="38" t="s">
        <v>911</v>
      </c>
    </row>
    <row r="37" spans="1:5" ht="369.75">
      <c r="A37" t="s">
        <v>53</v>
      </c>
      <c r="E37" s="36" t="s">
        <v>355</v>
      </c>
    </row>
    <row r="38" spans="1:16" ht="12.75">
      <c r="A38" s="25" t="s">
        <v>45</v>
      </c>
      <c r="B38" s="29" t="s">
        <v>77</v>
      </c>
      <c r="C38" s="29" t="s">
        <v>244</v>
      </c>
      <c r="D38" s="25" t="s">
        <v>149</v>
      </c>
      <c r="E38" s="30" t="s">
        <v>245</v>
      </c>
      <c r="F38" s="31" t="s">
        <v>160</v>
      </c>
      <c r="G38" s="32">
        <v>93.29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51">
      <c r="A40" s="37" t="s">
        <v>51</v>
      </c>
      <c r="E40" s="38" t="s">
        <v>912</v>
      </c>
    </row>
    <row r="41" spans="1:5" ht="306">
      <c r="A41" t="s">
        <v>53</v>
      </c>
      <c r="E41" s="36" t="s">
        <v>199</v>
      </c>
    </row>
    <row r="42" spans="1:16" ht="12.75">
      <c r="A42" s="25" t="s">
        <v>45</v>
      </c>
      <c r="B42" s="29" t="s">
        <v>40</v>
      </c>
      <c r="C42" s="29" t="s">
        <v>244</v>
      </c>
      <c r="D42" s="25" t="s">
        <v>153</v>
      </c>
      <c r="E42" s="30" t="s">
        <v>245</v>
      </c>
      <c r="F42" s="31" t="s">
        <v>160</v>
      </c>
      <c r="G42" s="32">
        <v>56.925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913</v>
      </c>
    </row>
    <row r="45" spans="1:5" ht="306">
      <c r="A45" t="s">
        <v>53</v>
      </c>
      <c r="E45" s="36" t="s">
        <v>199</v>
      </c>
    </row>
    <row r="46" spans="1:16" ht="12.75">
      <c r="A46" s="25" t="s">
        <v>45</v>
      </c>
      <c r="B46" s="29" t="s">
        <v>42</v>
      </c>
      <c r="C46" s="29" t="s">
        <v>248</v>
      </c>
      <c r="D46" s="25" t="s">
        <v>47</v>
      </c>
      <c r="E46" s="30" t="s">
        <v>249</v>
      </c>
      <c r="F46" s="31" t="s">
        <v>160</v>
      </c>
      <c r="G46" s="32">
        <v>69.71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914</v>
      </c>
    </row>
    <row r="49" spans="1:5" ht="267.75">
      <c r="A49" t="s">
        <v>53</v>
      </c>
      <c r="E49" s="36" t="s">
        <v>251</v>
      </c>
    </row>
    <row r="50" spans="1:16" ht="12.75">
      <c r="A50" s="25" t="s">
        <v>45</v>
      </c>
      <c r="B50" s="29" t="s">
        <v>89</v>
      </c>
      <c r="C50" s="29" t="s">
        <v>200</v>
      </c>
      <c r="D50" s="25" t="s">
        <v>47</v>
      </c>
      <c r="E50" s="30" t="s">
        <v>201</v>
      </c>
      <c r="F50" s="31" t="s">
        <v>160</v>
      </c>
      <c r="G50" s="32">
        <v>289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915</v>
      </c>
    </row>
    <row r="53" spans="1:5" ht="191.25">
      <c r="A53" t="s">
        <v>53</v>
      </c>
      <c r="E53" s="36" t="s">
        <v>203</v>
      </c>
    </row>
    <row r="54" spans="1:16" ht="12.75">
      <c r="A54" s="25" t="s">
        <v>45</v>
      </c>
      <c r="B54" s="29" t="s">
        <v>93</v>
      </c>
      <c r="C54" s="29" t="s">
        <v>253</v>
      </c>
      <c r="D54" s="25" t="s">
        <v>47</v>
      </c>
      <c r="E54" s="30" t="s">
        <v>254</v>
      </c>
      <c r="F54" s="31" t="s">
        <v>160</v>
      </c>
      <c r="G54" s="32">
        <v>670.44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916</v>
      </c>
    </row>
    <row r="57" spans="1:5" ht="280.5">
      <c r="A57" t="s">
        <v>53</v>
      </c>
      <c r="E57" s="36" t="s">
        <v>256</v>
      </c>
    </row>
    <row r="58" spans="1:16" ht="12.75">
      <c r="A58" s="25" t="s">
        <v>45</v>
      </c>
      <c r="B58" s="29" t="s">
        <v>97</v>
      </c>
      <c r="C58" s="29" t="s">
        <v>257</v>
      </c>
      <c r="D58" s="25" t="s">
        <v>47</v>
      </c>
      <c r="E58" s="30" t="s">
        <v>258</v>
      </c>
      <c r="F58" s="31" t="s">
        <v>160</v>
      </c>
      <c r="G58" s="32">
        <v>23.58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51</v>
      </c>
      <c r="E60" s="38" t="s">
        <v>917</v>
      </c>
    </row>
    <row r="61" spans="1:5" ht="242.25">
      <c r="A61" t="s">
        <v>53</v>
      </c>
      <c r="E61" s="36" t="s">
        <v>260</v>
      </c>
    </row>
    <row r="62" spans="1:16" ht="12.75">
      <c r="A62" s="25" t="s">
        <v>45</v>
      </c>
      <c r="B62" s="29" t="s">
        <v>261</v>
      </c>
      <c r="C62" s="29" t="s">
        <v>262</v>
      </c>
      <c r="D62" s="25" t="s">
        <v>47</v>
      </c>
      <c r="E62" s="30" t="s">
        <v>263</v>
      </c>
      <c r="F62" s="31" t="s">
        <v>170</v>
      </c>
      <c r="G62" s="32">
        <v>1340.3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918</v>
      </c>
    </row>
    <row r="65" spans="1:5" ht="25.5">
      <c r="A65" t="s">
        <v>53</v>
      </c>
      <c r="E65" s="36" t="s">
        <v>265</v>
      </c>
    </row>
    <row r="66" spans="1:16" ht="12.75">
      <c r="A66" s="25" t="s">
        <v>45</v>
      </c>
      <c r="B66" s="29" t="s">
        <v>101</v>
      </c>
      <c r="C66" s="29" t="s">
        <v>266</v>
      </c>
      <c r="D66" s="25" t="s">
        <v>47</v>
      </c>
      <c r="E66" s="30" t="s">
        <v>267</v>
      </c>
      <c r="F66" s="31" t="s">
        <v>160</v>
      </c>
      <c r="G66" s="32">
        <v>56.925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919</v>
      </c>
    </row>
    <row r="69" spans="1:5" ht="38.25">
      <c r="A69" t="s">
        <v>53</v>
      </c>
      <c r="E69" s="36" t="s">
        <v>269</v>
      </c>
    </row>
    <row r="70" spans="1:18" ht="12.75" customHeight="1">
      <c r="A70" s="6" t="s">
        <v>43</v>
      </c>
      <c r="B70" s="6"/>
      <c r="C70" s="40" t="s">
        <v>35</v>
      </c>
      <c r="D70" s="6"/>
      <c r="E70" s="27" t="s">
        <v>280</v>
      </c>
      <c r="F70" s="6"/>
      <c r="G70" s="6"/>
      <c r="H70" s="6"/>
      <c r="I70" s="41">
        <f>0+Q70</f>
      </c>
      <c r="O70">
        <f>0+R70</f>
      </c>
      <c r="Q70">
        <f>0+I71+I75+I79+I83+I87+I91+I95+I99</f>
      </c>
      <c r="R70">
        <f>0+O71+O75+O79+O83+O87+O91+O95+O99</f>
      </c>
    </row>
    <row r="71" spans="1:16" ht="12.75">
      <c r="A71" s="25" t="s">
        <v>45</v>
      </c>
      <c r="B71" s="29" t="s">
        <v>105</v>
      </c>
      <c r="C71" s="29" t="s">
        <v>281</v>
      </c>
      <c r="D71" s="25" t="s">
        <v>47</v>
      </c>
      <c r="E71" s="30" t="s">
        <v>282</v>
      </c>
      <c r="F71" s="31" t="s">
        <v>160</v>
      </c>
      <c r="G71" s="32">
        <v>124.251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25.5">
      <c r="A73" s="37" t="s">
        <v>51</v>
      </c>
      <c r="E73" s="38" t="s">
        <v>920</v>
      </c>
    </row>
    <row r="74" spans="1:5" ht="127.5">
      <c r="A74" t="s">
        <v>53</v>
      </c>
      <c r="E74" s="36" t="s">
        <v>284</v>
      </c>
    </row>
    <row r="75" spans="1:16" ht="12.75">
      <c r="A75" s="25" t="s">
        <v>45</v>
      </c>
      <c r="B75" s="29" t="s">
        <v>109</v>
      </c>
      <c r="C75" s="29" t="s">
        <v>285</v>
      </c>
      <c r="D75" s="25" t="s">
        <v>47</v>
      </c>
      <c r="E75" s="30" t="s">
        <v>286</v>
      </c>
      <c r="F75" s="31" t="s">
        <v>160</v>
      </c>
      <c r="G75" s="32">
        <v>223.44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25.5">
      <c r="A77" s="37" t="s">
        <v>51</v>
      </c>
      <c r="E77" s="38" t="s">
        <v>921</v>
      </c>
    </row>
    <row r="78" spans="1:5" ht="51">
      <c r="A78" t="s">
        <v>53</v>
      </c>
      <c r="E78" s="36" t="s">
        <v>288</v>
      </c>
    </row>
    <row r="79" spans="1:16" ht="12.75">
      <c r="A79" s="25" t="s">
        <v>45</v>
      </c>
      <c r="B79" s="29" t="s">
        <v>113</v>
      </c>
      <c r="C79" s="29" t="s">
        <v>290</v>
      </c>
      <c r="D79" s="25" t="s">
        <v>47</v>
      </c>
      <c r="E79" s="30" t="s">
        <v>291</v>
      </c>
      <c r="F79" s="31" t="s">
        <v>160</v>
      </c>
      <c r="G79" s="32">
        <v>41.85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25.5">
      <c r="A81" s="37" t="s">
        <v>51</v>
      </c>
      <c r="E81" s="38" t="s">
        <v>922</v>
      </c>
    </row>
    <row r="82" spans="1:5" ht="102">
      <c r="A82" t="s">
        <v>53</v>
      </c>
      <c r="E82" s="36" t="s">
        <v>293</v>
      </c>
    </row>
    <row r="83" spans="1:16" ht="12.75">
      <c r="A83" s="25" t="s">
        <v>45</v>
      </c>
      <c r="B83" s="29" t="s">
        <v>117</v>
      </c>
      <c r="C83" s="29" t="s">
        <v>295</v>
      </c>
      <c r="D83" s="25" t="s">
        <v>47</v>
      </c>
      <c r="E83" s="30" t="s">
        <v>296</v>
      </c>
      <c r="F83" s="31" t="s">
        <v>170</v>
      </c>
      <c r="G83" s="32">
        <v>955.776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25.5">
      <c r="A85" s="37" t="s">
        <v>51</v>
      </c>
      <c r="E85" s="38" t="s">
        <v>923</v>
      </c>
    </row>
    <row r="86" spans="1:5" ht="51">
      <c r="A86" t="s">
        <v>53</v>
      </c>
      <c r="E86" s="36" t="s">
        <v>298</v>
      </c>
    </row>
    <row r="87" spans="1:16" ht="12.75">
      <c r="A87" s="25" t="s">
        <v>45</v>
      </c>
      <c r="B87" s="29" t="s">
        <v>121</v>
      </c>
      <c r="C87" s="29" t="s">
        <v>300</v>
      </c>
      <c r="D87" s="25" t="s">
        <v>47</v>
      </c>
      <c r="E87" s="30" t="s">
        <v>301</v>
      </c>
      <c r="F87" s="31" t="s">
        <v>170</v>
      </c>
      <c r="G87" s="32">
        <v>936.624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25.5">
      <c r="A89" s="37" t="s">
        <v>51</v>
      </c>
      <c r="E89" s="38" t="s">
        <v>924</v>
      </c>
    </row>
    <row r="90" spans="1:5" ht="51">
      <c r="A90" t="s">
        <v>53</v>
      </c>
      <c r="E90" s="36" t="s">
        <v>298</v>
      </c>
    </row>
    <row r="91" spans="1:16" ht="12.75">
      <c r="A91" s="25" t="s">
        <v>45</v>
      </c>
      <c r="B91" s="29" t="s">
        <v>194</v>
      </c>
      <c r="C91" s="29" t="s">
        <v>304</v>
      </c>
      <c r="D91" s="25" t="s">
        <v>47</v>
      </c>
      <c r="E91" s="30" t="s">
        <v>305</v>
      </c>
      <c r="F91" s="31" t="s">
        <v>170</v>
      </c>
      <c r="G91" s="32">
        <v>912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25.5">
      <c r="A93" s="37" t="s">
        <v>51</v>
      </c>
      <c r="E93" s="38" t="s">
        <v>925</v>
      </c>
    </row>
    <row r="94" spans="1:5" ht="140.25">
      <c r="A94" t="s">
        <v>53</v>
      </c>
      <c r="E94" s="36" t="s">
        <v>307</v>
      </c>
    </row>
    <row r="95" spans="1:16" ht="12.75">
      <c r="A95" s="25" t="s">
        <v>45</v>
      </c>
      <c r="B95" s="29" t="s">
        <v>209</v>
      </c>
      <c r="C95" s="29" t="s">
        <v>308</v>
      </c>
      <c r="D95" s="25" t="s">
        <v>47</v>
      </c>
      <c r="E95" s="30" t="s">
        <v>309</v>
      </c>
      <c r="F95" s="31" t="s">
        <v>170</v>
      </c>
      <c r="G95" s="32">
        <v>936.624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926</v>
      </c>
    </row>
    <row r="98" spans="1:5" ht="140.25">
      <c r="A98" t="s">
        <v>53</v>
      </c>
      <c r="E98" s="36" t="s">
        <v>307</v>
      </c>
    </row>
    <row r="99" spans="1:16" ht="12.75">
      <c r="A99" s="25" t="s">
        <v>45</v>
      </c>
      <c r="B99" s="29" t="s">
        <v>299</v>
      </c>
      <c r="C99" s="29" t="s">
        <v>312</v>
      </c>
      <c r="D99" s="25" t="s">
        <v>47</v>
      </c>
      <c r="E99" s="30" t="s">
        <v>313</v>
      </c>
      <c r="F99" s="31" t="s">
        <v>82</v>
      </c>
      <c r="G99" s="32">
        <v>3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124</v>
      </c>
    </row>
    <row r="102" spans="1:5" ht="38.25">
      <c r="A102" t="s">
        <v>53</v>
      </c>
      <c r="E102" s="36" t="s">
        <v>315</v>
      </c>
    </row>
    <row r="103" spans="1:18" ht="12.75" customHeight="1">
      <c r="A103" s="6" t="s">
        <v>43</v>
      </c>
      <c r="B103" s="6"/>
      <c r="C103" s="40" t="s">
        <v>40</v>
      </c>
      <c r="D103" s="6"/>
      <c r="E103" s="27" t="s">
        <v>214</v>
      </c>
      <c r="F103" s="6"/>
      <c r="G103" s="6"/>
      <c r="H103" s="6"/>
      <c r="I103" s="41">
        <f>0+Q103</f>
      </c>
      <c r="O103">
        <f>0+R103</f>
      </c>
      <c r="Q103">
        <f>0+I104+I108+I112+I116+I120+I124+I128+I132</f>
      </c>
      <c r="R103">
        <f>0+O104+O108+O112+O116+O120+O124+O128+O132</f>
      </c>
    </row>
    <row r="104" spans="1:16" ht="25.5">
      <c r="A104" s="25" t="s">
        <v>45</v>
      </c>
      <c r="B104" s="29" t="s">
        <v>303</v>
      </c>
      <c r="C104" s="29" t="s">
        <v>317</v>
      </c>
      <c r="D104" s="25" t="s">
        <v>47</v>
      </c>
      <c r="E104" s="30" t="s">
        <v>318</v>
      </c>
      <c r="F104" s="31" t="s">
        <v>82</v>
      </c>
      <c r="G104" s="32">
        <v>125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12.75">
      <c r="A106" s="37" t="s">
        <v>51</v>
      </c>
      <c r="E106" s="38" t="s">
        <v>927</v>
      </c>
    </row>
    <row r="107" spans="1:5" ht="127.5">
      <c r="A107" t="s">
        <v>53</v>
      </c>
      <c r="E107" s="36" t="s">
        <v>320</v>
      </c>
    </row>
    <row r="108" spans="1:16" ht="12.75">
      <c r="A108" s="25" t="s">
        <v>45</v>
      </c>
      <c r="B108" s="29" t="s">
        <v>396</v>
      </c>
      <c r="C108" s="29" t="s">
        <v>327</v>
      </c>
      <c r="D108" s="25" t="s">
        <v>47</v>
      </c>
      <c r="E108" s="30" t="s">
        <v>328</v>
      </c>
      <c r="F108" s="31" t="s">
        <v>68</v>
      </c>
      <c r="G108" s="32">
        <v>14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928</v>
      </c>
    </row>
    <row r="111" spans="1:5" ht="51">
      <c r="A111" t="s">
        <v>53</v>
      </c>
      <c r="E111" s="36" t="s">
        <v>330</v>
      </c>
    </row>
    <row r="112" spans="1:16" ht="12.75">
      <c r="A112" s="25" t="s">
        <v>45</v>
      </c>
      <c r="B112" s="29" t="s">
        <v>311</v>
      </c>
      <c r="C112" s="29" t="s">
        <v>892</v>
      </c>
      <c r="D112" s="25" t="s">
        <v>47</v>
      </c>
      <c r="E112" s="30" t="s">
        <v>893</v>
      </c>
      <c r="F112" s="31" t="s">
        <v>68</v>
      </c>
      <c r="G112" s="32">
        <v>6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929</v>
      </c>
    </row>
    <row r="115" spans="1:5" ht="25.5">
      <c r="A115" t="s">
        <v>53</v>
      </c>
      <c r="E115" s="36" t="s">
        <v>895</v>
      </c>
    </row>
    <row r="116" spans="1:16" ht="25.5">
      <c r="A116" s="25" t="s">
        <v>45</v>
      </c>
      <c r="B116" s="29" t="s">
        <v>316</v>
      </c>
      <c r="C116" s="29" t="s">
        <v>332</v>
      </c>
      <c r="D116" s="25" t="s">
        <v>47</v>
      </c>
      <c r="E116" s="30" t="s">
        <v>333</v>
      </c>
      <c r="F116" s="31" t="s">
        <v>68</v>
      </c>
      <c r="G116" s="32">
        <v>14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928</v>
      </c>
    </row>
    <row r="119" spans="1:5" ht="51">
      <c r="A119" t="s">
        <v>53</v>
      </c>
      <c r="E119" s="36" t="s">
        <v>330</v>
      </c>
    </row>
    <row r="120" spans="1:16" ht="12.75">
      <c r="A120" s="25" t="s">
        <v>45</v>
      </c>
      <c r="B120" s="29" t="s">
        <v>321</v>
      </c>
      <c r="C120" s="29" t="s">
        <v>336</v>
      </c>
      <c r="D120" s="25" t="s">
        <v>47</v>
      </c>
      <c r="E120" s="30" t="s">
        <v>337</v>
      </c>
      <c r="F120" s="31" t="s">
        <v>68</v>
      </c>
      <c r="G120" s="32">
        <v>14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12.75">
      <c r="A122" s="37" t="s">
        <v>51</v>
      </c>
      <c r="E122" s="38" t="s">
        <v>928</v>
      </c>
    </row>
    <row r="123" spans="1:5" ht="12.75">
      <c r="A123" t="s">
        <v>53</v>
      </c>
      <c r="E123" s="36" t="s">
        <v>338</v>
      </c>
    </row>
    <row r="124" spans="1:16" ht="25.5">
      <c r="A124" s="25" t="s">
        <v>45</v>
      </c>
      <c r="B124" s="29" t="s">
        <v>326</v>
      </c>
      <c r="C124" s="29" t="s">
        <v>897</v>
      </c>
      <c r="D124" s="25" t="s">
        <v>47</v>
      </c>
      <c r="E124" s="30" t="s">
        <v>898</v>
      </c>
      <c r="F124" s="31" t="s">
        <v>68</v>
      </c>
      <c r="G124" s="32">
        <v>1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12.75">
      <c r="A126" s="37" t="s">
        <v>51</v>
      </c>
      <c r="E126" s="38" t="s">
        <v>57</v>
      </c>
    </row>
    <row r="127" spans="1:5" ht="25.5">
      <c r="A127" t="s">
        <v>53</v>
      </c>
      <c r="E127" s="36" t="s">
        <v>765</v>
      </c>
    </row>
    <row r="128" spans="1:16" ht="12.75">
      <c r="A128" s="25" t="s">
        <v>45</v>
      </c>
      <c r="B128" s="29" t="s">
        <v>331</v>
      </c>
      <c r="C128" s="29" t="s">
        <v>766</v>
      </c>
      <c r="D128" s="25" t="s">
        <v>47</v>
      </c>
      <c r="E128" s="30" t="s">
        <v>767</v>
      </c>
      <c r="F128" s="31" t="s">
        <v>68</v>
      </c>
      <c r="G128" s="32">
        <v>1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47</v>
      </c>
    </row>
    <row r="130" spans="1:5" ht="12.75">
      <c r="A130" s="37" t="s">
        <v>51</v>
      </c>
      <c r="E130" s="38" t="s">
        <v>57</v>
      </c>
    </row>
    <row r="131" spans="1:5" ht="25.5">
      <c r="A131" t="s">
        <v>53</v>
      </c>
      <c r="E131" s="36" t="s">
        <v>765</v>
      </c>
    </row>
    <row r="132" spans="1:16" ht="12.75">
      <c r="A132" s="25" t="s">
        <v>45</v>
      </c>
      <c r="B132" s="29" t="s">
        <v>335</v>
      </c>
      <c r="C132" s="29" t="s">
        <v>345</v>
      </c>
      <c r="D132" s="25" t="s">
        <v>47</v>
      </c>
      <c r="E132" s="30" t="s">
        <v>346</v>
      </c>
      <c r="F132" s="31" t="s">
        <v>82</v>
      </c>
      <c r="G132" s="32">
        <v>4.3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47</v>
      </c>
    </row>
    <row r="134" spans="1:5" ht="12.75">
      <c r="A134" s="37" t="s">
        <v>51</v>
      </c>
      <c r="E134" s="38" t="s">
        <v>930</v>
      </c>
    </row>
    <row r="135" spans="1:5" ht="25.5">
      <c r="A135" t="s">
        <v>53</v>
      </c>
      <c r="E135" s="36" t="s">
        <v>348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0+O8+O21+O74+O79+O108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931</v>
      </c>
      <c r="I3" s="42">
        <f>0+I8+I21+I74+I79+I108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931</v>
      </c>
      <c r="D4" s="6"/>
      <c r="E4" s="18" t="s">
        <v>932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1187.459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933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3102.367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934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157</v>
      </c>
      <c r="D17" s="25" t="s">
        <v>158</v>
      </c>
      <c r="E17" s="30" t="s">
        <v>159</v>
      </c>
      <c r="F17" s="31" t="s">
        <v>160</v>
      </c>
      <c r="G17" s="32">
        <v>454.767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38.25">
      <c r="A19" s="37" t="s">
        <v>51</v>
      </c>
      <c r="E19" s="38" t="s">
        <v>935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</f>
      </c>
      <c r="R21">
        <f>0+O22+O26+O30+O34+O38+O42+O46+O50+O54+O58+O62+O66+O70</f>
      </c>
    </row>
    <row r="22" spans="1:16" ht="25.5">
      <c r="A22" s="25" t="s">
        <v>45</v>
      </c>
      <c r="B22" s="29" t="s">
        <v>33</v>
      </c>
      <c r="C22" s="29" t="s">
        <v>229</v>
      </c>
      <c r="D22" s="25" t="s">
        <v>47</v>
      </c>
      <c r="E22" s="30" t="s">
        <v>230</v>
      </c>
      <c r="F22" s="31" t="s">
        <v>160</v>
      </c>
      <c r="G22" s="32">
        <v>3102.367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02">
      <c r="A24" s="37" t="s">
        <v>51</v>
      </c>
      <c r="E24" s="38" t="s">
        <v>936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194</v>
      </c>
      <c r="C26" s="29" t="s">
        <v>937</v>
      </c>
      <c r="D26" s="25" t="s">
        <v>47</v>
      </c>
      <c r="E26" s="30" t="s">
        <v>938</v>
      </c>
      <c r="F26" s="31" t="s">
        <v>160</v>
      </c>
      <c r="G26" s="32">
        <v>451.827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939</v>
      </c>
    </row>
    <row r="29" spans="1:5" ht="63.75">
      <c r="A29" t="s">
        <v>53</v>
      </c>
      <c r="E29" s="36" t="s">
        <v>232</v>
      </c>
    </row>
    <row r="30" spans="1:16" ht="12.75">
      <c r="A30" s="25" t="s">
        <v>45</v>
      </c>
      <c r="B30" s="29" t="s">
        <v>35</v>
      </c>
      <c r="C30" s="29" t="s">
        <v>236</v>
      </c>
      <c r="D30" s="25" t="s">
        <v>47</v>
      </c>
      <c r="E30" s="30" t="s">
        <v>237</v>
      </c>
      <c r="F30" s="31" t="s">
        <v>160</v>
      </c>
      <c r="G30" s="32">
        <v>888.473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14.75">
      <c r="A32" s="37" t="s">
        <v>51</v>
      </c>
      <c r="E32" s="38" t="s">
        <v>940</v>
      </c>
    </row>
    <row r="33" spans="1:5" ht="63.75">
      <c r="A33" t="s">
        <v>53</v>
      </c>
      <c r="E33" s="36" t="s">
        <v>232</v>
      </c>
    </row>
    <row r="34" spans="1:16" ht="12.75">
      <c r="A34" s="25" t="s">
        <v>45</v>
      </c>
      <c r="B34" s="29" t="s">
        <v>37</v>
      </c>
      <c r="C34" s="29" t="s">
        <v>239</v>
      </c>
      <c r="D34" s="25" t="s">
        <v>149</v>
      </c>
      <c r="E34" s="30" t="s">
        <v>240</v>
      </c>
      <c r="F34" s="31" t="s">
        <v>160</v>
      </c>
      <c r="G34" s="32">
        <v>5118.7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941</v>
      </c>
    </row>
    <row r="37" spans="1:5" ht="369.75">
      <c r="A37" t="s">
        <v>53</v>
      </c>
      <c r="E37" s="36" t="s">
        <v>242</v>
      </c>
    </row>
    <row r="38" spans="1:16" ht="12.75">
      <c r="A38" s="25" t="s">
        <v>45</v>
      </c>
      <c r="B38" s="29" t="s">
        <v>64</v>
      </c>
      <c r="C38" s="29" t="s">
        <v>239</v>
      </c>
      <c r="D38" s="25" t="s">
        <v>153</v>
      </c>
      <c r="E38" s="30" t="s">
        <v>240</v>
      </c>
      <c r="F38" s="31" t="s">
        <v>160</v>
      </c>
      <c r="G38" s="32">
        <v>1187.459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40.25">
      <c r="A40" s="37" t="s">
        <v>51</v>
      </c>
      <c r="E40" s="38" t="s">
        <v>942</v>
      </c>
    </row>
    <row r="41" spans="1:5" ht="369.75">
      <c r="A41" t="s">
        <v>53</v>
      </c>
      <c r="E41" s="36" t="s">
        <v>242</v>
      </c>
    </row>
    <row r="42" spans="1:16" ht="12.75">
      <c r="A42" s="25" t="s">
        <v>45</v>
      </c>
      <c r="B42" s="29" t="s">
        <v>77</v>
      </c>
      <c r="C42" s="29" t="s">
        <v>244</v>
      </c>
      <c r="D42" s="25" t="s">
        <v>149</v>
      </c>
      <c r="E42" s="30" t="s">
        <v>245</v>
      </c>
      <c r="F42" s="31" t="s">
        <v>160</v>
      </c>
      <c r="G42" s="32">
        <v>242.939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51</v>
      </c>
      <c r="E44" s="38" t="s">
        <v>943</v>
      </c>
    </row>
    <row r="45" spans="1:5" ht="306">
      <c r="A45" t="s">
        <v>53</v>
      </c>
      <c r="E45" s="36" t="s">
        <v>199</v>
      </c>
    </row>
    <row r="46" spans="1:16" ht="12.75">
      <c r="A46" s="25" t="s">
        <v>45</v>
      </c>
      <c r="B46" s="29" t="s">
        <v>40</v>
      </c>
      <c r="C46" s="29" t="s">
        <v>248</v>
      </c>
      <c r="D46" s="25" t="s">
        <v>47</v>
      </c>
      <c r="E46" s="30" t="s">
        <v>249</v>
      </c>
      <c r="F46" s="31" t="s">
        <v>160</v>
      </c>
      <c r="G46" s="32">
        <v>154.139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38.25">
      <c r="A48" s="37" t="s">
        <v>51</v>
      </c>
      <c r="E48" s="38" t="s">
        <v>944</v>
      </c>
    </row>
    <row r="49" spans="1:5" ht="267.75">
      <c r="A49" t="s">
        <v>53</v>
      </c>
      <c r="E49" s="36" t="s">
        <v>251</v>
      </c>
    </row>
    <row r="50" spans="1:16" ht="12.75">
      <c r="A50" s="25" t="s">
        <v>45</v>
      </c>
      <c r="B50" s="29" t="s">
        <v>42</v>
      </c>
      <c r="C50" s="29" t="s">
        <v>200</v>
      </c>
      <c r="D50" s="25" t="s">
        <v>47</v>
      </c>
      <c r="E50" s="30" t="s">
        <v>201</v>
      </c>
      <c r="F50" s="31" t="s">
        <v>160</v>
      </c>
      <c r="G50" s="32">
        <v>6217.359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945</v>
      </c>
    </row>
    <row r="53" spans="1:5" ht="191.25">
      <c r="A53" t="s">
        <v>53</v>
      </c>
      <c r="E53" s="36" t="s">
        <v>203</v>
      </c>
    </row>
    <row r="54" spans="1:16" ht="12.75">
      <c r="A54" s="25" t="s">
        <v>45</v>
      </c>
      <c r="B54" s="29" t="s">
        <v>89</v>
      </c>
      <c r="C54" s="29" t="s">
        <v>253</v>
      </c>
      <c r="D54" s="25" t="s">
        <v>47</v>
      </c>
      <c r="E54" s="30" t="s">
        <v>254</v>
      </c>
      <c r="F54" s="31" t="s">
        <v>160</v>
      </c>
      <c r="G54" s="32">
        <v>2609.74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946</v>
      </c>
    </row>
    <row r="57" spans="1:5" ht="280.5">
      <c r="A57" t="s">
        <v>53</v>
      </c>
      <c r="E57" s="36" t="s">
        <v>256</v>
      </c>
    </row>
    <row r="58" spans="1:16" ht="12.75">
      <c r="A58" s="25" t="s">
        <v>45</v>
      </c>
      <c r="B58" s="29" t="s">
        <v>93</v>
      </c>
      <c r="C58" s="29" t="s">
        <v>257</v>
      </c>
      <c r="D58" s="25" t="s">
        <v>47</v>
      </c>
      <c r="E58" s="30" t="s">
        <v>258</v>
      </c>
      <c r="F58" s="31" t="s">
        <v>160</v>
      </c>
      <c r="G58" s="32">
        <v>88.8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51">
      <c r="A60" s="37" t="s">
        <v>51</v>
      </c>
      <c r="E60" s="38" t="s">
        <v>947</v>
      </c>
    </row>
    <row r="61" spans="1:5" ht="242.25">
      <c r="A61" t="s">
        <v>53</v>
      </c>
      <c r="E61" s="36" t="s">
        <v>260</v>
      </c>
    </row>
    <row r="62" spans="1:16" ht="12.75">
      <c r="A62" s="25" t="s">
        <v>45</v>
      </c>
      <c r="B62" s="29" t="s">
        <v>97</v>
      </c>
      <c r="C62" s="29" t="s">
        <v>693</v>
      </c>
      <c r="D62" s="25" t="s">
        <v>47</v>
      </c>
      <c r="E62" s="30" t="s">
        <v>694</v>
      </c>
      <c r="F62" s="31" t="s">
        <v>160</v>
      </c>
      <c r="G62" s="32">
        <v>0.692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948</v>
      </c>
    </row>
    <row r="65" spans="1:5" ht="229.5">
      <c r="A65" t="s">
        <v>53</v>
      </c>
      <c r="E65" s="36" t="s">
        <v>696</v>
      </c>
    </row>
    <row r="66" spans="1:16" ht="12.75">
      <c r="A66" s="25" t="s">
        <v>45</v>
      </c>
      <c r="B66" s="29" t="s">
        <v>261</v>
      </c>
      <c r="C66" s="29" t="s">
        <v>949</v>
      </c>
      <c r="D66" s="25" t="s">
        <v>47</v>
      </c>
      <c r="E66" s="30" t="s">
        <v>950</v>
      </c>
      <c r="F66" s="31" t="s">
        <v>160</v>
      </c>
      <c r="G66" s="32">
        <v>2.843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51">
      <c r="A68" s="37" t="s">
        <v>51</v>
      </c>
      <c r="E68" s="38" t="s">
        <v>951</v>
      </c>
    </row>
    <row r="69" spans="1:5" ht="293.25">
      <c r="A69" t="s">
        <v>53</v>
      </c>
      <c r="E69" s="36" t="s">
        <v>952</v>
      </c>
    </row>
    <row r="70" spans="1:16" ht="12.75">
      <c r="A70" s="25" t="s">
        <v>45</v>
      </c>
      <c r="B70" s="29" t="s">
        <v>101</v>
      </c>
      <c r="C70" s="29" t="s">
        <v>262</v>
      </c>
      <c r="D70" s="25" t="s">
        <v>47</v>
      </c>
      <c r="E70" s="30" t="s">
        <v>263</v>
      </c>
      <c r="F70" s="31" t="s">
        <v>170</v>
      </c>
      <c r="G70" s="32">
        <v>5613.5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38.25">
      <c r="A72" s="37" t="s">
        <v>51</v>
      </c>
      <c r="E72" s="38" t="s">
        <v>953</v>
      </c>
    </row>
    <row r="73" spans="1:5" ht="25.5">
      <c r="A73" t="s">
        <v>53</v>
      </c>
      <c r="E73" s="36" t="s">
        <v>265</v>
      </c>
    </row>
    <row r="74" spans="1:18" ht="12.75" customHeight="1">
      <c r="A74" s="6" t="s">
        <v>43</v>
      </c>
      <c r="B74" s="6"/>
      <c r="C74" s="40" t="s">
        <v>33</v>
      </c>
      <c r="D74" s="6"/>
      <c r="E74" s="27" t="s">
        <v>271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105</v>
      </c>
      <c r="C75" s="29" t="s">
        <v>711</v>
      </c>
      <c r="D75" s="25" t="s">
        <v>47</v>
      </c>
      <c r="E75" s="30" t="s">
        <v>712</v>
      </c>
      <c r="F75" s="31" t="s">
        <v>160</v>
      </c>
      <c r="G75" s="32">
        <v>1.112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954</v>
      </c>
    </row>
    <row r="78" spans="1:5" ht="38.25">
      <c r="A78" t="s">
        <v>53</v>
      </c>
      <c r="E78" s="36" t="s">
        <v>714</v>
      </c>
    </row>
    <row r="79" spans="1:18" ht="12.75" customHeight="1">
      <c r="A79" s="6" t="s">
        <v>43</v>
      </c>
      <c r="B79" s="6"/>
      <c r="C79" s="40" t="s">
        <v>35</v>
      </c>
      <c r="D79" s="6"/>
      <c r="E79" s="27" t="s">
        <v>280</v>
      </c>
      <c r="F79" s="6"/>
      <c r="G79" s="6"/>
      <c r="H79" s="6"/>
      <c r="I79" s="41">
        <f>0+Q79</f>
      </c>
      <c r="O79">
        <f>0+R79</f>
      </c>
      <c r="Q79">
        <f>0+I80+I84+I88+I92+I96+I100+I104</f>
      </c>
      <c r="R79">
        <f>0+O80+O84+O88+O92+O96+O100+O104</f>
      </c>
    </row>
    <row r="80" spans="1:16" ht="12.75">
      <c r="A80" s="25" t="s">
        <v>45</v>
      </c>
      <c r="B80" s="29" t="s">
        <v>109</v>
      </c>
      <c r="C80" s="29" t="s">
        <v>281</v>
      </c>
      <c r="D80" s="25" t="s">
        <v>47</v>
      </c>
      <c r="E80" s="30" t="s">
        <v>282</v>
      </c>
      <c r="F80" s="31" t="s">
        <v>160</v>
      </c>
      <c r="G80" s="32">
        <v>451.827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25.5">
      <c r="A82" s="37" t="s">
        <v>51</v>
      </c>
      <c r="E82" s="38" t="s">
        <v>955</v>
      </c>
    </row>
    <row r="83" spans="1:5" ht="127.5">
      <c r="A83" t="s">
        <v>53</v>
      </c>
      <c r="E83" s="36" t="s">
        <v>284</v>
      </c>
    </row>
    <row r="84" spans="1:16" ht="12.75">
      <c r="A84" s="25" t="s">
        <v>45</v>
      </c>
      <c r="B84" s="29" t="s">
        <v>113</v>
      </c>
      <c r="C84" s="29" t="s">
        <v>285</v>
      </c>
      <c r="D84" s="25" t="s">
        <v>47</v>
      </c>
      <c r="E84" s="30" t="s">
        <v>286</v>
      </c>
      <c r="F84" s="31" t="s">
        <v>160</v>
      </c>
      <c r="G84" s="32">
        <v>879.504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76.5">
      <c r="A86" s="37" t="s">
        <v>51</v>
      </c>
      <c r="E86" s="38" t="s">
        <v>956</v>
      </c>
    </row>
    <row r="87" spans="1:5" ht="51">
      <c r="A87" t="s">
        <v>53</v>
      </c>
      <c r="E87" s="36" t="s">
        <v>288</v>
      </c>
    </row>
    <row r="88" spans="1:16" ht="12.75">
      <c r="A88" s="25" t="s">
        <v>45</v>
      </c>
      <c r="B88" s="29" t="s">
        <v>117</v>
      </c>
      <c r="C88" s="29" t="s">
        <v>290</v>
      </c>
      <c r="D88" s="25" t="s">
        <v>47</v>
      </c>
      <c r="E88" s="30" t="s">
        <v>291</v>
      </c>
      <c r="F88" s="31" t="s">
        <v>160</v>
      </c>
      <c r="G88" s="32">
        <v>103.578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957</v>
      </c>
    </row>
    <row r="91" spans="1:5" ht="102">
      <c r="A91" t="s">
        <v>53</v>
      </c>
      <c r="E91" s="36" t="s">
        <v>293</v>
      </c>
    </row>
    <row r="92" spans="1:16" ht="12.75">
      <c r="A92" s="25" t="s">
        <v>45</v>
      </c>
      <c r="B92" s="29" t="s">
        <v>121</v>
      </c>
      <c r="C92" s="29" t="s">
        <v>295</v>
      </c>
      <c r="D92" s="25" t="s">
        <v>47</v>
      </c>
      <c r="E92" s="30" t="s">
        <v>296</v>
      </c>
      <c r="F92" s="31" t="s">
        <v>170</v>
      </c>
      <c r="G92" s="32">
        <v>3765.226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958</v>
      </c>
    </row>
    <row r="95" spans="1:5" ht="51">
      <c r="A95" t="s">
        <v>53</v>
      </c>
      <c r="E95" s="36" t="s">
        <v>298</v>
      </c>
    </row>
    <row r="96" spans="1:16" ht="12.75">
      <c r="A96" s="25" t="s">
        <v>45</v>
      </c>
      <c r="B96" s="29" t="s">
        <v>289</v>
      </c>
      <c r="C96" s="29" t="s">
        <v>300</v>
      </c>
      <c r="D96" s="25" t="s">
        <v>47</v>
      </c>
      <c r="E96" s="30" t="s">
        <v>301</v>
      </c>
      <c r="F96" s="31" t="s">
        <v>170</v>
      </c>
      <c r="G96" s="32">
        <v>3593.578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959</v>
      </c>
    </row>
    <row r="99" spans="1:5" ht="51">
      <c r="A99" t="s">
        <v>53</v>
      </c>
      <c r="E99" s="36" t="s">
        <v>298</v>
      </c>
    </row>
    <row r="100" spans="1:16" ht="12.75">
      <c r="A100" s="25" t="s">
        <v>45</v>
      </c>
      <c r="B100" s="29" t="s">
        <v>294</v>
      </c>
      <c r="C100" s="29" t="s">
        <v>668</v>
      </c>
      <c r="D100" s="25" t="s">
        <v>47</v>
      </c>
      <c r="E100" s="30" t="s">
        <v>669</v>
      </c>
      <c r="F100" s="31" t="s">
        <v>170</v>
      </c>
      <c r="G100" s="32">
        <v>3528.92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960</v>
      </c>
    </row>
    <row r="103" spans="1:5" ht="140.25">
      <c r="A103" t="s">
        <v>53</v>
      </c>
      <c r="E103" s="36" t="s">
        <v>307</v>
      </c>
    </row>
    <row r="104" spans="1:16" ht="12.75">
      <c r="A104" s="25" t="s">
        <v>45</v>
      </c>
      <c r="B104" s="29" t="s">
        <v>299</v>
      </c>
      <c r="C104" s="29" t="s">
        <v>961</v>
      </c>
      <c r="D104" s="25" t="s">
        <v>47</v>
      </c>
      <c r="E104" s="30" t="s">
        <v>962</v>
      </c>
      <c r="F104" s="31" t="s">
        <v>170</v>
      </c>
      <c r="G104" s="32">
        <v>3593.578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963</v>
      </c>
    </row>
    <row r="107" spans="1:5" ht="140.25">
      <c r="A107" t="s">
        <v>53</v>
      </c>
      <c r="E107" s="36" t="s">
        <v>307</v>
      </c>
    </row>
    <row r="108" spans="1:18" ht="12.75" customHeight="1">
      <c r="A108" s="6" t="s">
        <v>43</v>
      </c>
      <c r="B108" s="6"/>
      <c r="C108" s="40" t="s">
        <v>40</v>
      </c>
      <c r="D108" s="6"/>
      <c r="E108" s="27" t="s">
        <v>214</v>
      </c>
      <c r="F108" s="6"/>
      <c r="G108" s="6"/>
      <c r="H108" s="6"/>
      <c r="I108" s="41">
        <f>0+Q108</f>
      </c>
      <c r="O108">
        <f>0+R108</f>
      </c>
      <c r="Q108">
        <f>0+I109+I113+I117+I121+I125+I129+I133</f>
      </c>
      <c r="R108">
        <f>0+O109+O113+O117+O121+O125+O129+O133</f>
      </c>
    </row>
    <row r="109" spans="1:16" ht="12.75">
      <c r="A109" s="25" t="s">
        <v>45</v>
      </c>
      <c r="B109" s="29" t="s">
        <v>303</v>
      </c>
      <c r="C109" s="29" t="s">
        <v>327</v>
      </c>
      <c r="D109" s="25" t="s">
        <v>47</v>
      </c>
      <c r="E109" s="30" t="s">
        <v>328</v>
      </c>
      <c r="F109" s="31" t="s">
        <v>68</v>
      </c>
      <c r="G109" s="32">
        <v>71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2.75">
      <c r="A111" s="37" t="s">
        <v>51</v>
      </c>
      <c r="E111" s="38" t="s">
        <v>964</v>
      </c>
    </row>
    <row r="112" spans="1:5" ht="51">
      <c r="A112" t="s">
        <v>53</v>
      </c>
      <c r="E112" s="36" t="s">
        <v>330</v>
      </c>
    </row>
    <row r="113" spans="1:16" ht="12.75">
      <c r="A113" s="25" t="s">
        <v>45</v>
      </c>
      <c r="B113" s="29" t="s">
        <v>396</v>
      </c>
      <c r="C113" s="29" t="s">
        <v>892</v>
      </c>
      <c r="D113" s="25" t="s">
        <v>47</v>
      </c>
      <c r="E113" s="30" t="s">
        <v>893</v>
      </c>
      <c r="F113" s="31" t="s">
        <v>68</v>
      </c>
      <c r="G113" s="32">
        <v>129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25.5">
      <c r="A115" s="37" t="s">
        <v>51</v>
      </c>
      <c r="E115" s="38" t="s">
        <v>965</v>
      </c>
    </row>
    <row r="116" spans="1:5" ht="25.5">
      <c r="A116" t="s">
        <v>53</v>
      </c>
      <c r="E116" s="36" t="s">
        <v>895</v>
      </c>
    </row>
    <row r="117" spans="1:16" ht="12.75">
      <c r="A117" s="25" t="s">
        <v>45</v>
      </c>
      <c r="B117" s="29" t="s">
        <v>311</v>
      </c>
      <c r="C117" s="29" t="s">
        <v>762</v>
      </c>
      <c r="D117" s="25" t="s">
        <v>47</v>
      </c>
      <c r="E117" s="30" t="s">
        <v>763</v>
      </c>
      <c r="F117" s="31" t="s">
        <v>68</v>
      </c>
      <c r="G117" s="32">
        <v>7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2.75">
      <c r="A119" s="37" t="s">
        <v>51</v>
      </c>
      <c r="E119" s="38" t="s">
        <v>966</v>
      </c>
    </row>
    <row r="120" spans="1:5" ht="25.5">
      <c r="A120" t="s">
        <v>53</v>
      </c>
      <c r="E120" s="36" t="s">
        <v>765</v>
      </c>
    </row>
    <row r="121" spans="1:16" ht="12.75">
      <c r="A121" s="25" t="s">
        <v>45</v>
      </c>
      <c r="B121" s="29" t="s">
        <v>316</v>
      </c>
      <c r="C121" s="29" t="s">
        <v>766</v>
      </c>
      <c r="D121" s="25" t="s">
        <v>47</v>
      </c>
      <c r="E121" s="30" t="s">
        <v>767</v>
      </c>
      <c r="F121" s="31" t="s">
        <v>68</v>
      </c>
      <c r="G121" s="32">
        <v>7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966</v>
      </c>
    </row>
    <row r="124" spans="1:5" ht="25.5">
      <c r="A124" t="s">
        <v>53</v>
      </c>
      <c r="E124" s="36" t="s">
        <v>765</v>
      </c>
    </row>
    <row r="125" spans="1:16" ht="12.75">
      <c r="A125" s="25" t="s">
        <v>45</v>
      </c>
      <c r="B125" s="29" t="s">
        <v>321</v>
      </c>
      <c r="C125" s="29" t="s">
        <v>967</v>
      </c>
      <c r="D125" s="25" t="s">
        <v>47</v>
      </c>
      <c r="E125" s="30" t="s">
        <v>968</v>
      </c>
      <c r="F125" s="31" t="s">
        <v>82</v>
      </c>
      <c r="G125" s="32">
        <v>12.36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25.5">
      <c r="A127" s="37" t="s">
        <v>51</v>
      </c>
      <c r="E127" s="38" t="s">
        <v>969</v>
      </c>
    </row>
    <row r="128" spans="1:5" ht="63.75">
      <c r="A128" t="s">
        <v>53</v>
      </c>
      <c r="E128" s="36" t="s">
        <v>775</v>
      </c>
    </row>
    <row r="129" spans="1:16" ht="12.75">
      <c r="A129" s="25" t="s">
        <v>45</v>
      </c>
      <c r="B129" s="29" t="s">
        <v>326</v>
      </c>
      <c r="C129" s="29" t="s">
        <v>345</v>
      </c>
      <c r="D129" s="25" t="s">
        <v>47</v>
      </c>
      <c r="E129" s="30" t="s">
        <v>346</v>
      </c>
      <c r="F129" s="31" t="s">
        <v>82</v>
      </c>
      <c r="G129" s="32">
        <v>104.15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38.25">
      <c r="A131" s="37" t="s">
        <v>51</v>
      </c>
      <c r="E131" s="38" t="s">
        <v>970</v>
      </c>
    </row>
    <row r="132" spans="1:5" ht="25.5">
      <c r="A132" t="s">
        <v>53</v>
      </c>
      <c r="E132" s="36" t="s">
        <v>348</v>
      </c>
    </row>
    <row r="133" spans="1:16" ht="12.75">
      <c r="A133" s="25" t="s">
        <v>45</v>
      </c>
      <c r="B133" s="29" t="s">
        <v>331</v>
      </c>
      <c r="C133" s="29" t="s">
        <v>971</v>
      </c>
      <c r="D133" s="25" t="s">
        <v>47</v>
      </c>
      <c r="E133" s="30" t="s">
        <v>972</v>
      </c>
      <c r="F133" s="31" t="s">
        <v>82</v>
      </c>
      <c r="G133" s="32">
        <v>12.36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973</v>
      </c>
    </row>
    <row r="136" spans="1:5" ht="114.75">
      <c r="A136" t="s">
        <v>53</v>
      </c>
      <c r="E136" s="36" t="s">
        <v>974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0+O8+O21+O74+O79+O108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975</v>
      </c>
      <c r="I3" s="42">
        <f>0+I8+I21+I74+I79+I108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975</v>
      </c>
      <c r="D4" s="6"/>
      <c r="E4" s="18" t="s">
        <v>976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221.517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977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798.456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978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194</v>
      </c>
      <c r="C17" s="29" t="s">
        <v>157</v>
      </c>
      <c r="D17" s="25" t="s">
        <v>158</v>
      </c>
      <c r="E17" s="30" t="s">
        <v>159</v>
      </c>
      <c r="F17" s="31" t="s">
        <v>160</v>
      </c>
      <c r="G17" s="32">
        <v>160.64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979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</f>
      </c>
      <c r="R21">
        <f>0+O22+O26+O30+O34+O38+O42+O46+O50+O54+O58+O62+O66+O70</f>
      </c>
    </row>
    <row r="22" spans="1:16" ht="25.5">
      <c r="A22" s="25" t="s">
        <v>45</v>
      </c>
      <c r="B22" s="29" t="s">
        <v>22</v>
      </c>
      <c r="C22" s="29" t="s">
        <v>229</v>
      </c>
      <c r="D22" s="25" t="s">
        <v>47</v>
      </c>
      <c r="E22" s="30" t="s">
        <v>230</v>
      </c>
      <c r="F22" s="31" t="s">
        <v>160</v>
      </c>
      <c r="G22" s="32">
        <v>798.456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02">
      <c r="A24" s="37" t="s">
        <v>51</v>
      </c>
      <c r="E24" s="38" t="s">
        <v>980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331</v>
      </c>
      <c r="C26" s="29" t="s">
        <v>937</v>
      </c>
      <c r="D26" s="25" t="s">
        <v>47</v>
      </c>
      <c r="E26" s="30" t="s">
        <v>938</v>
      </c>
      <c r="F26" s="31" t="s">
        <v>160</v>
      </c>
      <c r="G26" s="32">
        <v>160.64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981</v>
      </c>
    </row>
    <row r="29" spans="1:5" ht="63.75">
      <c r="A29" t="s">
        <v>53</v>
      </c>
      <c r="E29" s="36" t="s">
        <v>232</v>
      </c>
    </row>
    <row r="30" spans="1:16" ht="12.75">
      <c r="A30" s="25" t="s">
        <v>45</v>
      </c>
      <c r="B30" s="29" t="s">
        <v>33</v>
      </c>
      <c r="C30" s="29" t="s">
        <v>236</v>
      </c>
      <c r="D30" s="25" t="s">
        <v>47</v>
      </c>
      <c r="E30" s="30" t="s">
        <v>237</v>
      </c>
      <c r="F30" s="31" t="s">
        <v>160</v>
      </c>
      <c r="G30" s="32">
        <v>435.178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14.75">
      <c r="A32" s="37" t="s">
        <v>51</v>
      </c>
      <c r="E32" s="38" t="s">
        <v>982</v>
      </c>
    </row>
    <row r="33" spans="1:5" ht="63.75">
      <c r="A33" t="s">
        <v>53</v>
      </c>
      <c r="E33" s="36" t="s">
        <v>232</v>
      </c>
    </row>
    <row r="34" spans="1:16" ht="12.75">
      <c r="A34" s="25" t="s">
        <v>45</v>
      </c>
      <c r="B34" s="29" t="s">
        <v>35</v>
      </c>
      <c r="C34" s="29" t="s">
        <v>239</v>
      </c>
      <c r="D34" s="25" t="s">
        <v>149</v>
      </c>
      <c r="E34" s="30" t="s">
        <v>240</v>
      </c>
      <c r="F34" s="31" t="s">
        <v>160</v>
      </c>
      <c r="G34" s="32">
        <v>1155.6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983</v>
      </c>
    </row>
    <row r="37" spans="1:5" ht="369.75">
      <c r="A37" t="s">
        <v>53</v>
      </c>
      <c r="E37" s="36" t="s">
        <v>242</v>
      </c>
    </row>
    <row r="38" spans="1:16" ht="12.75">
      <c r="A38" s="25" t="s">
        <v>45</v>
      </c>
      <c r="B38" s="29" t="s">
        <v>37</v>
      </c>
      <c r="C38" s="29" t="s">
        <v>239</v>
      </c>
      <c r="D38" s="25" t="s">
        <v>153</v>
      </c>
      <c r="E38" s="30" t="s">
        <v>240</v>
      </c>
      <c r="F38" s="31" t="s">
        <v>160</v>
      </c>
      <c r="G38" s="32">
        <v>221.517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14.75">
      <c r="A40" s="37" t="s">
        <v>51</v>
      </c>
      <c r="E40" s="38" t="s">
        <v>984</v>
      </c>
    </row>
    <row r="41" spans="1:5" ht="369.75">
      <c r="A41" t="s">
        <v>53</v>
      </c>
      <c r="E41" s="36" t="s">
        <v>242</v>
      </c>
    </row>
    <row r="42" spans="1:16" ht="12.75">
      <c r="A42" s="25" t="s">
        <v>45</v>
      </c>
      <c r="B42" s="29" t="s">
        <v>64</v>
      </c>
      <c r="C42" s="29" t="s">
        <v>244</v>
      </c>
      <c r="D42" s="25" t="s">
        <v>149</v>
      </c>
      <c r="E42" s="30" t="s">
        <v>245</v>
      </c>
      <c r="F42" s="31" t="s">
        <v>160</v>
      </c>
      <c r="G42" s="32">
        <v>58.99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51</v>
      </c>
      <c r="E44" s="38" t="s">
        <v>985</v>
      </c>
    </row>
    <row r="45" spans="1:5" ht="306">
      <c r="A45" t="s">
        <v>53</v>
      </c>
      <c r="E45" s="36" t="s">
        <v>199</v>
      </c>
    </row>
    <row r="46" spans="1:16" ht="12.75">
      <c r="A46" s="25" t="s">
        <v>45</v>
      </c>
      <c r="B46" s="29" t="s">
        <v>77</v>
      </c>
      <c r="C46" s="29" t="s">
        <v>248</v>
      </c>
      <c r="D46" s="25" t="s">
        <v>47</v>
      </c>
      <c r="E46" s="30" t="s">
        <v>249</v>
      </c>
      <c r="F46" s="31" t="s">
        <v>160</v>
      </c>
      <c r="G46" s="32">
        <v>36.23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38.25">
      <c r="A48" s="37" t="s">
        <v>51</v>
      </c>
      <c r="E48" s="38" t="s">
        <v>986</v>
      </c>
    </row>
    <row r="49" spans="1:5" ht="267.75">
      <c r="A49" t="s">
        <v>53</v>
      </c>
      <c r="E49" s="36" t="s">
        <v>251</v>
      </c>
    </row>
    <row r="50" spans="1:16" ht="12.75">
      <c r="A50" s="25" t="s">
        <v>45</v>
      </c>
      <c r="B50" s="29" t="s">
        <v>40</v>
      </c>
      <c r="C50" s="29" t="s">
        <v>200</v>
      </c>
      <c r="D50" s="25" t="s">
        <v>47</v>
      </c>
      <c r="E50" s="30" t="s">
        <v>201</v>
      </c>
      <c r="F50" s="31" t="s">
        <v>160</v>
      </c>
      <c r="G50" s="32">
        <v>1354.357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987</v>
      </c>
    </row>
    <row r="53" spans="1:5" ht="191.25">
      <c r="A53" t="s">
        <v>53</v>
      </c>
      <c r="E53" s="36" t="s">
        <v>203</v>
      </c>
    </row>
    <row r="54" spans="1:16" ht="12.75">
      <c r="A54" s="25" t="s">
        <v>45</v>
      </c>
      <c r="B54" s="29" t="s">
        <v>42</v>
      </c>
      <c r="C54" s="29" t="s">
        <v>253</v>
      </c>
      <c r="D54" s="25" t="s">
        <v>47</v>
      </c>
      <c r="E54" s="30" t="s">
        <v>254</v>
      </c>
      <c r="F54" s="31" t="s">
        <v>160</v>
      </c>
      <c r="G54" s="32">
        <v>1009.62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988</v>
      </c>
    </row>
    <row r="57" spans="1:5" ht="280.5">
      <c r="A57" t="s">
        <v>53</v>
      </c>
      <c r="E57" s="36" t="s">
        <v>256</v>
      </c>
    </row>
    <row r="58" spans="1:16" ht="12.75">
      <c r="A58" s="25" t="s">
        <v>45</v>
      </c>
      <c r="B58" s="29" t="s">
        <v>89</v>
      </c>
      <c r="C58" s="29" t="s">
        <v>257</v>
      </c>
      <c r="D58" s="25" t="s">
        <v>47</v>
      </c>
      <c r="E58" s="30" t="s">
        <v>258</v>
      </c>
      <c r="F58" s="31" t="s">
        <v>160</v>
      </c>
      <c r="G58" s="32">
        <v>22.76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51">
      <c r="A60" s="37" t="s">
        <v>51</v>
      </c>
      <c r="E60" s="38" t="s">
        <v>989</v>
      </c>
    </row>
    <row r="61" spans="1:5" ht="242.25">
      <c r="A61" t="s">
        <v>53</v>
      </c>
      <c r="E61" s="36" t="s">
        <v>260</v>
      </c>
    </row>
    <row r="62" spans="1:16" ht="12.75">
      <c r="A62" s="25" t="s">
        <v>45</v>
      </c>
      <c r="B62" s="29" t="s">
        <v>93</v>
      </c>
      <c r="C62" s="29" t="s">
        <v>693</v>
      </c>
      <c r="D62" s="25" t="s">
        <v>47</v>
      </c>
      <c r="E62" s="30" t="s">
        <v>694</v>
      </c>
      <c r="F62" s="31" t="s">
        <v>160</v>
      </c>
      <c r="G62" s="32">
        <v>0.491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990</v>
      </c>
    </row>
    <row r="65" spans="1:5" ht="229.5">
      <c r="A65" t="s">
        <v>53</v>
      </c>
      <c r="E65" s="36" t="s">
        <v>696</v>
      </c>
    </row>
    <row r="66" spans="1:16" ht="12.75">
      <c r="A66" s="25" t="s">
        <v>45</v>
      </c>
      <c r="B66" s="29" t="s">
        <v>97</v>
      </c>
      <c r="C66" s="29" t="s">
        <v>949</v>
      </c>
      <c r="D66" s="25" t="s">
        <v>47</v>
      </c>
      <c r="E66" s="30" t="s">
        <v>950</v>
      </c>
      <c r="F66" s="31" t="s">
        <v>160</v>
      </c>
      <c r="G66" s="32">
        <v>2.691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51">
      <c r="A68" s="37" t="s">
        <v>51</v>
      </c>
      <c r="E68" s="38" t="s">
        <v>991</v>
      </c>
    </row>
    <row r="69" spans="1:5" ht="293.25">
      <c r="A69" t="s">
        <v>53</v>
      </c>
      <c r="E69" s="36" t="s">
        <v>952</v>
      </c>
    </row>
    <row r="70" spans="1:16" ht="12.75">
      <c r="A70" s="25" t="s">
        <v>45</v>
      </c>
      <c r="B70" s="29" t="s">
        <v>261</v>
      </c>
      <c r="C70" s="29" t="s">
        <v>262</v>
      </c>
      <c r="D70" s="25" t="s">
        <v>47</v>
      </c>
      <c r="E70" s="30" t="s">
        <v>263</v>
      </c>
      <c r="F70" s="31" t="s">
        <v>170</v>
      </c>
      <c r="G70" s="32">
        <v>2136.22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38.25">
      <c r="A72" s="37" t="s">
        <v>51</v>
      </c>
      <c r="E72" s="38" t="s">
        <v>992</v>
      </c>
    </row>
    <row r="73" spans="1:5" ht="25.5">
      <c r="A73" t="s">
        <v>53</v>
      </c>
      <c r="E73" s="36" t="s">
        <v>265</v>
      </c>
    </row>
    <row r="74" spans="1:18" ht="12.75" customHeight="1">
      <c r="A74" s="6" t="s">
        <v>43</v>
      </c>
      <c r="B74" s="6"/>
      <c r="C74" s="40" t="s">
        <v>33</v>
      </c>
      <c r="D74" s="6"/>
      <c r="E74" s="27" t="s">
        <v>271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101</v>
      </c>
      <c r="C75" s="29" t="s">
        <v>711</v>
      </c>
      <c r="D75" s="25" t="s">
        <v>47</v>
      </c>
      <c r="E75" s="30" t="s">
        <v>712</v>
      </c>
      <c r="F75" s="31" t="s">
        <v>160</v>
      </c>
      <c r="G75" s="32">
        <v>1.053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993</v>
      </c>
    </row>
    <row r="78" spans="1:5" ht="38.25">
      <c r="A78" t="s">
        <v>53</v>
      </c>
      <c r="E78" s="36" t="s">
        <v>714</v>
      </c>
    </row>
    <row r="79" spans="1:18" ht="12.75" customHeight="1">
      <c r="A79" s="6" t="s">
        <v>43</v>
      </c>
      <c r="B79" s="6"/>
      <c r="C79" s="40" t="s">
        <v>35</v>
      </c>
      <c r="D79" s="6"/>
      <c r="E79" s="27" t="s">
        <v>280</v>
      </c>
      <c r="F79" s="6"/>
      <c r="G79" s="6"/>
      <c r="H79" s="6"/>
      <c r="I79" s="41">
        <f>0+Q79</f>
      </c>
      <c r="O79">
        <f>0+R79</f>
      </c>
      <c r="Q79">
        <f>0+I80+I84+I88+I92+I96+I100+I104</f>
      </c>
      <c r="R79">
        <f>0+O80+O84+O88+O92+O96+O100+O104</f>
      </c>
    </row>
    <row r="80" spans="1:16" ht="12.75">
      <c r="A80" s="25" t="s">
        <v>45</v>
      </c>
      <c r="B80" s="29" t="s">
        <v>105</v>
      </c>
      <c r="C80" s="29" t="s">
        <v>281</v>
      </c>
      <c r="D80" s="25" t="s">
        <v>47</v>
      </c>
      <c r="E80" s="30" t="s">
        <v>282</v>
      </c>
      <c r="F80" s="31" t="s">
        <v>160</v>
      </c>
      <c r="G80" s="32">
        <v>160.64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25.5">
      <c r="A82" s="37" t="s">
        <v>51</v>
      </c>
      <c r="E82" s="38" t="s">
        <v>994</v>
      </c>
    </row>
    <row r="83" spans="1:5" ht="127.5">
      <c r="A83" t="s">
        <v>53</v>
      </c>
      <c r="E83" s="36" t="s">
        <v>284</v>
      </c>
    </row>
    <row r="84" spans="1:16" ht="12.75">
      <c r="A84" s="25" t="s">
        <v>45</v>
      </c>
      <c r="B84" s="29" t="s">
        <v>109</v>
      </c>
      <c r="C84" s="29" t="s">
        <v>285</v>
      </c>
      <c r="D84" s="25" t="s">
        <v>47</v>
      </c>
      <c r="E84" s="30" t="s">
        <v>286</v>
      </c>
      <c r="F84" s="31" t="s">
        <v>160</v>
      </c>
      <c r="G84" s="32">
        <v>314.997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76.5">
      <c r="A86" s="37" t="s">
        <v>51</v>
      </c>
      <c r="E86" s="38" t="s">
        <v>995</v>
      </c>
    </row>
    <row r="87" spans="1:5" ht="51">
      <c r="A87" t="s">
        <v>53</v>
      </c>
      <c r="E87" s="36" t="s">
        <v>288</v>
      </c>
    </row>
    <row r="88" spans="1:16" ht="12.75">
      <c r="A88" s="25" t="s">
        <v>45</v>
      </c>
      <c r="B88" s="29" t="s">
        <v>113</v>
      </c>
      <c r="C88" s="29" t="s">
        <v>290</v>
      </c>
      <c r="D88" s="25" t="s">
        <v>47</v>
      </c>
      <c r="E88" s="30" t="s">
        <v>291</v>
      </c>
      <c r="F88" s="31" t="s">
        <v>160</v>
      </c>
      <c r="G88" s="32">
        <v>41.559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996</v>
      </c>
    </row>
    <row r="91" spans="1:5" ht="102">
      <c r="A91" t="s">
        <v>53</v>
      </c>
      <c r="E91" s="36" t="s">
        <v>293</v>
      </c>
    </row>
    <row r="92" spans="1:16" ht="12.75">
      <c r="A92" s="25" t="s">
        <v>45</v>
      </c>
      <c r="B92" s="29" t="s">
        <v>117</v>
      </c>
      <c r="C92" s="29" t="s">
        <v>295</v>
      </c>
      <c r="D92" s="25" t="s">
        <v>47</v>
      </c>
      <c r="E92" s="30" t="s">
        <v>296</v>
      </c>
      <c r="F92" s="31" t="s">
        <v>170</v>
      </c>
      <c r="G92" s="32">
        <v>1338.671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997</v>
      </c>
    </row>
    <row r="95" spans="1:5" ht="51">
      <c r="A95" t="s">
        <v>53</v>
      </c>
      <c r="E95" s="36" t="s">
        <v>298</v>
      </c>
    </row>
    <row r="96" spans="1:16" ht="12.75">
      <c r="A96" s="25" t="s">
        <v>45</v>
      </c>
      <c r="B96" s="29" t="s">
        <v>121</v>
      </c>
      <c r="C96" s="29" t="s">
        <v>300</v>
      </c>
      <c r="D96" s="25" t="s">
        <v>47</v>
      </c>
      <c r="E96" s="30" t="s">
        <v>301</v>
      </c>
      <c r="F96" s="31" t="s">
        <v>170</v>
      </c>
      <c r="G96" s="32">
        <v>1282.053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998</v>
      </c>
    </row>
    <row r="99" spans="1:5" ht="51">
      <c r="A99" t="s">
        <v>53</v>
      </c>
      <c r="E99" s="36" t="s">
        <v>298</v>
      </c>
    </row>
    <row r="100" spans="1:16" ht="12.75">
      <c r="A100" s="25" t="s">
        <v>45</v>
      </c>
      <c r="B100" s="29" t="s">
        <v>289</v>
      </c>
      <c r="C100" s="29" t="s">
        <v>668</v>
      </c>
      <c r="D100" s="25" t="s">
        <v>47</v>
      </c>
      <c r="E100" s="30" t="s">
        <v>669</v>
      </c>
      <c r="F100" s="31" t="s">
        <v>170</v>
      </c>
      <c r="G100" s="32">
        <v>1265.96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999</v>
      </c>
    </row>
    <row r="103" spans="1:5" ht="140.25">
      <c r="A103" t="s">
        <v>53</v>
      </c>
      <c r="E103" s="36" t="s">
        <v>307</v>
      </c>
    </row>
    <row r="104" spans="1:16" ht="12.75">
      <c r="A104" s="25" t="s">
        <v>45</v>
      </c>
      <c r="B104" s="29" t="s">
        <v>294</v>
      </c>
      <c r="C104" s="29" t="s">
        <v>961</v>
      </c>
      <c r="D104" s="25" t="s">
        <v>47</v>
      </c>
      <c r="E104" s="30" t="s">
        <v>962</v>
      </c>
      <c r="F104" s="31" t="s">
        <v>170</v>
      </c>
      <c r="G104" s="32">
        <v>1282.053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1000</v>
      </c>
    </row>
    <row r="107" spans="1:5" ht="140.25">
      <c r="A107" t="s">
        <v>53</v>
      </c>
      <c r="E107" s="36" t="s">
        <v>307</v>
      </c>
    </row>
    <row r="108" spans="1:18" ht="12.75" customHeight="1">
      <c r="A108" s="6" t="s">
        <v>43</v>
      </c>
      <c r="B108" s="6"/>
      <c r="C108" s="40" t="s">
        <v>40</v>
      </c>
      <c r="D108" s="6"/>
      <c r="E108" s="27" t="s">
        <v>214</v>
      </c>
      <c r="F108" s="6"/>
      <c r="G108" s="6"/>
      <c r="H108" s="6"/>
      <c r="I108" s="41">
        <f>0+Q108</f>
      </c>
      <c r="O108">
        <f>0+R108</f>
      </c>
      <c r="Q108">
        <f>0+I109+I113+I117+I121+I125+I129+I133</f>
      </c>
      <c r="R108">
        <f>0+O109+O113+O117+O121+O125+O129+O133</f>
      </c>
    </row>
    <row r="109" spans="1:16" ht="12.75">
      <c r="A109" s="25" t="s">
        <v>45</v>
      </c>
      <c r="B109" s="29" t="s">
        <v>299</v>
      </c>
      <c r="C109" s="29" t="s">
        <v>327</v>
      </c>
      <c r="D109" s="25" t="s">
        <v>47</v>
      </c>
      <c r="E109" s="30" t="s">
        <v>328</v>
      </c>
      <c r="F109" s="31" t="s">
        <v>68</v>
      </c>
      <c r="G109" s="32">
        <v>20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2.75">
      <c r="A111" s="37" t="s">
        <v>51</v>
      </c>
      <c r="E111" s="38" t="s">
        <v>1001</v>
      </c>
    </row>
    <row r="112" spans="1:5" ht="51">
      <c r="A112" t="s">
        <v>53</v>
      </c>
      <c r="E112" s="36" t="s">
        <v>330</v>
      </c>
    </row>
    <row r="113" spans="1:16" ht="12.75">
      <c r="A113" s="25" t="s">
        <v>45</v>
      </c>
      <c r="B113" s="29" t="s">
        <v>303</v>
      </c>
      <c r="C113" s="29" t="s">
        <v>892</v>
      </c>
      <c r="D113" s="25" t="s">
        <v>47</v>
      </c>
      <c r="E113" s="30" t="s">
        <v>893</v>
      </c>
      <c r="F113" s="31" t="s">
        <v>68</v>
      </c>
      <c r="G113" s="32">
        <v>20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25.5">
      <c r="A115" s="37" t="s">
        <v>51</v>
      </c>
      <c r="E115" s="38" t="s">
        <v>1002</v>
      </c>
    </row>
    <row r="116" spans="1:5" ht="25.5">
      <c r="A116" t="s">
        <v>53</v>
      </c>
      <c r="E116" s="36" t="s">
        <v>895</v>
      </c>
    </row>
    <row r="117" spans="1:16" ht="12.75">
      <c r="A117" s="25" t="s">
        <v>45</v>
      </c>
      <c r="B117" s="29" t="s">
        <v>396</v>
      </c>
      <c r="C117" s="29" t="s">
        <v>762</v>
      </c>
      <c r="D117" s="25" t="s">
        <v>47</v>
      </c>
      <c r="E117" s="30" t="s">
        <v>763</v>
      </c>
      <c r="F117" s="31" t="s">
        <v>68</v>
      </c>
      <c r="G117" s="32">
        <v>4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2.75">
      <c r="A119" s="37" t="s">
        <v>51</v>
      </c>
      <c r="E119" s="38" t="s">
        <v>896</v>
      </c>
    </row>
    <row r="120" spans="1:5" ht="25.5">
      <c r="A120" t="s">
        <v>53</v>
      </c>
      <c r="E120" s="36" t="s">
        <v>765</v>
      </c>
    </row>
    <row r="121" spans="1:16" ht="12.75">
      <c r="A121" s="25" t="s">
        <v>45</v>
      </c>
      <c r="B121" s="29" t="s">
        <v>311</v>
      </c>
      <c r="C121" s="29" t="s">
        <v>766</v>
      </c>
      <c r="D121" s="25" t="s">
        <v>47</v>
      </c>
      <c r="E121" s="30" t="s">
        <v>767</v>
      </c>
      <c r="F121" s="31" t="s">
        <v>68</v>
      </c>
      <c r="G121" s="32">
        <v>4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896</v>
      </c>
    </row>
    <row r="124" spans="1:5" ht="25.5">
      <c r="A124" t="s">
        <v>53</v>
      </c>
      <c r="E124" s="36" t="s">
        <v>765</v>
      </c>
    </row>
    <row r="125" spans="1:16" ht="12.75">
      <c r="A125" s="25" t="s">
        <v>45</v>
      </c>
      <c r="B125" s="29" t="s">
        <v>316</v>
      </c>
      <c r="C125" s="29" t="s">
        <v>967</v>
      </c>
      <c r="D125" s="25" t="s">
        <v>47</v>
      </c>
      <c r="E125" s="30" t="s">
        <v>968</v>
      </c>
      <c r="F125" s="31" t="s">
        <v>82</v>
      </c>
      <c r="G125" s="32">
        <v>11.7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25.5">
      <c r="A127" s="37" t="s">
        <v>51</v>
      </c>
      <c r="E127" s="38" t="s">
        <v>1003</v>
      </c>
    </row>
    <row r="128" spans="1:5" ht="63.75">
      <c r="A128" t="s">
        <v>53</v>
      </c>
      <c r="E128" s="36" t="s">
        <v>775</v>
      </c>
    </row>
    <row r="129" spans="1:16" ht="12.75">
      <c r="A129" s="25" t="s">
        <v>45</v>
      </c>
      <c r="B129" s="29" t="s">
        <v>321</v>
      </c>
      <c r="C129" s="29" t="s">
        <v>608</v>
      </c>
      <c r="D129" s="25" t="s">
        <v>47</v>
      </c>
      <c r="E129" s="30" t="s">
        <v>609</v>
      </c>
      <c r="F129" s="31" t="s">
        <v>82</v>
      </c>
      <c r="G129" s="32">
        <v>67.26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1004</v>
      </c>
    </row>
    <row r="132" spans="1:5" ht="25.5">
      <c r="A132" t="s">
        <v>53</v>
      </c>
      <c r="E132" s="36" t="s">
        <v>348</v>
      </c>
    </row>
    <row r="133" spans="1:16" ht="12.75">
      <c r="A133" s="25" t="s">
        <v>45</v>
      </c>
      <c r="B133" s="29" t="s">
        <v>326</v>
      </c>
      <c r="C133" s="29" t="s">
        <v>971</v>
      </c>
      <c r="D133" s="25" t="s">
        <v>47</v>
      </c>
      <c r="E133" s="30" t="s">
        <v>972</v>
      </c>
      <c r="F133" s="31" t="s">
        <v>82</v>
      </c>
      <c r="G133" s="32">
        <v>11.7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1005</v>
      </c>
    </row>
    <row r="136" spans="1:5" ht="114.75">
      <c r="A136" t="s">
        <v>53</v>
      </c>
      <c r="E136" s="36" t="s">
        <v>974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0+O8+O21+O74+O79+O116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1006</v>
      </c>
      <c r="I3" s="42">
        <f>0+I8+I21+I74+I79+I116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1006</v>
      </c>
      <c r="D4" s="6"/>
      <c r="E4" s="18" t="s">
        <v>1007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97.514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1008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638.867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1009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194</v>
      </c>
      <c r="C17" s="29" t="s">
        <v>157</v>
      </c>
      <c r="D17" s="25" t="s">
        <v>158</v>
      </c>
      <c r="E17" s="30" t="s">
        <v>159</v>
      </c>
      <c r="F17" s="31" t="s">
        <v>160</v>
      </c>
      <c r="G17" s="32">
        <v>162.272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1010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</f>
      </c>
      <c r="R21">
        <f>0+O22+O26+O30+O34+O38+O42+O46+O50+O54+O58+O62+O66+O70</f>
      </c>
    </row>
    <row r="22" spans="1:16" ht="25.5">
      <c r="A22" s="25" t="s">
        <v>45</v>
      </c>
      <c r="B22" s="29" t="s">
        <v>22</v>
      </c>
      <c r="C22" s="29" t="s">
        <v>229</v>
      </c>
      <c r="D22" s="25" t="s">
        <v>47</v>
      </c>
      <c r="E22" s="30" t="s">
        <v>230</v>
      </c>
      <c r="F22" s="31" t="s">
        <v>160</v>
      </c>
      <c r="G22" s="32">
        <v>638.867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02">
      <c r="A24" s="37" t="s">
        <v>51</v>
      </c>
      <c r="E24" s="38" t="s">
        <v>1011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204</v>
      </c>
      <c r="C26" s="29" t="s">
        <v>937</v>
      </c>
      <c r="D26" s="25" t="s">
        <v>47</v>
      </c>
      <c r="E26" s="30" t="s">
        <v>938</v>
      </c>
      <c r="F26" s="31" t="s">
        <v>160</v>
      </c>
      <c r="G26" s="32">
        <v>162.272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1012</v>
      </c>
    </row>
    <row r="29" spans="1:5" ht="63.75">
      <c r="A29" t="s">
        <v>53</v>
      </c>
      <c r="E29" s="36" t="s">
        <v>232</v>
      </c>
    </row>
    <row r="30" spans="1:16" ht="12.75">
      <c r="A30" s="25" t="s">
        <v>45</v>
      </c>
      <c r="B30" s="29" t="s">
        <v>33</v>
      </c>
      <c r="C30" s="29" t="s">
        <v>236</v>
      </c>
      <c r="D30" s="25" t="s">
        <v>47</v>
      </c>
      <c r="E30" s="30" t="s">
        <v>237</v>
      </c>
      <c r="F30" s="31" t="s">
        <v>160</v>
      </c>
      <c r="G30" s="32">
        <v>207.632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14.75">
      <c r="A32" s="37" t="s">
        <v>51</v>
      </c>
      <c r="E32" s="38" t="s">
        <v>1013</v>
      </c>
    </row>
    <row r="33" spans="1:5" ht="63.75">
      <c r="A33" t="s">
        <v>53</v>
      </c>
      <c r="E33" s="36" t="s">
        <v>232</v>
      </c>
    </row>
    <row r="34" spans="1:16" ht="12.75">
      <c r="A34" s="25" t="s">
        <v>45</v>
      </c>
      <c r="B34" s="29" t="s">
        <v>35</v>
      </c>
      <c r="C34" s="29" t="s">
        <v>239</v>
      </c>
      <c r="D34" s="25" t="s">
        <v>149</v>
      </c>
      <c r="E34" s="30" t="s">
        <v>240</v>
      </c>
      <c r="F34" s="31" t="s">
        <v>160</v>
      </c>
      <c r="G34" s="32">
        <v>1884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1014</v>
      </c>
    </row>
    <row r="37" spans="1:5" ht="369.75">
      <c r="A37" t="s">
        <v>53</v>
      </c>
      <c r="E37" s="36" t="s">
        <v>242</v>
      </c>
    </row>
    <row r="38" spans="1:16" ht="12.75">
      <c r="A38" s="25" t="s">
        <v>45</v>
      </c>
      <c r="B38" s="29" t="s">
        <v>37</v>
      </c>
      <c r="C38" s="29" t="s">
        <v>239</v>
      </c>
      <c r="D38" s="25" t="s">
        <v>153</v>
      </c>
      <c r="E38" s="30" t="s">
        <v>240</v>
      </c>
      <c r="F38" s="31" t="s">
        <v>160</v>
      </c>
      <c r="G38" s="32">
        <v>97.514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02">
      <c r="A40" s="37" t="s">
        <v>51</v>
      </c>
      <c r="E40" s="38" t="s">
        <v>1015</v>
      </c>
    </row>
    <row r="41" spans="1:5" ht="369.75">
      <c r="A41" t="s">
        <v>53</v>
      </c>
      <c r="E41" s="36" t="s">
        <v>242</v>
      </c>
    </row>
    <row r="42" spans="1:16" ht="12.75">
      <c r="A42" s="25" t="s">
        <v>45</v>
      </c>
      <c r="B42" s="29" t="s">
        <v>64</v>
      </c>
      <c r="C42" s="29" t="s">
        <v>244</v>
      </c>
      <c r="D42" s="25" t="s">
        <v>149</v>
      </c>
      <c r="E42" s="30" t="s">
        <v>245</v>
      </c>
      <c r="F42" s="31" t="s">
        <v>160</v>
      </c>
      <c r="G42" s="32">
        <v>58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51</v>
      </c>
      <c r="E44" s="38" t="s">
        <v>1016</v>
      </c>
    </row>
    <row r="45" spans="1:5" ht="306">
      <c r="A45" t="s">
        <v>53</v>
      </c>
      <c r="E45" s="36" t="s">
        <v>199</v>
      </c>
    </row>
    <row r="46" spans="1:16" ht="12.75">
      <c r="A46" s="25" t="s">
        <v>45</v>
      </c>
      <c r="B46" s="29" t="s">
        <v>77</v>
      </c>
      <c r="C46" s="29" t="s">
        <v>248</v>
      </c>
      <c r="D46" s="25" t="s">
        <v>47</v>
      </c>
      <c r="E46" s="30" t="s">
        <v>249</v>
      </c>
      <c r="F46" s="31" t="s">
        <v>160</v>
      </c>
      <c r="G46" s="32">
        <v>28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38.25">
      <c r="A48" s="37" t="s">
        <v>51</v>
      </c>
      <c r="E48" s="38" t="s">
        <v>1017</v>
      </c>
    </row>
    <row r="49" spans="1:5" ht="267.75">
      <c r="A49" t="s">
        <v>53</v>
      </c>
      <c r="E49" s="36" t="s">
        <v>251</v>
      </c>
    </row>
    <row r="50" spans="1:16" ht="12.75">
      <c r="A50" s="25" t="s">
        <v>45</v>
      </c>
      <c r="B50" s="29" t="s">
        <v>40</v>
      </c>
      <c r="C50" s="29" t="s">
        <v>200</v>
      </c>
      <c r="D50" s="25" t="s">
        <v>47</v>
      </c>
      <c r="E50" s="30" t="s">
        <v>201</v>
      </c>
      <c r="F50" s="31" t="s">
        <v>160</v>
      </c>
      <c r="G50" s="32">
        <v>1951.514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1018</v>
      </c>
    </row>
    <row r="53" spans="1:5" ht="191.25">
      <c r="A53" t="s">
        <v>53</v>
      </c>
      <c r="E53" s="36" t="s">
        <v>203</v>
      </c>
    </row>
    <row r="54" spans="1:16" ht="12.75">
      <c r="A54" s="25" t="s">
        <v>45</v>
      </c>
      <c r="B54" s="29" t="s">
        <v>42</v>
      </c>
      <c r="C54" s="29" t="s">
        <v>253</v>
      </c>
      <c r="D54" s="25" t="s">
        <v>47</v>
      </c>
      <c r="E54" s="30" t="s">
        <v>254</v>
      </c>
      <c r="F54" s="31" t="s">
        <v>160</v>
      </c>
      <c r="G54" s="32">
        <v>1057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1019</v>
      </c>
    </row>
    <row r="57" spans="1:5" ht="280.5">
      <c r="A57" t="s">
        <v>53</v>
      </c>
      <c r="E57" s="36" t="s">
        <v>256</v>
      </c>
    </row>
    <row r="58" spans="1:16" ht="12.75">
      <c r="A58" s="25" t="s">
        <v>45</v>
      </c>
      <c r="B58" s="29" t="s">
        <v>89</v>
      </c>
      <c r="C58" s="29" t="s">
        <v>257</v>
      </c>
      <c r="D58" s="25" t="s">
        <v>47</v>
      </c>
      <c r="E58" s="30" t="s">
        <v>258</v>
      </c>
      <c r="F58" s="31" t="s">
        <v>160</v>
      </c>
      <c r="G58" s="32">
        <v>30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51">
      <c r="A60" s="37" t="s">
        <v>51</v>
      </c>
      <c r="E60" s="38" t="s">
        <v>1020</v>
      </c>
    </row>
    <row r="61" spans="1:5" ht="242.25">
      <c r="A61" t="s">
        <v>53</v>
      </c>
      <c r="E61" s="36" t="s">
        <v>260</v>
      </c>
    </row>
    <row r="62" spans="1:16" ht="12.75">
      <c r="A62" s="25" t="s">
        <v>45</v>
      </c>
      <c r="B62" s="29" t="s">
        <v>93</v>
      </c>
      <c r="C62" s="29" t="s">
        <v>693</v>
      </c>
      <c r="D62" s="25" t="s">
        <v>47</v>
      </c>
      <c r="E62" s="30" t="s">
        <v>694</v>
      </c>
      <c r="F62" s="31" t="s">
        <v>160</v>
      </c>
      <c r="G62" s="32">
        <v>3.075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1021</v>
      </c>
    </row>
    <row r="65" spans="1:5" ht="229.5">
      <c r="A65" t="s">
        <v>53</v>
      </c>
      <c r="E65" s="36" t="s">
        <v>696</v>
      </c>
    </row>
    <row r="66" spans="1:16" ht="12.75">
      <c r="A66" s="25" t="s">
        <v>45</v>
      </c>
      <c r="B66" s="29" t="s">
        <v>97</v>
      </c>
      <c r="C66" s="29" t="s">
        <v>949</v>
      </c>
      <c r="D66" s="25" t="s">
        <v>47</v>
      </c>
      <c r="E66" s="30" t="s">
        <v>950</v>
      </c>
      <c r="F66" s="31" t="s">
        <v>160</v>
      </c>
      <c r="G66" s="32">
        <v>5.612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51">
      <c r="A68" s="37" t="s">
        <v>51</v>
      </c>
      <c r="E68" s="38" t="s">
        <v>1022</v>
      </c>
    </row>
    <row r="69" spans="1:5" ht="293.25">
      <c r="A69" t="s">
        <v>53</v>
      </c>
      <c r="E69" s="36" t="s">
        <v>952</v>
      </c>
    </row>
    <row r="70" spans="1:16" ht="12.75">
      <c r="A70" s="25" t="s">
        <v>45</v>
      </c>
      <c r="B70" s="29" t="s">
        <v>261</v>
      </c>
      <c r="C70" s="29" t="s">
        <v>262</v>
      </c>
      <c r="D70" s="25" t="s">
        <v>47</v>
      </c>
      <c r="E70" s="30" t="s">
        <v>263</v>
      </c>
      <c r="F70" s="31" t="s">
        <v>170</v>
      </c>
      <c r="G70" s="32">
        <v>2714.1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38.25">
      <c r="A72" s="37" t="s">
        <v>51</v>
      </c>
      <c r="E72" s="38" t="s">
        <v>1023</v>
      </c>
    </row>
    <row r="73" spans="1:5" ht="25.5">
      <c r="A73" t="s">
        <v>53</v>
      </c>
      <c r="E73" s="36" t="s">
        <v>265</v>
      </c>
    </row>
    <row r="74" spans="1:18" ht="12.75" customHeight="1">
      <c r="A74" s="6" t="s">
        <v>43</v>
      </c>
      <c r="B74" s="6"/>
      <c r="C74" s="40" t="s">
        <v>33</v>
      </c>
      <c r="D74" s="6"/>
      <c r="E74" s="27" t="s">
        <v>271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101</v>
      </c>
      <c r="C75" s="29" t="s">
        <v>711</v>
      </c>
      <c r="D75" s="25" t="s">
        <v>47</v>
      </c>
      <c r="E75" s="30" t="s">
        <v>712</v>
      </c>
      <c r="F75" s="31" t="s">
        <v>160</v>
      </c>
      <c r="G75" s="32">
        <v>2.196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1024</v>
      </c>
    </row>
    <row r="78" spans="1:5" ht="38.25">
      <c r="A78" t="s">
        <v>53</v>
      </c>
      <c r="E78" s="36" t="s">
        <v>714</v>
      </c>
    </row>
    <row r="79" spans="1:18" ht="12.75" customHeight="1">
      <c r="A79" s="6" t="s">
        <v>43</v>
      </c>
      <c r="B79" s="6"/>
      <c r="C79" s="40" t="s">
        <v>35</v>
      </c>
      <c r="D79" s="6"/>
      <c r="E79" s="27" t="s">
        <v>280</v>
      </c>
      <c r="F79" s="6"/>
      <c r="G79" s="6"/>
      <c r="H79" s="6"/>
      <c r="I79" s="41">
        <f>0+Q79</f>
      </c>
      <c r="O79">
        <f>0+R79</f>
      </c>
      <c r="Q79">
        <f>0+I80+I84+I88+I92+I96+I100+I104+I108+I112</f>
      </c>
      <c r="R79">
        <f>0+O80+O84+O88+O92+O96+O100+O104+O108+O112</f>
      </c>
    </row>
    <row r="80" spans="1:16" ht="12.75">
      <c r="A80" s="25" t="s">
        <v>45</v>
      </c>
      <c r="B80" s="29" t="s">
        <v>105</v>
      </c>
      <c r="C80" s="29" t="s">
        <v>281</v>
      </c>
      <c r="D80" s="25" t="s">
        <v>47</v>
      </c>
      <c r="E80" s="30" t="s">
        <v>282</v>
      </c>
      <c r="F80" s="31" t="s">
        <v>160</v>
      </c>
      <c r="G80" s="32">
        <v>162.272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25.5">
      <c r="A82" s="37" t="s">
        <v>51</v>
      </c>
      <c r="E82" s="38" t="s">
        <v>1025</v>
      </c>
    </row>
    <row r="83" spans="1:5" ht="127.5">
      <c r="A83" t="s">
        <v>53</v>
      </c>
      <c r="E83" s="36" t="s">
        <v>284</v>
      </c>
    </row>
    <row r="84" spans="1:16" ht="12.75">
      <c r="A84" s="25" t="s">
        <v>45</v>
      </c>
      <c r="B84" s="29" t="s">
        <v>109</v>
      </c>
      <c r="C84" s="29" t="s">
        <v>285</v>
      </c>
      <c r="D84" s="25" t="s">
        <v>47</v>
      </c>
      <c r="E84" s="30" t="s">
        <v>286</v>
      </c>
      <c r="F84" s="31" t="s">
        <v>160</v>
      </c>
      <c r="G84" s="32">
        <v>324.141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14.75">
      <c r="A86" s="37" t="s">
        <v>51</v>
      </c>
      <c r="E86" s="38" t="s">
        <v>1026</v>
      </c>
    </row>
    <row r="87" spans="1:5" ht="51">
      <c r="A87" t="s">
        <v>53</v>
      </c>
      <c r="E87" s="36" t="s">
        <v>288</v>
      </c>
    </row>
    <row r="88" spans="1:16" ht="12.75">
      <c r="A88" s="25" t="s">
        <v>45</v>
      </c>
      <c r="B88" s="29" t="s">
        <v>113</v>
      </c>
      <c r="C88" s="29" t="s">
        <v>367</v>
      </c>
      <c r="D88" s="25" t="s">
        <v>47</v>
      </c>
      <c r="E88" s="30" t="s">
        <v>368</v>
      </c>
      <c r="F88" s="31" t="s">
        <v>160</v>
      </c>
      <c r="G88" s="32">
        <v>2.27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1027</v>
      </c>
    </row>
    <row r="91" spans="1:5" ht="102">
      <c r="A91" t="s">
        <v>53</v>
      </c>
      <c r="E91" s="36" t="s">
        <v>293</v>
      </c>
    </row>
    <row r="92" spans="1:16" ht="12.75">
      <c r="A92" s="25" t="s">
        <v>45</v>
      </c>
      <c r="B92" s="29" t="s">
        <v>117</v>
      </c>
      <c r="C92" s="29" t="s">
        <v>290</v>
      </c>
      <c r="D92" s="25" t="s">
        <v>47</v>
      </c>
      <c r="E92" s="30" t="s">
        <v>291</v>
      </c>
      <c r="F92" s="31" t="s">
        <v>160</v>
      </c>
      <c r="G92" s="32">
        <v>42.906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1028</v>
      </c>
    </row>
    <row r="95" spans="1:5" ht="102">
      <c r="A95" t="s">
        <v>53</v>
      </c>
      <c r="E95" s="36" t="s">
        <v>293</v>
      </c>
    </row>
    <row r="96" spans="1:16" ht="12.75">
      <c r="A96" s="25" t="s">
        <v>45</v>
      </c>
      <c r="B96" s="29" t="s">
        <v>121</v>
      </c>
      <c r="C96" s="29" t="s">
        <v>295</v>
      </c>
      <c r="D96" s="25" t="s">
        <v>47</v>
      </c>
      <c r="E96" s="30" t="s">
        <v>296</v>
      </c>
      <c r="F96" s="31" t="s">
        <v>170</v>
      </c>
      <c r="G96" s="32">
        <v>1408.908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89.25">
      <c r="A98" s="37" t="s">
        <v>51</v>
      </c>
      <c r="E98" s="38" t="s">
        <v>1029</v>
      </c>
    </row>
    <row r="99" spans="1:5" ht="51">
      <c r="A99" t="s">
        <v>53</v>
      </c>
      <c r="E99" s="36" t="s">
        <v>298</v>
      </c>
    </row>
    <row r="100" spans="1:16" ht="12.75">
      <c r="A100" s="25" t="s">
        <v>45</v>
      </c>
      <c r="B100" s="29" t="s">
        <v>289</v>
      </c>
      <c r="C100" s="29" t="s">
        <v>300</v>
      </c>
      <c r="D100" s="25" t="s">
        <v>47</v>
      </c>
      <c r="E100" s="30" t="s">
        <v>301</v>
      </c>
      <c r="F100" s="31" t="s">
        <v>170</v>
      </c>
      <c r="G100" s="32">
        <v>1345.301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89.25">
      <c r="A102" s="37" t="s">
        <v>51</v>
      </c>
      <c r="E102" s="38" t="s">
        <v>1030</v>
      </c>
    </row>
    <row r="103" spans="1:5" ht="51">
      <c r="A103" t="s">
        <v>53</v>
      </c>
      <c r="E103" s="36" t="s">
        <v>298</v>
      </c>
    </row>
    <row r="104" spans="1:16" ht="12.75">
      <c r="A104" s="25" t="s">
        <v>45</v>
      </c>
      <c r="B104" s="29" t="s">
        <v>294</v>
      </c>
      <c r="C104" s="29" t="s">
        <v>668</v>
      </c>
      <c r="D104" s="25" t="s">
        <v>47</v>
      </c>
      <c r="E104" s="30" t="s">
        <v>669</v>
      </c>
      <c r="F104" s="31" t="s">
        <v>170</v>
      </c>
      <c r="G104" s="32">
        <v>1291.19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1031</v>
      </c>
    </row>
    <row r="107" spans="1:5" ht="140.25">
      <c r="A107" t="s">
        <v>53</v>
      </c>
      <c r="E107" s="36" t="s">
        <v>307</v>
      </c>
    </row>
    <row r="108" spans="1:16" ht="12.75">
      <c r="A108" s="25" t="s">
        <v>45</v>
      </c>
      <c r="B108" s="29" t="s">
        <v>299</v>
      </c>
      <c r="C108" s="29" t="s">
        <v>375</v>
      </c>
      <c r="D108" s="25" t="s">
        <v>47</v>
      </c>
      <c r="E108" s="30" t="s">
        <v>376</v>
      </c>
      <c r="F108" s="31" t="s">
        <v>170</v>
      </c>
      <c r="G108" s="32">
        <v>44.25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25.5">
      <c r="A110" s="37" t="s">
        <v>51</v>
      </c>
      <c r="E110" s="38" t="s">
        <v>1032</v>
      </c>
    </row>
    <row r="111" spans="1:5" ht="140.25">
      <c r="A111" t="s">
        <v>53</v>
      </c>
      <c r="E111" s="36" t="s">
        <v>307</v>
      </c>
    </row>
    <row r="112" spans="1:16" ht="12.75">
      <c r="A112" s="25" t="s">
        <v>45</v>
      </c>
      <c r="B112" s="29" t="s">
        <v>303</v>
      </c>
      <c r="C112" s="29" t="s">
        <v>961</v>
      </c>
      <c r="D112" s="25" t="s">
        <v>47</v>
      </c>
      <c r="E112" s="30" t="s">
        <v>962</v>
      </c>
      <c r="F112" s="31" t="s">
        <v>170</v>
      </c>
      <c r="G112" s="32">
        <v>1299.9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38.25">
      <c r="A114" s="37" t="s">
        <v>51</v>
      </c>
      <c r="E114" s="38" t="s">
        <v>1033</v>
      </c>
    </row>
    <row r="115" spans="1:5" ht="140.25">
      <c r="A115" t="s">
        <v>53</v>
      </c>
      <c r="E115" s="36" t="s">
        <v>307</v>
      </c>
    </row>
    <row r="116" spans="1:18" ht="12.75" customHeight="1">
      <c r="A116" s="6" t="s">
        <v>43</v>
      </c>
      <c r="B116" s="6"/>
      <c r="C116" s="40" t="s">
        <v>40</v>
      </c>
      <c r="D116" s="6"/>
      <c r="E116" s="27" t="s">
        <v>214</v>
      </c>
      <c r="F116" s="6"/>
      <c r="G116" s="6"/>
      <c r="H116" s="6"/>
      <c r="I116" s="41">
        <f>0+Q116</f>
      </c>
      <c r="O116">
        <f>0+R116</f>
      </c>
      <c r="Q116">
        <f>0+I117+I121+I125+I129+I133+I137+I141</f>
      </c>
      <c r="R116">
        <f>0+O117+O121+O125+O129+O133+O137+O141</f>
      </c>
    </row>
    <row r="117" spans="1:16" ht="12.75">
      <c r="A117" s="25" t="s">
        <v>45</v>
      </c>
      <c r="B117" s="29" t="s">
        <v>396</v>
      </c>
      <c r="C117" s="29" t="s">
        <v>327</v>
      </c>
      <c r="D117" s="25" t="s">
        <v>47</v>
      </c>
      <c r="E117" s="30" t="s">
        <v>328</v>
      </c>
      <c r="F117" s="31" t="s">
        <v>68</v>
      </c>
      <c r="G117" s="32">
        <v>32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38.25">
      <c r="A119" s="37" t="s">
        <v>51</v>
      </c>
      <c r="E119" s="38" t="s">
        <v>1034</v>
      </c>
    </row>
    <row r="120" spans="1:5" ht="51">
      <c r="A120" t="s">
        <v>53</v>
      </c>
      <c r="E120" s="36" t="s">
        <v>330</v>
      </c>
    </row>
    <row r="121" spans="1:16" ht="12.75">
      <c r="A121" s="25" t="s">
        <v>45</v>
      </c>
      <c r="B121" s="29" t="s">
        <v>311</v>
      </c>
      <c r="C121" s="29" t="s">
        <v>892</v>
      </c>
      <c r="D121" s="25" t="s">
        <v>47</v>
      </c>
      <c r="E121" s="30" t="s">
        <v>893</v>
      </c>
      <c r="F121" s="31" t="s">
        <v>68</v>
      </c>
      <c r="G121" s="32">
        <v>38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1035</v>
      </c>
    </row>
    <row r="124" spans="1:5" ht="25.5">
      <c r="A124" t="s">
        <v>53</v>
      </c>
      <c r="E124" s="36" t="s">
        <v>895</v>
      </c>
    </row>
    <row r="125" spans="1:16" ht="12.75">
      <c r="A125" s="25" t="s">
        <v>45</v>
      </c>
      <c r="B125" s="29" t="s">
        <v>316</v>
      </c>
      <c r="C125" s="29" t="s">
        <v>762</v>
      </c>
      <c r="D125" s="25" t="s">
        <v>47</v>
      </c>
      <c r="E125" s="30" t="s">
        <v>763</v>
      </c>
      <c r="F125" s="31" t="s">
        <v>68</v>
      </c>
      <c r="G125" s="32">
        <v>1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12.75">
      <c r="A127" s="37" t="s">
        <v>51</v>
      </c>
      <c r="E127" s="38" t="s">
        <v>57</v>
      </c>
    </row>
    <row r="128" spans="1:5" ht="25.5">
      <c r="A128" t="s">
        <v>53</v>
      </c>
      <c r="E128" s="36" t="s">
        <v>765</v>
      </c>
    </row>
    <row r="129" spans="1:16" ht="12.75">
      <c r="A129" s="25" t="s">
        <v>45</v>
      </c>
      <c r="B129" s="29" t="s">
        <v>321</v>
      </c>
      <c r="C129" s="29" t="s">
        <v>766</v>
      </c>
      <c r="D129" s="25" t="s">
        <v>47</v>
      </c>
      <c r="E129" s="30" t="s">
        <v>767</v>
      </c>
      <c r="F129" s="31" t="s">
        <v>68</v>
      </c>
      <c r="G129" s="32">
        <v>1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12.75">
      <c r="A131" s="37" t="s">
        <v>51</v>
      </c>
      <c r="E131" s="38" t="s">
        <v>57</v>
      </c>
    </row>
    <row r="132" spans="1:5" ht="25.5">
      <c r="A132" t="s">
        <v>53</v>
      </c>
      <c r="E132" s="36" t="s">
        <v>765</v>
      </c>
    </row>
    <row r="133" spans="1:16" ht="12.75">
      <c r="A133" s="25" t="s">
        <v>45</v>
      </c>
      <c r="B133" s="29" t="s">
        <v>326</v>
      </c>
      <c r="C133" s="29" t="s">
        <v>967</v>
      </c>
      <c r="D133" s="25" t="s">
        <v>47</v>
      </c>
      <c r="E133" s="30" t="s">
        <v>968</v>
      </c>
      <c r="F133" s="31" t="s">
        <v>82</v>
      </c>
      <c r="G133" s="32">
        <v>24.4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1036</v>
      </c>
    </row>
    <row r="136" spans="1:5" ht="63.75">
      <c r="A136" t="s">
        <v>53</v>
      </c>
      <c r="E136" s="36" t="s">
        <v>775</v>
      </c>
    </row>
    <row r="137" spans="1:16" ht="12.75">
      <c r="A137" s="25" t="s">
        <v>45</v>
      </c>
      <c r="B137" s="29" t="s">
        <v>331</v>
      </c>
      <c r="C137" s="29" t="s">
        <v>608</v>
      </c>
      <c r="D137" s="25" t="s">
        <v>47</v>
      </c>
      <c r="E137" s="30" t="s">
        <v>609</v>
      </c>
      <c r="F137" s="31" t="s">
        <v>82</v>
      </c>
      <c r="G137" s="32">
        <v>96.97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1037</v>
      </c>
    </row>
    <row r="140" spans="1:5" ht="25.5">
      <c r="A140" t="s">
        <v>53</v>
      </c>
      <c r="E140" s="36" t="s">
        <v>348</v>
      </c>
    </row>
    <row r="141" spans="1:16" ht="12.75">
      <c r="A141" s="25" t="s">
        <v>45</v>
      </c>
      <c r="B141" s="29" t="s">
        <v>335</v>
      </c>
      <c r="C141" s="29" t="s">
        <v>971</v>
      </c>
      <c r="D141" s="25" t="s">
        <v>47</v>
      </c>
      <c r="E141" s="30" t="s">
        <v>972</v>
      </c>
      <c r="F141" s="31" t="s">
        <v>82</v>
      </c>
      <c r="G141" s="32">
        <v>24.4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38.25">
      <c r="A143" s="37" t="s">
        <v>51</v>
      </c>
      <c r="E143" s="38" t="s">
        <v>1038</v>
      </c>
    </row>
    <row r="144" spans="1:5" ht="114.75">
      <c r="A144" t="s">
        <v>53</v>
      </c>
      <c r="E144" s="36" t="s">
        <v>974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0+O8+O21+O74+O79+O116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1039</v>
      </c>
      <c r="I3" s="42">
        <f>0+I8+I21+I74+I79+I116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1039</v>
      </c>
      <c r="D4" s="6"/>
      <c r="E4" s="18" t="s">
        <v>1040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53.445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1041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348.024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1042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194</v>
      </c>
      <c r="C17" s="29" t="s">
        <v>157</v>
      </c>
      <c r="D17" s="25" t="s">
        <v>158</v>
      </c>
      <c r="E17" s="30" t="s">
        <v>159</v>
      </c>
      <c r="F17" s="31" t="s">
        <v>160</v>
      </c>
      <c r="G17" s="32">
        <v>52.247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1043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</f>
      </c>
      <c r="R21">
        <f>0+O22+O26+O30+O34+O38+O42+O46+O50+O54+O58+O62+O66+O70</f>
      </c>
    </row>
    <row r="22" spans="1:16" ht="25.5">
      <c r="A22" s="25" t="s">
        <v>45</v>
      </c>
      <c r="B22" s="29" t="s">
        <v>22</v>
      </c>
      <c r="C22" s="29" t="s">
        <v>229</v>
      </c>
      <c r="D22" s="25" t="s">
        <v>47</v>
      </c>
      <c r="E22" s="30" t="s">
        <v>230</v>
      </c>
      <c r="F22" s="31" t="s">
        <v>160</v>
      </c>
      <c r="G22" s="32">
        <v>348.024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02">
      <c r="A24" s="37" t="s">
        <v>51</v>
      </c>
      <c r="E24" s="38" t="s">
        <v>1044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204</v>
      </c>
      <c r="C26" s="29" t="s">
        <v>937</v>
      </c>
      <c r="D26" s="25" t="s">
        <v>47</v>
      </c>
      <c r="E26" s="30" t="s">
        <v>938</v>
      </c>
      <c r="F26" s="31" t="s">
        <v>160</v>
      </c>
      <c r="G26" s="32">
        <v>52.247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1045</v>
      </c>
    </row>
    <row r="29" spans="1:5" ht="63.75">
      <c r="A29" t="s">
        <v>53</v>
      </c>
      <c r="E29" s="36" t="s">
        <v>232</v>
      </c>
    </row>
    <row r="30" spans="1:16" ht="12.75">
      <c r="A30" s="25" t="s">
        <v>45</v>
      </c>
      <c r="B30" s="29" t="s">
        <v>33</v>
      </c>
      <c r="C30" s="29" t="s">
        <v>236</v>
      </c>
      <c r="D30" s="25" t="s">
        <v>47</v>
      </c>
      <c r="E30" s="30" t="s">
        <v>237</v>
      </c>
      <c r="F30" s="31" t="s">
        <v>160</v>
      </c>
      <c r="G30" s="32">
        <v>213.997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14.75">
      <c r="A32" s="37" t="s">
        <v>51</v>
      </c>
      <c r="E32" s="38" t="s">
        <v>1046</v>
      </c>
    </row>
    <row r="33" spans="1:5" ht="63.75">
      <c r="A33" t="s">
        <v>53</v>
      </c>
      <c r="E33" s="36" t="s">
        <v>232</v>
      </c>
    </row>
    <row r="34" spans="1:16" ht="12.75">
      <c r="A34" s="25" t="s">
        <v>45</v>
      </c>
      <c r="B34" s="29" t="s">
        <v>35</v>
      </c>
      <c r="C34" s="29" t="s">
        <v>239</v>
      </c>
      <c r="D34" s="25" t="s">
        <v>149</v>
      </c>
      <c r="E34" s="30" t="s">
        <v>240</v>
      </c>
      <c r="F34" s="31" t="s">
        <v>160</v>
      </c>
      <c r="G34" s="32">
        <v>965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1047</v>
      </c>
    </row>
    <row r="37" spans="1:5" ht="369.75">
      <c r="A37" t="s">
        <v>53</v>
      </c>
      <c r="E37" s="36" t="s">
        <v>242</v>
      </c>
    </row>
    <row r="38" spans="1:16" ht="12.75">
      <c r="A38" s="25" t="s">
        <v>45</v>
      </c>
      <c r="B38" s="29" t="s">
        <v>37</v>
      </c>
      <c r="C38" s="29" t="s">
        <v>239</v>
      </c>
      <c r="D38" s="25" t="s">
        <v>153</v>
      </c>
      <c r="E38" s="30" t="s">
        <v>240</v>
      </c>
      <c r="F38" s="31" t="s">
        <v>160</v>
      </c>
      <c r="G38" s="32">
        <v>53.445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02">
      <c r="A40" s="37" t="s">
        <v>51</v>
      </c>
      <c r="E40" s="38" t="s">
        <v>1048</v>
      </c>
    </row>
    <row r="41" spans="1:5" ht="369.75">
      <c r="A41" t="s">
        <v>53</v>
      </c>
      <c r="E41" s="36" t="s">
        <v>242</v>
      </c>
    </row>
    <row r="42" spans="1:16" ht="12.75">
      <c r="A42" s="25" t="s">
        <v>45</v>
      </c>
      <c r="B42" s="29" t="s">
        <v>64</v>
      </c>
      <c r="C42" s="29" t="s">
        <v>244</v>
      </c>
      <c r="D42" s="25" t="s">
        <v>149</v>
      </c>
      <c r="E42" s="30" t="s">
        <v>245</v>
      </c>
      <c r="F42" s="31" t="s">
        <v>160</v>
      </c>
      <c r="G42" s="32">
        <v>19.82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51</v>
      </c>
      <c r="E44" s="38" t="s">
        <v>1049</v>
      </c>
    </row>
    <row r="45" spans="1:5" ht="306">
      <c r="A45" t="s">
        <v>53</v>
      </c>
      <c r="E45" s="36" t="s">
        <v>199</v>
      </c>
    </row>
    <row r="46" spans="1:16" ht="12.75">
      <c r="A46" s="25" t="s">
        <v>45</v>
      </c>
      <c r="B46" s="29" t="s">
        <v>77</v>
      </c>
      <c r="C46" s="29" t="s">
        <v>248</v>
      </c>
      <c r="D46" s="25" t="s">
        <v>47</v>
      </c>
      <c r="E46" s="30" t="s">
        <v>249</v>
      </c>
      <c r="F46" s="31" t="s">
        <v>160</v>
      </c>
      <c r="G46" s="32">
        <v>7.65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38.25">
      <c r="A48" s="37" t="s">
        <v>51</v>
      </c>
      <c r="E48" s="38" t="s">
        <v>1050</v>
      </c>
    </row>
    <row r="49" spans="1:5" ht="267.75">
      <c r="A49" t="s">
        <v>53</v>
      </c>
      <c r="E49" s="36" t="s">
        <v>251</v>
      </c>
    </row>
    <row r="50" spans="1:16" ht="12.75">
      <c r="A50" s="25" t="s">
        <v>45</v>
      </c>
      <c r="B50" s="29" t="s">
        <v>40</v>
      </c>
      <c r="C50" s="29" t="s">
        <v>200</v>
      </c>
      <c r="D50" s="25" t="s">
        <v>47</v>
      </c>
      <c r="E50" s="30" t="s">
        <v>201</v>
      </c>
      <c r="F50" s="31" t="s">
        <v>160</v>
      </c>
      <c r="G50" s="32">
        <v>1006.275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1051</v>
      </c>
    </row>
    <row r="53" spans="1:5" ht="191.25">
      <c r="A53" t="s">
        <v>53</v>
      </c>
      <c r="E53" s="36" t="s">
        <v>203</v>
      </c>
    </row>
    <row r="54" spans="1:16" ht="12.75">
      <c r="A54" s="25" t="s">
        <v>45</v>
      </c>
      <c r="B54" s="29" t="s">
        <v>42</v>
      </c>
      <c r="C54" s="29" t="s">
        <v>253</v>
      </c>
      <c r="D54" s="25" t="s">
        <v>47</v>
      </c>
      <c r="E54" s="30" t="s">
        <v>254</v>
      </c>
      <c r="F54" s="31" t="s">
        <v>160</v>
      </c>
      <c r="G54" s="32">
        <v>403.58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1052</v>
      </c>
    </row>
    <row r="57" spans="1:5" ht="280.5">
      <c r="A57" t="s">
        <v>53</v>
      </c>
      <c r="E57" s="36" t="s">
        <v>256</v>
      </c>
    </row>
    <row r="58" spans="1:16" ht="12.75">
      <c r="A58" s="25" t="s">
        <v>45</v>
      </c>
      <c r="B58" s="29" t="s">
        <v>89</v>
      </c>
      <c r="C58" s="29" t="s">
        <v>257</v>
      </c>
      <c r="D58" s="25" t="s">
        <v>47</v>
      </c>
      <c r="E58" s="30" t="s">
        <v>258</v>
      </c>
      <c r="F58" s="31" t="s">
        <v>160</v>
      </c>
      <c r="G58" s="32">
        <v>12.17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51">
      <c r="A60" s="37" t="s">
        <v>51</v>
      </c>
      <c r="E60" s="38" t="s">
        <v>1053</v>
      </c>
    </row>
    <row r="61" spans="1:5" ht="242.25">
      <c r="A61" t="s">
        <v>53</v>
      </c>
      <c r="E61" s="36" t="s">
        <v>260</v>
      </c>
    </row>
    <row r="62" spans="1:16" ht="12.75">
      <c r="A62" s="25" t="s">
        <v>45</v>
      </c>
      <c r="B62" s="29" t="s">
        <v>93</v>
      </c>
      <c r="C62" s="29" t="s">
        <v>693</v>
      </c>
      <c r="D62" s="25" t="s">
        <v>47</v>
      </c>
      <c r="E62" s="30" t="s">
        <v>694</v>
      </c>
      <c r="F62" s="31" t="s">
        <v>160</v>
      </c>
      <c r="G62" s="32">
        <v>4.284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1054</v>
      </c>
    </row>
    <row r="65" spans="1:5" ht="229.5">
      <c r="A65" t="s">
        <v>53</v>
      </c>
      <c r="E65" s="36" t="s">
        <v>696</v>
      </c>
    </row>
    <row r="66" spans="1:16" ht="12.75">
      <c r="A66" s="25" t="s">
        <v>45</v>
      </c>
      <c r="B66" s="29" t="s">
        <v>97</v>
      </c>
      <c r="C66" s="29" t="s">
        <v>949</v>
      </c>
      <c r="D66" s="25" t="s">
        <v>47</v>
      </c>
      <c r="E66" s="30" t="s">
        <v>950</v>
      </c>
      <c r="F66" s="31" t="s">
        <v>160</v>
      </c>
      <c r="G66" s="32">
        <v>2.19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51">
      <c r="A68" s="37" t="s">
        <v>51</v>
      </c>
      <c r="E68" s="38" t="s">
        <v>1055</v>
      </c>
    </row>
    <row r="69" spans="1:5" ht="293.25">
      <c r="A69" t="s">
        <v>53</v>
      </c>
      <c r="E69" s="36" t="s">
        <v>952</v>
      </c>
    </row>
    <row r="70" spans="1:16" ht="12.75">
      <c r="A70" s="25" t="s">
        <v>45</v>
      </c>
      <c r="B70" s="29" t="s">
        <v>261</v>
      </c>
      <c r="C70" s="29" t="s">
        <v>262</v>
      </c>
      <c r="D70" s="25" t="s">
        <v>47</v>
      </c>
      <c r="E70" s="30" t="s">
        <v>263</v>
      </c>
      <c r="F70" s="31" t="s">
        <v>170</v>
      </c>
      <c r="G70" s="32">
        <v>557.645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38.25">
      <c r="A72" s="37" t="s">
        <v>51</v>
      </c>
      <c r="E72" s="38" t="s">
        <v>1056</v>
      </c>
    </row>
    <row r="73" spans="1:5" ht="25.5">
      <c r="A73" t="s">
        <v>53</v>
      </c>
      <c r="E73" s="36" t="s">
        <v>265</v>
      </c>
    </row>
    <row r="74" spans="1:18" ht="12.75" customHeight="1">
      <c r="A74" s="6" t="s">
        <v>43</v>
      </c>
      <c r="B74" s="6"/>
      <c r="C74" s="40" t="s">
        <v>33</v>
      </c>
      <c r="D74" s="6"/>
      <c r="E74" s="27" t="s">
        <v>271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101</v>
      </c>
      <c r="C75" s="29" t="s">
        <v>711</v>
      </c>
      <c r="D75" s="25" t="s">
        <v>47</v>
      </c>
      <c r="E75" s="30" t="s">
        <v>712</v>
      </c>
      <c r="F75" s="31" t="s">
        <v>160</v>
      </c>
      <c r="G75" s="32">
        <v>0.857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1057</v>
      </c>
    </row>
    <row r="78" spans="1:5" ht="38.25">
      <c r="A78" t="s">
        <v>53</v>
      </c>
      <c r="E78" s="36" t="s">
        <v>714</v>
      </c>
    </row>
    <row r="79" spans="1:18" ht="12.75" customHeight="1">
      <c r="A79" s="6" t="s">
        <v>43</v>
      </c>
      <c r="B79" s="6"/>
      <c r="C79" s="40" t="s">
        <v>35</v>
      </c>
      <c r="D79" s="6"/>
      <c r="E79" s="27" t="s">
        <v>280</v>
      </c>
      <c r="F79" s="6"/>
      <c r="G79" s="6"/>
      <c r="H79" s="6"/>
      <c r="I79" s="41">
        <f>0+Q79</f>
      </c>
      <c r="O79">
        <f>0+R79</f>
      </c>
      <c r="Q79">
        <f>0+I80+I84+I88+I92+I96+I100+I104+I108+I112</f>
      </c>
      <c r="R79">
        <f>0+O80+O84+O88+O92+O96+O100+O104+O108+O112</f>
      </c>
    </row>
    <row r="80" spans="1:16" ht="12.75">
      <c r="A80" s="25" t="s">
        <v>45</v>
      </c>
      <c r="B80" s="29" t="s">
        <v>105</v>
      </c>
      <c r="C80" s="29" t="s">
        <v>281</v>
      </c>
      <c r="D80" s="25" t="s">
        <v>47</v>
      </c>
      <c r="E80" s="30" t="s">
        <v>282</v>
      </c>
      <c r="F80" s="31" t="s">
        <v>160</v>
      </c>
      <c r="G80" s="32">
        <v>52.247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25.5">
      <c r="A82" s="37" t="s">
        <v>51</v>
      </c>
      <c r="E82" s="38" t="s">
        <v>1058</v>
      </c>
    </row>
    <row r="83" spans="1:5" ht="127.5">
      <c r="A83" t="s">
        <v>53</v>
      </c>
      <c r="E83" s="36" t="s">
        <v>284</v>
      </c>
    </row>
    <row r="84" spans="1:16" ht="12.75">
      <c r="A84" s="25" t="s">
        <v>45</v>
      </c>
      <c r="B84" s="29" t="s">
        <v>109</v>
      </c>
      <c r="C84" s="29" t="s">
        <v>285</v>
      </c>
      <c r="D84" s="25" t="s">
        <v>47</v>
      </c>
      <c r="E84" s="30" t="s">
        <v>286</v>
      </c>
      <c r="F84" s="31" t="s">
        <v>160</v>
      </c>
      <c r="G84" s="32">
        <v>104.983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14.75">
      <c r="A86" s="37" t="s">
        <v>51</v>
      </c>
      <c r="E86" s="38" t="s">
        <v>1059</v>
      </c>
    </row>
    <row r="87" spans="1:5" ht="51">
      <c r="A87" t="s">
        <v>53</v>
      </c>
      <c r="E87" s="36" t="s">
        <v>288</v>
      </c>
    </row>
    <row r="88" spans="1:16" ht="12.75">
      <c r="A88" s="25" t="s">
        <v>45</v>
      </c>
      <c r="B88" s="29" t="s">
        <v>113</v>
      </c>
      <c r="C88" s="29" t="s">
        <v>367</v>
      </c>
      <c r="D88" s="25" t="s">
        <v>47</v>
      </c>
      <c r="E88" s="30" t="s">
        <v>368</v>
      </c>
      <c r="F88" s="31" t="s">
        <v>160</v>
      </c>
      <c r="G88" s="32">
        <v>1.853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1060</v>
      </c>
    </row>
    <row r="91" spans="1:5" ht="102">
      <c r="A91" t="s">
        <v>53</v>
      </c>
      <c r="E91" s="36" t="s">
        <v>293</v>
      </c>
    </row>
    <row r="92" spans="1:16" ht="12.75">
      <c r="A92" s="25" t="s">
        <v>45</v>
      </c>
      <c r="B92" s="29" t="s">
        <v>117</v>
      </c>
      <c r="C92" s="29" t="s">
        <v>290</v>
      </c>
      <c r="D92" s="25" t="s">
        <v>47</v>
      </c>
      <c r="E92" s="30" t="s">
        <v>291</v>
      </c>
      <c r="F92" s="31" t="s">
        <v>160</v>
      </c>
      <c r="G92" s="32">
        <v>11.456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1061</v>
      </c>
    </row>
    <row r="95" spans="1:5" ht="102">
      <c r="A95" t="s">
        <v>53</v>
      </c>
      <c r="E95" s="36" t="s">
        <v>293</v>
      </c>
    </row>
    <row r="96" spans="1:16" ht="12.75">
      <c r="A96" s="25" t="s">
        <v>45</v>
      </c>
      <c r="B96" s="29" t="s">
        <v>121</v>
      </c>
      <c r="C96" s="29" t="s">
        <v>295</v>
      </c>
      <c r="D96" s="25" t="s">
        <v>47</v>
      </c>
      <c r="E96" s="30" t="s">
        <v>296</v>
      </c>
      <c r="F96" s="31" t="s">
        <v>170</v>
      </c>
      <c r="G96" s="32">
        <v>480.447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89.25">
      <c r="A98" s="37" t="s">
        <v>51</v>
      </c>
      <c r="E98" s="38" t="s">
        <v>1062</v>
      </c>
    </row>
    <row r="99" spans="1:5" ht="51">
      <c r="A99" t="s">
        <v>53</v>
      </c>
      <c r="E99" s="36" t="s">
        <v>298</v>
      </c>
    </row>
    <row r="100" spans="1:16" ht="12.75">
      <c r="A100" s="25" t="s">
        <v>45</v>
      </c>
      <c r="B100" s="29" t="s">
        <v>289</v>
      </c>
      <c r="C100" s="29" t="s">
        <v>300</v>
      </c>
      <c r="D100" s="25" t="s">
        <v>47</v>
      </c>
      <c r="E100" s="30" t="s">
        <v>301</v>
      </c>
      <c r="F100" s="31" t="s">
        <v>170</v>
      </c>
      <c r="G100" s="32">
        <v>470.161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89.25">
      <c r="A102" s="37" t="s">
        <v>51</v>
      </c>
      <c r="E102" s="38" t="s">
        <v>1063</v>
      </c>
    </row>
    <row r="103" spans="1:5" ht="51">
      <c r="A103" t="s">
        <v>53</v>
      </c>
      <c r="E103" s="36" t="s">
        <v>298</v>
      </c>
    </row>
    <row r="104" spans="1:16" ht="12.75">
      <c r="A104" s="25" t="s">
        <v>45</v>
      </c>
      <c r="B104" s="29" t="s">
        <v>294</v>
      </c>
      <c r="C104" s="29" t="s">
        <v>668</v>
      </c>
      <c r="D104" s="25" t="s">
        <v>47</v>
      </c>
      <c r="E104" s="30" t="s">
        <v>669</v>
      </c>
      <c r="F104" s="31" t="s">
        <v>170</v>
      </c>
      <c r="G104" s="32">
        <v>455.51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1064</v>
      </c>
    </row>
    <row r="107" spans="1:5" ht="140.25">
      <c r="A107" t="s">
        <v>53</v>
      </c>
      <c r="E107" s="36" t="s">
        <v>307</v>
      </c>
    </row>
    <row r="108" spans="1:16" ht="12.75">
      <c r="A108" s="25" t="s">
        <v>45</v>
      </c>
      <c r="B108" s="29" t="s">
        <v>299</v>
      </c>
      <c r="C108" s="29" t="s">
        <v>375</v>
      </c>
      <c r="D108" s="25" t="s">
        <v>47</v>
      </c>
      <c r="E108" s="30" t="s">
        <v>376</v>
      </c>
      <c r="F108" s="31" t="s">
        <v>170</v>
      </c>
      <c r="G108" s="32">
        <v>35.2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25.5">
      <c r="A110" s="37" t="s">
        <v>51</v>
      </c>
      <c r="E110" s="38" t="s">
        <v>1065</v>
      </c>
    </row>
    <row r="111" spans="1:5" ht="140.25">
      <c r="A111" t="s">
        <v>53</v>
      </c>
      <c r="E111" s="36" t="s">
        <v>307</v>
      </c>
    </row>
    <row r="112" spans="1:16" ht="12.75">
      <c r="A112" s="25" t="s">
        <v>45</v>
      </c>
      <c r="B112" s="29" t="s">
        <v>303</v>
      </c>
      <c r="C112" s="29" t="s">
        <v>961</v>
      </c>
      <c r="D112" s="25" t="s">
        <v>47</v>
      </c>
      <c r="E112" s="30" t="s">
        <v>962</v>
      </c>
      <c r="F112" s="31" t="s">
        <v>170</v>
      </c>
      <c r="G112" s="32">
        <v>434.046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38.25">
      <c r="A114" s="37" t="s">
        <v>51</v>
      </c>
      <c r="E114" s="38" t="s">
        <v>1066</v>
      </c>
    </row>
    <row r="115" spans="1:5" ht="140.25">
      <c r="A115" t="s">
        <v>53</v>
      </c>
      <c r="E115" s="36" t="s">
        <v>307</v>
      </c>
    </row>
    <row r="116" spans="1:18" ht="12.75" customHeight="1">
      <c r="A116" s="6" t="s">
        <v>43</v>
      </c>
      <c r="B116" s="6"/>
      <c r="C116" s="40" t="s">
        <v>40</v>
      </c>
      <c r="D116" s="6"/>
      <c r="E116" s="27" t="s">
        <v>214</v>
      </c>
      <c r="F116" s="6"/>
      <c r="G116" s="6"/>
      <c r="H116" s="6"/>
      <c r="I116" s="41">
        <f>0+Q116</f>
      </c>
      <c r="O116">
        <f>0+R116</f>
      </c>
      <c r="Q116">
        <f>0+I117+I121+I125+I129+I133+I137+I141</f>
      </c>
      <c r="R116">
        <f>0+O117+O121+O125+O129+O133+O137+O141</f>
      </c>
    </row>
    <row r="117" spans="1:16" ht="12.75">
      <c r="A117" s="25" t="s">
        <v>45</v>
      </c>
      <c r="B117" s="29" t="s">
        <v>396</v>
      </c>
      <c r="C117" s="29" t="s">
        <v>327</v>
      </c>
      <c r="D117" s="25" t="s">
        <v>47</v>
      </c>
      <c r="E117" s="30" t="s">
        <v>328</v>
      </c>
      <c r="F117" s="31" t="s">
        <v>68</v>
      </c>
      <c r="G117" s="32">
        <v>7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38.25">
      <c r="A119" s="37" t="s">
        <v>51</v>
      </c>
      <c r="E119" s="38" t="s">
        <v>1067</v>
      </c>
    </row>
    <row r="120" spans="1:5" ht="51">
      <c r="A120" t="s">
        <v>53</v>
      </c>
      <c r="E120" s="36" t="s">
        <v>330</v>
      </c>
    </row>
    <row r="121" spans="1:16" ht="12.75">
      <c r="A121" s="25" t="s">
        <v>45</v>
      </c>
      <c r="B121" s="29" t="s">
        <v>311</v>
      </c>
      <c r="C121" s="29" t="s">
        <v>892</v>
      </c>
      <c r="D121" s="25" t="s">
        <v>47</v>
      </c>
      <c r="E121" s="30" t="s">
        <v>893</v>
      </c>
      <c r="F121" s="31" t="s">
        <v>68</v>
      </c>
      <c r="G121" s="32">
        <v>18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1068</v>
      </c>
    </row>
    <row r="124" spans="1:5" ht="25.5">
      <c r="A124" t="s">
        <v>53</v>
      </c>
      <c r="E124" s="36" t="s">
        <v>895</v>
      </c>
    </row>
    <row r="125" spans="1:16" ht="12.75">
      <c r="A125" s="25" t="s">
        <v>45</v>
      </c>
      <c r="B125" s="29" t="s">
        <v>316</v>
      </c>
      <c r="C125" s="29" t="s">
        <v>762</v>
      </c>
      <c r="D125" s="25" t="s">
        <v>47</v>
      </c>
      <c r="E125" s="30" t="s">
        <v>763</v>
      </c>
      <c r="F125" s="31" t="s">
        <v>68</v>
      </c>
      <c r="G125" s="32">
        <v>4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12.75">
      <c r="A127" s="37" t="s">
        <v>51</v>
      </c>
      <c r="E127" s="38" t="s">
        <v>896</v>
      </c>
    </row>
    <row r="128" spans="1:5" ht="25.5">
      <c r="A128" t="s">
        <v>53</v>
      </c>
      <c r="E128" s="36" t="s">
        <v>765</v>
      </c>
    </row>
    <row r="129" spans="1:16" ht="12.75">
      <c r="A129" s="25" t="s">
        <v>45</v>
      </c>
      <c r="B129" s="29" t="s">
        <v>321</v>
      </c>
      <c r="C129" s="29" t="s">
        <v>766</v>
      </c>
      <c r="D129" s="25" t="s">
        <v>47</v>
      </c>
      <c r="E129" s="30" t="s">
        <v>767</v>
      </c>
      <c r="F129" s="31" t="s">
        <v>68</v>
      </c>
      <c r="G129" s="32">
        <v>4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12.75">
      <c r="A131" s="37" t="s">
        <v>51</v>
      </c>
      <c r="E131" s="38" t="s">
        <v>896</v>
      </c>
    </row>
    <row r="132" spans="1:5" ht="25.5">
      <c r="A132" t="s">
        <v>53</v>
      </c>
      <c r="E132" s="36" t="s">
        <v>765</v>
      </c>
    </row>
    <row r="133" spans="1:16" ht="12.75">
      <c r="A133" s="25" t="s">
        <v>45</v>
      </c>
      <c r="B133" s="29" t="s">
        <v>326</v>
      </c>
      <c r="C133" s="29" t="s">
        <v>967</v>
      </c>
      <c r="D133" s="25" t="s">
        <v>47</v>
      </c>
      <c r="E133" s="30" t="s">
        <v>968</v>
      </c>
      <c r="F133" s="31" t="s">
        <v>82</v>
      </c>
      <c r="G133" s="32">
        <v>9.52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1069</v>
      </c>
    </row>
    <row r="136" spans="1:5" ht="63.75">
      <c r="A136" t="s">
        <v>53</v>
      </c>
      <c r="E136" s="36" t="s">
        <v>775</v>
      </c>
    </row>
    <row r="137" spans="1:16" ht="12.75">
      <c r="A137" s="25" t="s">
        <v>45</v>
      </c>
      <c r="B137" s="29" t="s">
        <v>331</v>
      </c>
      <c r="C137" s="29" t="s">
        <v>608</v>
      </c>
      <c r="D137" s="25" t="s">
        <v>47</v>
      </c>
      <c r="E137" s="30" t="s">
        <v>609</v>
      </c>
      <c r="F137" s="31" t="s">
        <v>82</v>
      </c>
      <c r="G137" s="32">
        <v>130.17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1070</v>
      </c>
    </row>
    <row r="140" spans="1:5" ht="25.5">
      <c r="A140" t="s">
        <v>53</v>
      </c>
      <c r="E140" s="36" t="s">
        <v>348</v>
      </c>
    </row>
    <row r="141" spans="1:16" ht="12.75">
      <c r="A141" s="25" t="s">
        <v>45</v>
      </c>
      <c r="B141" s="29" t="s">
        <v>335</v>
      </c>
      <c r="C141" s="29" t="s">
        <v>971</v>
      </c>
      <c r="D141" s="25" t="s">
        <v>47</v>
      </c>
      <c r="E141" s="30" t="s">
        <v>972</v>
      </c>
      <c r="F141" s="31" t="s">
        <v>82</v>
      </c>
      <c r="G141" s="32">
        <v>9.52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38.25">
      <c r="A143" s="37" t="s">
        <v>51</v>
      </c>
      <c r="E143" s="38" t="s">
        <v>1071</v>
      </c>
    </row>
    <row r="144" spans="1:5" ht="114.75">
      <c r="A144" t="s">
        <v>53</v>
      </c>
      <c r="E144" s="36" t="s">
        <v>974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0+O8+O21+O78+O87+O116+O145+O150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1072</v>
      </c>
      <c r="I3" s="42">
        <f>0+I8+I21+I78+I87+I116+I145+I150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1072</v>
      </c>
      <c r="D4" s="6"/>
      <c r="E4" s="18" t="s">
        <v>1073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153</v>
      </c>
      <c r="E9" s="30" t="s">
        <v>159</v>
      </c>
      <c r="F9" s="31" t="s">
        <v>160</v>
      </c>
      <c r="G9" s="32">
        <v>6.408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1074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1075</v>
      </c>
      <c r="E13" s="30" t="s">
        <v>159</v>
      </c>
      <c r="F13" s="31" t="s">
        <v>160</v>
      </c>
      <c r="G13" s="32">
        <v>218.154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1076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157</v>
      </c>
      <c r="D17" s="25" t="s">
        <v>1077</v>
      </c>
      <c r="E17" s="30" t="s">
        <v>159</v>
      </c>
      <c r="F17" s="31" t="s">
        <v>160</v>
      </c>
      <c r="G17" s="32">
        <v>1087.9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1078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0+I22+I26+I30+I34+I38+I42+I46+I50+I54+I58+I62+I66+I70+I74</f>
      </c>
      <c r="R21">
        <f>0+O22+O26+O30+O34+O38+O42+O46+O50+O54+O58+O62+O66+O70+O74</f>
      </c>
    </row>
    <row r="22" spans="1:16" ht="12.75">
      <c r="A22" s="25" t="s">
        <v>45</v>
      </c>
      <c r="B22" s="29" t="s">
        <v>33</v>
      </c>
      <c r="C22" s="29" t="s">
        <v>1079</v>
      </c>
      <c r="D22" s="25" t="s">
        <v>47</v>
      </c>
      <c r="E22" s="30" t="s">
        <v>1080</v>
      </c>
      <c r="F22" s="31" t="s">
        <v>160</v>
      </c>
      <c r="G22" s="32">
        <v>218.154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1081</v>
      </c>
    </row>
    <row r="25" spans="1:5" ht="63.75">
      <c r="A25" t="s">
        <v>53</v>
      </c>
      <c r="E25" s="36" t="s">
        <v>232</v>
      </c>
    </row>
    <row r="26" spans="1:16" ht="25.5">
      <c r="A26" s="25" t="s">
        <v>45</v>
      </c>
      <c r="B26" s="29" t="s">
        <v>35</v>
      </c>
      <c r="C26" s="29" t="s">
        <v>229</v>
      </c>
      <c r="D26" s="25" t="s">
        <v>47</v>
      </c>
      <c r="E26" s="30" t="s">
        <v>230</v>
      </c>
      <c r="F26" s="31" t="s">
        <v>160</v>
      </c>
      <c r="G26" s="32">
        <v>6.408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1082</v>
      </c>
    </row>
    <row r="29" spans="1:5" ht="63.75">
      <c r="A29" t="s">
        <v>53</v>
      </c>
      <c r="E29" s="36" t="s">
        <v>232</v>
      </c>
    </row>
    <row r="30" spans="1:16" ht="12.75">
      <c r="A30" s="25" t="s">
        <v>45</v>
      </c>
      <c r="B30" s="29" t="s">
        <v>37</v>
      </c>
      <c r="C30" s="29" t="s">
        <v>236</v>
      </c>
      <c r="D30" s="25" t="s">
        <v>47</v>
      </c>
      <c r="E30" s="30" t="s">
        <v>237</v>
      </c>
      <c r="F30" s="31" t="s">
        <v>160</v>
      </c>
      <c r="G30" s="32">
        <v>2.007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51">
      <c r="A32" s="37" t="s">
        <v>51</v>
      </c>
      <c r="E32" s="38" t="s">
        <v>1083</v>
      </c>
    </row>
    <row r="33" spans="1:5" ht="63.75">
      <c r="A33" t="s">
        <v>53</v>
      </c>
      <c r="E33" s="36" t="s">
        <v>232</v>
      </c>
    </row>
    <row r="34" spans="1:16" ht="12.75">
      <c r="A34" s="25" t="s">
        <v>45</v>
      </c>
      <c r="B34" s="29" t="s">
        <v>64</v>
      </c>
      <c r="C34" s="29" t="s">
        <v>239</v>
      </c>
      <c r="D34" s="25" t="s">
        <v>153</v>
      </c>
      <c r="E34" s="30" t="s">
        <v>240</v>
      </c>
      <c r="F34" s="31" t="s">
        <v>160</v>
      </c>
      <c r="G34" s="32">
        <v>1087.9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14.75">
      <c r="A36" s="37" t="s">
        <v>51</v>
      </c>
      <c r="E36" s="38" t="s">
        <v>1084</v>
      </c>
    </row>
    <row r="37" spans="1:5" ht="369.75">
      <c r="A37" t="s">
        <v>53</v>
      </c>
      <c r="E37" s="36" t="s">
        <v>242</v>
      </c>
    </row>
    <row r="38" spans="1:16" ht="12.75">
      <c r="A38" s="25" t="s">
        <v>45</v>
      </c>
      <c r="B38" s="29" t="s">
        <v>77</v>
      </c>
      <c r="C38" s="29" t="s">
        <v>244</v>
      </c>
      <c r="D38" s="25" t="s">
        <v>149</v>
      </c>
      <c r="E38" s="30" t="s">
        <v>245</v>
      </c>
      <c r="F38" s="31" t="s">
        <v>160</v>
      </c>
      <c r="G38" s="32">
        <v>15.1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1085</v>
      </c>
    </row>
    <row r="41" spans="1:5" ht="306">
      <c r="A41" t="s">
        <v>53</v>
      </c>
      <c r="E41" s="36" t="s">
        <v>199</v>
      </c>
    </row>
    <row r="42" spans="1:16" ht="12.75">
      <c r="A42" s="25" t="s">
        <v>45</v>
      </c>
      <c r="B42" s="29" t="s">
        <v>40</v>
      </c>
      <c r="C42" s="29" t="s">
        <v>244</v>
      </c>
      <c r="D42" s="25" t="s">
        <v>153</v>
      </c>
      <c r="E42" s="30" t="s">
        <v>245</v>
      </c>
      <c r="F42" s="31" t="s">
        <v>160</v>
      </c>
      <c r="G42" s="32">
        <v>217.374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1086</v>
      </c>
    </row>
    <row r="45" spans="1:5" ht="306">
      <c r="A45" t="s">
        <v>53</v>
      </c>
      <c r="E45" s="36" t="s">
        <v>199</v>
      </c>
    </row>
    <row r="46" spans="1:16" ht="12.75">
      <c r="A46" s="25" t="s">
        <v>45</v>
      </c>
      <c r="B46" s="29" t="s">
        <v>89</v>
      </c>
      <c r="C46" s="29" t="s">
        <v>248</v>
      </c>
      <c r="D46" s="25" t="s">
        <v>47</v>
      </c>
      <c r="E46" s="30" t="s">
        <v>249</v>
      </c>
      <c r="F46" s="31" t="s">
        <v>160</v>
      </c>
      <c r="G46" s="32">
        <v>5.25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38.25">
      <c r="A48" s="37" t="s">
        <v>51</v>
      </c>
      <c r="E48" s="38" t="s">
        <v>1087</v>
      </c>
    </row>
    <row r="49" spans="1:5" ht="267.75">
      <c r="A49" t="s">
        <v>53</v>
      </c>
      <c r="E49" s="36" t="s">
        <v>251</v>
      </c>
    </row>
    <row r="50" spans="1:16" ht="12.75">
      <c r="A50" s="25" t="s">
        <v>45</v>
      </c>
      <c r="B50" s="29" t="s">
        <v>93</v>
      </c>
      <c r="C50" s="29" t="s">
        <v>200</v>
      </c>
      <c r="D50" s="25" t="s">
        <v>47</v>
      </c>
      <c r="E50" s="30" t="s">
        <v>201</v>
      </c>
      <c r="F50" s="31" t="s">
        <v>160</v>
      </c>
      <c r="G50" s="32">
        <v>1087.9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1088</v>
      </c>
    </row>
    <row r="53" spans="1:5" ht="191.25">
      <c r="A53" t="s">
        <v>53</v>
      </c>
      <c r="E53" s="36" t="s">
        <v>203</v>
      </c>
    </row>
    <row r="54" spans="1:16" ht="12.75">
      <c r="A54" s="25" t="s">
        <v>45</v>
      </c>
      <c r="B54" s="29" t="s">
        <v>97</v>
      </c>
      <c r="C54" s="29" t="s">
        <v>253</v>
      </c>
      <c r="D54" s="25" t="s">
        <v>47</v>
      </c>
      <c r="E54" s="30" t="s">
        <v>254</v>
      </c>
      <c r="F54" s="31" t="s">
        <v>160</v>
      </c>
      <c r="G54" s="32">
        <v>580.1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1089</v>
      </c>
    </row>
    <row r="57" spans="1:5" ht="280.5">
      <c r="A57" t="s">
        <v>53</v>
      </c>
      <c r="E57" s="36" t="s">
        <v>256</v>
      </c>
    </row>
    <row r="58" spans="1:16" ht="12.75">
      <c r="A58" s="25" t="s">
        <v>45</v>
      </c>
      <c r="B58" s="29" t="s">
        <v>261</v>
      </c>
      <c r="C58" s="29" t="s">
        <v>257</v>
      </c>
      <c r="D58" s="25" t="s">
        <v>47</v>
      </c>
      <c r="E58" s="30" t="s">
        <v>258</v>
      </c>
      <c r="F58" s="31" t="s">
        <v>160</v>
      </c>
      <c r="G58" s="32">
        <v>9.85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51">
      <c r="A60" s="37" t="s">
        <v>51</v>
      </c>
      <c r="E60" s="38" t="s">
        <v>1090</v>
      </c>
    </row>
    <row r="61" spans="1:5" ht="242.25">
      <c r="A61" t="s">
        <v>53</v>
      </c>
      <c r="E61" s="36" t="s">
        <v>260</v>
      </c>
    </row>
    <row r="62" spans="1:16" ht="12.75">
      <c r="A62" s="25" t="s">
        <v>45</v>
      </c>
      <c r="B62" s="29" t="s">
        <v>101</v>
      </c>
      <c r="C62" s="29" t="s">
        <v>693</v>
      </c>
      <c r="D62" s="25" t="s">
        <v>47</v>
      </c>
      <c r="E62" s="30" t="s">
        <v>694</v>
      </c>
      <c r="F62" s="31" t="s">
        <v>160</v>
      </c>
      <c r="G62" s="32">
        <v>23.261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02">
      <c r="A64" s="37" t="s">
        <v>51</v>
      </c>
      <c r="E64" s="38" t="s">
        <v>1091</v>
      </c>
    </row>
    <row r="65" spans="1:5" ht="229.5">
      <c r="A65" t="s">
        <v>53</v>
      </c>
      <c r="E65" s="36" t="s">
        <v>696</v>
      </c>
    </row>
    <row r="66" spans="1:16" ht="12.75">
      <c r="A66" s="25" t="s">
        <v>45</v>
      </c>
      <c r="B66" s="29" t="s">
        <v>105</v>
      </c>
      <c r="C66" s="29" t="s">
        <v>262</v>
      </c>
      <c r="D66" s="25" t="s">
        <v>47</v>
      </c>
      <c r="E66" s="30" t="s">
        <v>263</v>
      </c>
      <c r="F66" s="31" t="s">
        <v>170</v>
      </c>
      <c r="G66" s="32">
        <v>1219.9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1092</v>
      </c>
    </row>
    <row r="69" spans="1:5" ht="25.5">
      <c r="A69" t="s">
        <v>53</v>
      </c>
      <c r="E69" s="36" t="s">
        <v>265</v>
      </c>
    </row>
    <row r="70" spans="1:16" ht="12.75">
      <c r="A70" s="25" t="s">
        <v>45</v>
      </c>
      <c r="B70" s="29" t="s">
        <v>109</v>
      </c>
      <c r="C70" s="29" t="s">
        <v>266</v>
      </c>
      <c r="D70" s="25" t="s">
        <v>47</v>
      </c>
      <c r="E70" s="30" t="s">
        <v>267</v>
      </c>
      <c r="F70" s="31" t="s">
        <v>160</v>
      </c>
      <c r="G70" s="32">
        <v>122.061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1093</v>
      </c>
    </row>
    <row r="73" spans="1:5" ht="38.25">
      <c r="A73" t="s">
        <v>53</v>
      </c>
      <c r="E73" s="36" t="s">
        <v>269</v>
      </c>
    </row>
    <row r="74" spans="1:16" ht="12.75">
      <c r="A74" s="25" t="s">
        <v>45</v>
      </c>
      <c r="B74" s="29" t="s">
        <v>113</v>
      </c>
      <c r="C74" s="29" t="s">
        <v>205</v>
      </c>
      <c r="D74" s="25" t="s">
        <v>47</v>
      </c>
      <c r="E74" s="30" t="s">
        <v>206</v>
      </c>
      <c r="F74" s="31" t="s">
        <v>160</v>
      </c>
      <c r="G74" s="32">
        <v>95.313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1094</v>
      </c>
    </row>
    <row r="77" spans="1:5" ht="38.25">
      <c r="A77" t="s">
        <v>53</v>
      </c>
      <c r="E77" s="36" t="s">
        <v>208</v>
      </c>
    </row>
    <row r="78" spans="1:18" ht="12.75" customHeight="1">
      <c r="A78" s="6" t="s">
        <v>43</v>
      </c>
      <c r="B78" s="6"/>
      <c r="C78" s="40" t="s">
        <v>23</v>
      </c>
      <c r="D78" s="6"/>
      <c r="E78" s="27" t="s">
        <v>790</v>
      </c>
      <c r="F78" s="6"/>
      <c r="G78" s="6"/>
      <c r="H78" s="6"/>
      <c r="I78" s="41">
        <f>0+Q78</f>
      </c>
      <c r="O78">
        <f>0+R78</f>
      </c>
      <c r="Q78">
        <f>0+I79+I83</f>
      </c>
      <c r="R78">
        <f>0+O79+O83</f>
      </c>
    </row>
    <row r="79" spans="1:16" ht="12.75">
      <c r="A79" s="25" t="s">
        <v>45</v>
      </c>
      <c r="B79" s="29" t="s">
        <v>117</v>
      </c>
      <c r="C79" s="29" t="s">
        <v>791</v>
      </c>
      <c r="D79" s="25" t="s">
        <v>47</v>
      </c>
      <c r="E79" s="30" t="s">
        <v>792</v>
      </c>
      <c r="F79" s="31" t="s">
        <v>160</v>
      </c>
      <c r="G79" s="32">
        <v>2.08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793</v>
      </c>
    </row>
    <row r="82" spans="1:5" ht="369.75">
      <c r="A82" t="s">
        <v>53</v>
      </c>
      <c r="E82" s="36" t="s">
        <v>794</v>
      </c>
    </row>
    <row r="83" spans="1:16" ht="12.75">
      <c r="A83" s="25" t="s">
        <v>45</v>
      </c>
      <c r="B83" s="29" t="s">
        <v>121</v>
      </c>
      <c r="C83" s="29" t="s">
        <v>795</v>
      </c>
      <c r="D83" s="25" t="s">
        <v>47</v>
      </c>
      <c r="E83" s="30" t="s">
        <v>796</v>
      </c>
      <c r="F83" s="31" t="s">
        <v>49</v>
      </c>
      <c r="G83" s="32">
        <v>0.042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1095</v>
      </c>
    </row>
    <row r="86" spans="1:5" ht="267.75">
      <c r="A86" t="s">
        <v>53</v>
      </c>
      <c r="E86" s="36" t="s">
        <v>798</v>
      </c>
    </row>
    <row r="87" spans="1:18" ht="12.75" customHeight="1">
      <c r="A87" s="6" t="s">
        <v>43</v>
      </c>
      <c r="B87" s="6"/>
      <c r="C87" s="40" t="s">
        <v>33</v>
      </c>
      <c r="D87" s="6"/>
      <c r="E87" s="27" t="s">
        <v>271</v>
      </c>
      <c r="F87" s="6"/>
      <c r="G87" s="6"/>
      <c r="H87" s="6"/>
      <c r="I87" s="41">
        <f>0+Q87</f>
      </c>
      <c r="O87">
        <f>0+R87</f>
      </c>
      <c r="Q87">
        <f>0+I88+I92+I96+I100+I104+I108+I112</f>
      </c>
      <c r="R87">
        <f>0+O88+O92+O96+O100+O104+O108+O112</f>
      </c>
    </row>
    <row r="88" spans="1:16" ht="12.75">
      <c r="A88" s="25" t="s">
        <v>45</v>
      </c>
      <c r="B88" s="29" t="s">
        <v>289</v>
      </c>
      <c r="C88" s="29" t="s">
        <v>700</v>
      </c>
      <c r="D88" s="25" t="s">
        <v>47</v>
      </c>
      <c r="E88" s="30" t="s">
        <v>701</v>
      </c>
      <c r="F88" s="31" t="s">
        <v>160</v>
      </c>
      <c r="G88" s="32">
        <v>0.234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25.5">
      <c r="A90" s="37" t="s">
        <v>51</v>
      </c>
      <c r="E90" s="38" t="s">
        <v>1096</v>
      </c>
    </row>
    <row r="91" spans="1:5" ht="229.5">
      <c r="A91" t="s">
        <v>53</v>
      </c>
      <c r="E91" s="36" t="s">
        <v>703</v>
      </c>
    </row>
    <row r="92" spans="1:16" ht="12.75">
      <c r="A92" s="25" t="s">
        <v>45</v>
      </c>
      <c r="B92" s="29" t="s">
        <v>294</v>
      </c>
      <c r="C92" s="29" t="s">
        <v>704</v>
      </c>
      <c r="D92" s="25" t="s">
        <v>47</v>
      </c>
      <c r="E92" s="30" t="s">
        <v>705</v>
      </c>
      <c r="F92" s="31" t="s">
        <v>160</v>
      </c>
      <c r="G92" s="32">
        <v>1.816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1097</v>
      </c>
    </row>
    <row r="95" spans="1:5" ht="369.75">
      <c r="A95" t="s">
        <v>53</v>
      </c>
      <c r="E95" s="36" t="s">
        <v>275</v>
      </c>
    </row>
    <row r="96" spans="1:16" ht="12.75">
      <c r="A96" s="25" t="s">
        <v>45</v>
      </c>
      <c r="B96" s="29" t="s">
        <v>299</v>
      </c>
      <c r="C96" s="29" t="s">
        <v>707</v>
      </c>
      <c r="D96" s="25" t="s">
        <v>47</v>
      </c>
      <c r="E96" s="30" t="s">
        <v>708</v>
      </c>
      <c r="F96" s="31" t="s">
        <v>160</v>
      </c>
      <c r="G96" s="32">
        <v>6.182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1098</v>
      </c>
    </row>
    <row r="99" spans="1:5" ht="369.75">
      <c r="A99" t="s">
        <v>53</v>
      </c>
      <c r="E99" s="36" t="s">
        <v>275</v>
      </c>
    </row>
    <row r="100" spans="1:16" ht="12.75">
      <c r="A100" s="25" t="s">
        <v>45</v>
      </c>
      <c r="B100" s="29" t="s">
        <v>303</v>
      </c>
      <c r="C100" s="29" t="s">
        <v>272</v>
      </c>
      <c r="D100" s="25" t="s">
        <v>47</v>
      </c>
      <c r="E100" s="30" t="s">
        <v>273</v>
      </c>
      <c r="F100" s="31" t="s">
        <v>160</v>
      </c>
      <c r="G100" s="32">
        <v>3.321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1099</v>
      </c>
    </row>
    <row r="103" spans="1:5" ht="369.75">
      <c r="A103" t="s">
        <v>53</v>
      </c>
      <c r="E103" s="36" t="s">
        <v>275</v>
      </c>
    </row>
    <row r="104" spans="1:16" ht="12.75">
      <c r="A104" s="25" t="s">
        <v>45</v>
      </c>
      <c r="B104" s="29" t="s">
        <v>396</v>
      </c>
      <c r="C104" s="29" t="s">
        <v>711</v>
      </c>
      <c r="D104" s="25" t="s">
        <v>47</v>
      </c>
      <c r="E104" s="30" t="s">
        <v>712</v>
      </c>
      <c r="F104" s="31" t="s">
        <v>160</v>
      </c>
      <c r="G104" s="32">
        <v>3.321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1100</v>
      </c>
    </row>
    <row r="107" spans="1:5" ht="38.25">
      <c r="A107" t="s">
        <v>53</v>
      </c>
      <c r="E107" s="36" t="s">
        <v>714</v>
      </c>
    </row>
    <row r="108" spans="1:16" ht="12.75">
      <c r="A108" s="25" t="s">
        <v>45</v>
      </c>
      <c r="B108" s="29" t="s">
        <v>311</v>
      </c>
      <c r="C108" s="29" t="s">
        <v>276</v>
      </c>
      <c r="D108" s="25" t="s">
        <v>47</v>
      </c>
      <c r="E108" s="30" t="s">
        <v>277</v>
      </c>
      <c r="F108" s="31" t="s">
        <v>160</v>
      </c>
      <c r="G108" s="32">
        <v>6.642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38.25">
      <c r="A110" s="37" t="s">
        <v>51</v>
      </c>
      <c r="E110" s="38" t="s">
        <v>1101</v>
      </c>
    </row>
    <row r="111" spans="1:5" ht="102">
      <c r="A111" t="s">
        <v>53</v>
      </c>
      <c r="E111" s="36" t="s">
        <v>279</v>
      </c>
    </row>
    <row r="112" spans="1:16" ht="12.75">
      <c r="A112" s="25" t="s">
        <v>45</v>
      </c>
      <c r="B112" s="29" t="s">
        <v>316</v>
      </c>
      <c r="C112" s="29" t="s">
        <v>716</v>
      </c>
      <c r="D112" s="25" t="s">
        <v>47</v>
      </c>
      <c r="E112" s="30" t="s">
        <v>717</v>
      </c>
      <c r="F112" s="31" t="s">
        <v>160</v>
      </c>
      <c r="G112" s="32">
        <v>4.284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14.75">
      <c r="A114" s="37" t="s">
        <v>51</v>
      </c>
      <c r="E114" s="38" t="s">
        <v>1102</v>
      </c>
    </row>
    <row r="115" spans="1:5" ht="357">
      <c r="A115" t="s">
        <v>53</v>
      </c>
      <c r="E115" s="36" t="s">
        <v>719</v>
      </c>
    </row>
    <row r="116" spans="1:18" ht="12.75" customHeight="1">
      <c r="A116" s="6" t="s">
        <v>43</v>
      </c>
      <c r="B116" s="6"/>
      <c r="C116" s="40" t="s">
        <v>35</v>
      </c>
      <c r="D116" s="6"/>
      <c r="E116" s="27" t="s">
        <v>280</v>
      </c>
      <c r="F116" s="6"/>
      <c r="G116" s="6"/>
      <c r="H116" s="6"/>
      <c r="I116" s="41">
        <f>0+Q116</f>
      </c>
      <c r="O116">
        <f>0+R116</f>
      </c>
      <c r="Q116">
        <f>0+I117+I121+I125+I129+I133+I137+I141</f>
      </c>
      <c r="R116">
        <f>0+O117+O121+O125+O129+O133+O137+O141</f>
      </c>
    </row>
    <row r="117" spans="1:16" ht="12.75">
      <c r="A117" s="25" t="s">
        <v>45</v>
      </c>
      <c r="B117" s="29" t="s">
        <v>321</v>
      </c>
      <c r="C117" s="29" t="s">
        <v>281</v>
      </c>
      <c r="D117" s="25" t="s">
        <v>47</v>
      </c>
      <c r="E117" s="30" t="s">
        <v>282</v>
      </c>
      <c r="F117" s="31" t="s">
        <v>160</v>
      </c>
      <c r="G117" s="32">
        <v>130.952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25.5">
      <c r="A119" s="37" t="s">
        <v>51</v>
      </c>
      <c r="E119" s="38" t="s">
        <v>1103</v>
      </c>
    </row>
    <row r="120" spans="1:5" ht="127.5">
      <c r="A120" t="s">
        <v>53</v>
      </c>
      <c r="E120" s="36" t="s">
        <v>284</v>
      </c>
    </row>
    <row r="121" spans="1:16" ht="12.75">
      <c r="A121" s="25" t="s">
        <v>45</v>
      </c>
      <c r="B121" s="29" t="s">
        <v>326</v>
      </c>
      <c r="C121" s="29" t="s">
        <v>285</v>
      </c>
      <c r="D121" s="25" t="s">
        <v>47</v>
      </c>
      <c r="E121" s="30" t="s">
        <v>286</v>
      </c>
      <c r="F121" s="31" t="s">
        <v>160</v>
      </c>
      <c r="G121" s="32">
        <v>252.122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76.5">
      <c r="A123" s="37" t="s">
        <v>51</v>
      </c>
      <c r="E123" s="38" t="s">
        <v>1104</v>
      </c>
    </row>
    <row r="124" spans="1:5" ht="51">
      <c r="A124" t="s">
        <v>53</v>
      </c>
      <c r="E124" s="36" t="s">
        <v>288</v>
      </c>
    </row>
    <row r="125" spans="1:16" ht="12.75">
      <c r="A125" s="25" t="s">
        <v>45</v>
      </c>
      <c r="B125" s="29" t="s">
        <v>331</v>
      </c>
      <c r="C125" s="29" t="s">
        <v>290</v>
      </c>
      <c r="D125" s="25" t="s">
        <v>47</v>
      </c>
      <c r="E125" s="30" t="s">
        <v>291</v>
      </c>
      <c r="F125" s="31" t="s">
        <v>160</v>
      </c>
      <c r="G125" s="32">
        <v>28.43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38.25">
      <c r="A127" s="37" t="s">
        <v>51</v>
      </c>
      <c r="E127" s="38" t="s">
        <v>1105</v>
      </c>
    </row>
    <row r="128" spans="1:5" ht="102">
      <c r="A128" t="s">
        <v>53</v>
      </c>
      <c r="E128" s="36" t="s">
        <v>293</v>
      </c>
    </row>
    <row r="129" spans="1:16" ht="12.75">
      <c r="A129" s="25" t="s">
        <v>45</v>
      </c>
      <c r="B129" s="29" t="s">
        <v>335</v>
      </c>
      <c r="C129" s="29" t="s">
        <v>295</v>
      </c>
      <c r="D129" s="25" t="s">
        <v>47</v>
      </c>
      <c r="E129" s="30" t="s">
        <v>296</v>
      </c>
      <c r="F129" s="31" t="s">
        <v>170</v>
      </c>
      <c r="G129" s="32">
        <v>1091.264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38.25">
      <c r="A131" s="37" t="s">
        <v>51</v>
      </c>
      <c r="E131" s="38" t="s">
        <v>1106</v>
      </c>
    </row>
    <row r="132" spans="1:5" ht="51">
      <c r="A132" t="s">
        <v>53</v>
      </c>
      <c r="E132" s="36" t="s">
        <v>298</v>
      </c>
    </row>
    <row r="133" spans="1:16" ht="12.75">
      <c r="A133" s="25" t="s">
        <v>45</v>
      </c>
      <c r="B133" s="29" t="s">
        <v>339</v>
      </c>
      <c r="C133" s="29" t="s">
        <v>300</v>
      </c>
      <c r="D133" s="25" t="s">
        <v>47</v>
      </c>
      <c r="E133" s="30" t="s">
        <v>301</v>
      </c>
      <c r="F133" s="31" t="s">
        <v>170</v>
      </c>
      <c r="G133" s="32">
        <v>1036.701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1107</v>
      </c>
    </row>
    <row r="136" spans="1:5" ht="51">
      <c r="A136" t="s">
        <v>53</v>
      </c>
      <c r="E136" s="36" t="s">
        <v>298</v>
      </c>
    </row>
    <row r="137" spans="1:16" ht="12.75">
      <c r="A137" s="25" t="s">
        <v>45</v>
      </c>
      <c r="B137" s="29" t="s">
        <v>344</v>
      </c>
      <c r="C137" s="29" t="s">
        <v>668</v>
      </c>
      <c r="D137" s="25" t="s">
        <v>47</v>
      </c>
      <c r="E137" s="30" t="s">
        <v>669</v>
      </c>
      <c r="F137" s="31" t="s">
        <v>170</v>
      </c>
      <c r="G137" s="32">
        <v>1010.43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38.25">
      <c r="A139" s="37" t="s">
        <v>51</v>
      </c>
      <c r="E139" s="38" t="s">
        <v>1108</v>
      </c>
    </row>
    <row r="140" spans="1:5" ht="140.25">
      <c r="A140" t="s">
        <v>53</v>
      </c>
      <c r="E140" s="36" t="s">
        <v>307</v>
      </c>
    </row>
    <row r="141" spans="1:16" ht="12.75">
      <c r="A141" s="25" t="s">
        <v>45</v>
      </c>
      <c r="B141" s="29" t="s">
        <v>493</v>
      </c>
      <c r="C141" s="29" t="s">
        <v>961</v>
      </c>
      <c r="D141" s="25" t="s">
        <v>47</v>
      </c>
      <c r="E141" s="30" t="s">
        <v>962</v>
      </c>
      <c r="F141" s="31" t="s">
        <v>170</v>
      </c>
      <c r="G141" s="32">
        <v>1036.701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38.25">
      <c r="A143" s="37" t="s">
        <v>51</v>
      </c>
      <c r="E143" s="38" t="s">
        <v>1109</v>
      </c>
    </row>
    <row r="144" spans="1:5" ht="140.25">
      <c r="A144" t="s">
        <v>53</v>
      </c>
      <c r="E144" s="36" t="s">
        <v>307</v>
      </c>
    </row>
    <row r="145" spans="1:18" ht="12.75" customHeight="1">
      <c r="A145" s="6" t="s">
        <v>43</v>
      </c>
      <c r="B145" s="6"/>
      <c r="C145" s="40" t="s">
        <v>77</v>
      </c>
      <c r="D145" s="6"/>
      <c r="E145" s="27" t="s">
        <v>753</v>
      </c>
      <c r="F145" s="6"/>
      <c r="G145" s="6"/>
      <c r="H145" s="6"/>
      <c r="I145" s="41">
        <f>0+Q145</f>
      </c>
      <c r="O145">
        <f>0+R145</f>
      </c>
      <c r="Q145">
        <f>0+I146</f>
      </c>
      <c r="R145">
        <f>0+O146</f>
      </c>
    </row>
    <row r="146" spans="1:16" ht="12.75">
      <c r="A146" s="25" t="s">
        <v>45</v>
      </c>
      <c r="B146" s="29" t="s">
        <v>496</v>
      </c>
      <c r="C146" s="29" t="s">
        <v>754</v>
      </c>
      <c r="D146" s="25" t="s">
        <v>47</v>
      </c>
      <c r="E146" s="30" t="s">
        <v>755</v>
      </c>
      <c r="F146" s="31" t="s">
        <v>160</v>
      </c>
      <c r="G146" s="32">
        <v>7.654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50</v>
      </c>
      <c r="E147" s="36" t="s">
        <v>47</v>
      </c>
    </row>
    <row r="148" spans="1:5" ht="25.5">
      <c r="A148" s="37" t="s">
        <v>51</v>
      </c>
      <c r="E148" s="38" t="s">
        <v>1110</v>
      </c>
    </row>
    <row r="149" spans="1:5" ht="369.75">
      <c r="A149" t="s">
        <v>53</v>
      </c>
      <c r="E149" s="36" t="s">
        <v>275</v>
      </c>
    </row>
    <row r="150" spans="1:18" ht="12.75" customHeight="1">
      <c r="A150" s="6" t="s">
        <v>43</v>
      </c>
      <c r="B150" s="6"/>
      <c r="C150" s="40" t="s">
        <v>40</v>
      </c>
      <c r="D150" s="6"/>
      <c r="E150" s="27" t="s">
        <v>214</v>
      </c>
      <c r="F150" s="6"/>
      <c r="G150" s="6"/>
      <c r="H150" s="6"/>
      <c r="I150" s="41">
        <f>0+Q150</f>
      </c>
      <c r="O150">
        <f>0+R150</f>
      </c>
      <c r="Q150">
        <f>0+I151+I155</f>
      </c>
      <c r="R150">
        <f>0+O151+O155</f>
      </c>
    </row>
    <row r="151" spans="1:16" ht="12.75">
      <c r="A151" s="25" t="s">
        <v>45</v>
      </c>
      <c r="B151" s="29" t="s">
        <v>501</v>
      </c>
      <c r="C151" s="29" t="s">
        <v>327</v>
      </c>
      <c r="D151" s="25" t="s">
        <v>47</v>
      </c>
      <c r="E151" s="30" t="s">
        <v>328</v>
      </c>
      <c r="F151" s="31" t="s">
        <v>68</v>
      </c>
      <c r="G151" s="32">
        <v>22</v>
      </c>
      <c r="H151" s="33">
        <v>0</v>
      </c>
      <c r="I151" s="34">
        <f>ROUND(ROUND(H151,2)*ROUND(G151,3),2)</f>
      </c>
      <c r="O151">
        <f>(I151*21)/100</f>
      </c>
      <c r="P151" t="s">
        <v>23</v>
      </c>
    </row>
    <row r="152" spans="1:5" ht="12.75">
      <c r="A152" s="35" t="s">
        <v>50</v>
      </c>
      <c r="E152" s="36" t="s">
        <v>47</v>
      </c>
    </row>
    <row r="153" spans="1:5" ht="25.5">
      <c r="A153" s="37" t="s">
        <v>51</v>
      </c>
      <c r="E153" s="38" t="s">
        <v>1111</v>
      </c>
    </row>
    <row r="154" spans="1:5" ht="51">
      <c r="A154" t="s">
        <v>53</v>
      </c>
      <c r="E154" s="36" t="s">
        <v>330</v>
      </c>
    </row>
    <row r="155" spans="1:16" ht="12.75">
      <c r="A155" s="25" t="s">
        <v>45</v>
      </c>
      <c r="B155" s="29" t="s">
        <v>504</v>
      </c>
      <c r="C155" s="29" t="s">
        <v>772</v>
      </c>
      <c r="D155" s="25" t="s">
        <v>47</v>
      </c>
      <c r="E155" s="30" t="s">
        <v>773</v>
      </c>
      <c r="F155" s="31" t="s">
        <v>82</v>
      </c>
      <c r="G155" s="32">
        <v>14.72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50</v>
      </c>
      <c r="E156" s="36" t="s">
        <v>47</v>
      </c>
    </row>
    <row r="157" spans="1:5" ht="12.75">
      <c r="A157" s="37" t="s">
        <v>51</v>
      </c>
      <c r="E157" s="38" t="s">
        <v>1112</v>
      </c>
    </row>
    <row r="158" spans="1:5" ht="63.75">
      <c r="A158" t="s">
        <v>53</v>
      </c>
      <c r="E158" s="36" t="s">
        <v>775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</v>
      </c>
      <c r="I3" s="42">
        <f>0+I8+I25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</v>
      </c>
      <c r="D4" s="6"/>
      <c r="E4" s="18" t="s">
        <v>26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25.5">
      <c r="A9" s="25" t="s">
        <v>45</v>
      </c>
      <c r="B9" s="29" t="s">
        <v>24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6.75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52</v>
      </c>
    </row>
    <row r="12" spans="1:5" ht="140.25">
      <c r="A12" t="s">
        <v>53</v>
      </c>
      <c r="E12" s="36" t="s">
        <v>54</v>
      </c>
    </row>
    <row r="13" spans="1:16" ht="25.5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57</v>
      </c>
    </row>
    <row r="16" spans="1:5" ht="140.25">
      <c r="A16" t="s">
        <v>53</v>
      </c>
      <c r="E16" s="36" t="s">
        <v>54</v>
      </c>
    </row>
    <row r="17" spans="1:16" ht="25.5">
      <c r="A17" s="25" t="s">
        <v>45</v>
      </c>
      <c r="B17" s="29" t="s">
        <v>22</v>
      </c>
      <c r="C17" s="29" t="s">
        <v>58</v>
      </c>
      <c r="D17" s="25" t="s">
        <v>47</v>
      </c>
      <c r="E17" s="30" t="s">
        <v>59</v>
      </c>
      <c r="F17" s="31" t="s">
        <v>49</v>
      </c>
      <c r="G17" s="32">
        <v>1.52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60</v>
      </c>
    </row>
    <row r="20" spans="1:5" ht="140.25">
      <c r="A20" t="s">
        <v>53</v>
      </c>
      <c r="E20" s="36" t="s">
        <v>54</v>
      </c>
    </row>
    <row r="21" spans="1:16" ht="25.5">
      <c r="A21" s="25" t="s">
        <v>45</v>
      </c>
      <c r="B21" s="29" t="s">
        <v>33</v>
      </c>
      <c r="C21" s="29" t="s">
        <v>61</v>
      </c>
      <c r="D21" s="25" t="s">
        <v>47</v>
      </c>
      <c r="E21" s="30" t="s">
        <v>62</v>
      </c>
      <c r="F21" s="31" t="s">
        <v>49</v>
      </c>
      <c r="G21" s="32">
        <v>0.3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63</v>
      </c>
    </row>
    <row r="24" spans="1:5" ht="140.25">
      <c r="A24" t="s">
        <v>53</v>
      </c>
      <c r="E24" s="36" t="s">
        <v>54</v>
      </c>
    </row>
    <row r="25" spans="1:18" ht="12.75" customHeight="1">
      <c r="A25" s="6" t="s">
        <v>43</v>
      </c>
      <c r="B25" s="6"/>
      <c r="C25" s="40" t="s">
        <v>64</v>
      </c>
      <c r="D25" s="6"/>
      <c r="E25" s="27" t="s">
        <v>65</v>
      </c>
      <c r="F25" s="6"/>
      <c r="G25" s="6"/>
      <c r="H25" s="6"/>
      <c r="I25" s="41">
        <f>0+Q25</f>
      </c>
      <c r="O25">
        <f>0+R25</f>
      </c>
      <c r="Q25">
        <f>0+I26+I30+I34+I38+I42+I46+I50+I54+I58+I62+I66+I70+I74+I78+I82</f>
      </c>
      <c r="R25">
        <f>0+O26+O30+O34+O38+O42+O46+O50+O54+O58+O62+O66+O70+O74+O78+O82</f>
      </c>
    </row>
    <row r="26" spans="1:16" ht="25.5">
      <c r="A26" s="25" t="s">
        <v>45</v>
      </c>
      <c r="B26" s="29" t="s">
        <v>35</v>
      </c>
      <c r="C26" s="29" t="s">
        <v>66</v>
      </c>
      <c r="D26" s="25" t="s">
        <v>47</v>
      </c>
      <c r="E26" s="30" t="s">
        <v>67</v>
      </c>
      <c r="F26" s="31" t="s">
        <v>68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57</v>
      </c>
    </row>
    <row r="29" spans="1:5" ht="114.75">
      <c r="A29" t="s">
        <v>53</v>
      </c>
      <c r="E29" s="36" t="s">
        <v>69</v>
      </c>
    </row>
    <row r="30" spans="1:16" ht="25.5">
      <c r="A30" s="25" t="s">
        <v>45</v>
      </c>
      <c r="B30" s="29" t="s">
        <v>37</v>
      </c>
      <c r="C30" s="29" t="s">
        <v>70</v>
      </c>
      <c r="D30" s="25" t="s">
        <v>47</v>
      </c>
      <c r="E30" s="30" t="s">
        <v>71</v>
      </c>
      <c r="F30" s="31" t="s">
        <v>68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57</v>
      </c>
    </row>
    <row r="33" spans="1:5" ht="114.75">
      <c r="A33" t="s">
        <v>53</v>
      </c>
      <c r="E33" s="36" t="s">
        <v>69</v>
      </c>
    </row>
    <row r="34" spans="1:16" ht="12.75">
      <c r="A34" s="25" t="s">
        <v>45</v>
      </c>
      <c r="B34" s="29" t="s">
        <v>64</v>
      </c>
      <c r="C34" s="29" t="s">
        <v>72</v>
      </c>
      <c r="D34" s="25" t="s">
        <v>47</v>
      </c>
      <c r="E34" s="30" t="s">
        <v>73</v>
      </c>
      <c r="F34" s="31" t="s">
        <v>74</v>
      </c>
      <c r="G34" s="32">
        <v>191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75</v>
      </c>
    </row>
    <row r="37" spans="1:5" ht="127.5">
      <c r="A37" t="s">
        <v>53</v>
      </c>
      <c r="E37" s="36" t="s">
        <v>76</v>
      </c>
    </row>
    <row r="38" spans="1:16" ht="25.5">
      <c r="A38" s="25" t="s">
        <v>45</v>
      </c>
      <c r="B38" s="29" t="s">
        <v>77</v>
      </c>
      <c r="C38" s="29" t="s">
        <v>78</v>
      </c>
      <c r="D38" s="25" t="s">
        <v>47</v>
      </c>
      <c r="E38" s="30" t="s">
        <v>79</v>
      </c>
      <c r="F38" s="31" t="s">
        <v>68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57</v>
      </c>
    </row>
    <row r="41" spans="1:5" ht="114.75">
      <c r="A41" t="s">
        <v>53</v>
      </c>
      <c r="E41" s="36" t="s">
        <v>69</v>
      </c>
    </row>
    <row r="42" spans="1:16" ht="12.75">
      <c r="A42" s="25" t="s">
        <v>45</v>
      </c>
      <c r="B42" s="29" t="s">
        <v>40</v>
      </c>
      <c r="C42" s="29" t="s">
        <v>80</v>
      </c>
      <c r="D42" s="25" t="s">
        <v>47</v>
      </c>
      <c r="E42" s="30" t="s">
        <v>81</v>
      </c>
      <c r="F42" s="31" t="s">
        <v>82</v>
      </c>
      <c r="G42" s="32">
        <v>10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83</v>
      </c>
    </row>
    <row r="45" spans="1:5" ht="127.5">
      <c r="A45" t="s">
        <v>53</v>
      </c>
      <c r="E45" s="36" t="s">
        <v>84</v>
      </c>
    </row>
    <row r="46" spans="1:16" ht="12.75">
      <c r="A46" s="25" t="s">
        <v>45</v>
      </c>
      <c r="B46" s="29" t="s">
        <v>42</v>
      </c>
      <c r="C46" s="29" t="s">
        <v>85</v>
      </c>
      <c r="D46" s="25" t="s">
        <v>47</v>
      </c>
      <c r="E46" s="30" t="s">
        <v>86</v>
      </c>
      <c r="F46" s="31" t="s">
        <v>68</v>
      </c>
      <c r="G46" s="32">
        <v>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87</v>
      </c>
    </row>
    <row r="49" spans="1:5" ht="127.5">
      <c r="A49" t="s">
        <v>53</v>
      </c>
      <c r="E49" s="36" t="s">
        <v>88</v>
      </c>
    </row>
    <row r="50" spans="1:16" ht="12.75">
      <c r="A50" s="25" t="s">
        <v>45</v>
      </c>
      <c r="B50" s="29" t="s">
        <v>89</v>
      </c>
      <c r="C50" s="29" t="s">
        <v>90</v>
      </c>
      <c r="D50" s="25" t="s">
        <v>47</v>
      </c>
      <c r="E50" s="30" t="s">
        <v>91</v>
      </c>
      <c r="F50" s="31" t="s">
        <v>68</v>
      </c>
      <c r="G50" s="32">
        <v>1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57</v>
      </c>
    </row>
    <row r="53" spans="1:5" ht="127.5">
      <c r="A53" t="s">
        <v>53</v>
      </c>
      <c r="E53" s="36" t="s">
        <v>92</v>
      </c>
    </row>
    <row r="54" spans="1:16" ht="12.75">
      <c r="A54" s="25" t="s">
        <v>45</v>
      </c>
      <c r="B54" s="29" t="s">
        <v>93</v>
      </c>
      <c r="C54" s="29" t="s">
        <v>94</v>
      </c>
      <c r="D54" s="25" t="s">
        <v>47</v>
      </c>
      <c r="E54" s="30" t="s">
        <v>95</v>
      </c>
      <c r="F54" s="31" t="s">
        <v>68</v>
      </c>
      <c r="G54" s="32">
        <v>1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57</v>
      </c>
    </row>
    <row r="57" spans="1:5" ht="127.5">
      <c r="A57" t="s">
        <v>53</v>
      </c>
      <c r="E57" s="36" t="s">
        <v>96</v>
      </c>
    </row>
    <row r="58" spans="1:16" ht="12.75">
      <c r="A58" s="25" t="s">
        <v>45</v>
      </c>
      <c r="B58" s="29" t="s">
        <v>97</v>
      </c>
      <c r="C58" s="29" t="s">
        <v>98</v>
      </c>
      <c r="D58" s="25" t="s">
        <v>47</v>
      </c>
      <c r="E58" s="30" t="s">
        <v>99</v>
      </c>
      <c r="F58" s="31" t="s">
        <v>68</v>
      </c>
      <c r="G58" s="32">
        <v>1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57</v>
      </c>
    </row>
    <row r="61" spans="1:5" ht="127.5">
      <c r="A61" t="s">
        <v>53</v>
      </c>
      <c r="E61" s="36" t="s">
        <v>100</v>
      </c>
    </row>
    <row r="62" spans="1:16" ht="12.75">
      <c r="A62" s="25" t="s">
        <v>45</v>
      </c>
      <c r="B62" s="29" t="s">
        <v>101</v>
      </c>
      <c r="C62" s="29" t="s">
        <v>102</v>
      </c>
      <c r="D62" s="25" t="s">
        <v>47</v>
      </c>
      <c r="E62" s="30" t="s">
        <v>103</v>
      </c>
      <c r="F62" s="31" t="s">
        <v>68</v>
      </c>
      <c r="G62" s="32">
        <v>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57</v>
      </c>
    </row>
    <row r="65" spans="1:5" ht="153">
      <c r="A65" t="s">
        <v>53</v>
      </c>
      <c r="E65" s="36" t="s">
        <v>104</v>
      </c>
    </row>
    <row r="66" spans="1:16" ht="12.75">
      <c r="A66" s="25" t="s">
        <v>45</v>
      </c>
      <c r="B66" s="29" t="s">
        <v>105</v>
      </c>
      <c r="C66" s="29" t="s">
        <v>106</v>
      </c>
      <c r="D66" s="25" t="s">
        <v>47</v>
      </c>
      <c r="E66" s="30" t="s">
        <v>107</v>
      </c>
      <c r="F66" s="31" t="s">
        <v>68</v>
      </c>
      <c r="G66" s="32">
        <v>1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57</v>
      </c>
    </row>
    <row r="69" spans="1:5" ht="140.25">
      <c r="A69" t="s">
        <v>53</v>
      </c>
      <c r="E69" s="36" t="s">
        <v>108</v>
      </c>
    </row>
    <row r="70" spans="1:16" ht="12.75">
      <c r="A70" s="25" t="s">
        <v>45</v>
      </c>
      <c r="B70" s="29" t="s">
        <v>109</v>
      </c>
      <c r="C70" s="29" t="s">
        <v>110</v>
      </c>
      <c r="D70" s="25" t="s">
        <v>47</v>
      </c>
      <c r="E70" s="30" t="s">
        <v>111</v>
      </c>
      <c r="F70" s="31" t="s">
        <v>68</v>
      </c>
      <c r="G70" s="32">
        <v>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57</v>
      </c>
    </row>
    <row r="73" spans="1:5" ht="140.25">
      <c r="A73" t="s">
        <v>53</v>
      </c>
      <c r="E73" s="36" t="s">
        <v>112</v>
      </c>
    </row>
    <row r="74" spans="1:16" ht="12.75">
      <c r="A74" s="25" t="s">
        <v>45</v>
      </c>
      <c r="B74" s="29" t="s">
        <v>113</v>
      </c>
      <c r="C74" s="29" t="s">
        <v>114</v>
      </c>
      <c r="D74" s="25" t="s">
        <v>47</v>
      </c>
      <c r="E74" s="30" t="s">
        <v>115</v>
      </c>
      <c r="F74" s="31" t="s">
        <v>68</v>
      </c>
      <c r="G74" s="32">
        <v>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57</v>
      </c>
    </row>
    <row r="77" spans="1:5" ht="153">
      <c r="A77" t="s">
        <v>53</v>
      </c>
      <c r="E77" s="36" t="s">
        <v>116</v>
      </c>
    </row>
    <row r="78" spans="1:16" ht="12.75">
      <c r="A78" s="25" t="s">
        <v>45</v>
      </c>
      <c r="B78" s="29" t="s">
        <v>117</v>
      </c>
      <c r="C78" s="29" t="s">
        <v>118</v>
      </c>
      <c r="D78" s="25" t="s">
        <v>47</v>
      </c>
      <c r="E78" s="30" t="s">
        <v>119</v>
      </c>
      <c r="F78" s="31" t="s">
        <v>68</v>
      </c>
      <c r="G78" s="32">
        <v>1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57</v>
      </c>
    </row>
    <row r="81" spans="1:5" ht="153">
      <c r="A81" t="s">
        <v>53</v>
      </c>
      <c r="E81" s="36" t="s">
        <v>120</v>
      </c>
    </row>
    <row r="82" spans="1:16" ht="12.75">
      <c r="A82" s="25" t="s">
        <v>45</v>
      </c>
      <c r="B82" s="29" t="s">
        <v>121</v>
      </c>
      <c r="C82" s="29" t="s">
        <v>122</v>
      </c>
      <c r="D82" s="25" t="s">
        <v>47</v>
      </c>
      <c r="E82" s="30" t="s">
        <v>123</v>
      </c>
      <c r="F82" s="31" t="s">
        <v>68</v>
      </c>
      <c r="G82" s="32">
        <v>3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124</v>
      </c>
    </row>
    <row r="85" spans="1:5" ht="153">
      <c r="A85" t="s">
        <v>53</v>
      </c>
      <c r="E85" s="36" t="s">
        <v>125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1113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1113</v>
      </c>
      <c r="D4" s="6"/>
      <c r="E4" s="18" t="s">
        <v>1114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214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25.5">
      <c r="A9" s="25" t="s">
        <v>45</v>
      </c>
      <c r="B9" s="29" t="s">
        <v>24</v>
      </c>
      <c r="C9" s="29" t="s">
        <v>1115</v>
      </c>
      <c r="D9" s="25" t="s">
        <v>47</v>
      </c>
      <c r="E9" s="30" t="s">
        <v>1116</v>
      </c>
      <c r="F9" s="31" t="s">
        <v>68</v>
      </c>
      <c r="G9" s="32">
        <v>90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1117</v>
      </c>
    </row>
    <row r="12" spans="1:5" ht="25.5">
      <c r="A12" t="s">
        <v>53</v>
      </c>
      <c r="E12" s="36" t="s">
        <v>1118</v>
      </c>
    </row>
    <row r="13" spans="1:16" ht="25.5">
      <c r="A13" s="25" t="s">
        <v>45</v>
      </c>
      <c r="B13" s="29" t="s">
        <v>23</v>
      </c>
      <c r="C13" s="29" t="s">
        <v>1119</v>
      </c>
      <c r="D13" s="25" t="s">
        <v>47</v>
      </c>
      <c r="E13" s="30" t="s">
        <v>1120</v>
      </c>
      <c r="F13" s="31" t="s">
        <v>68</v>
      </c>
      <c r="G13" s="32">
        <v>13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1121</v>
      </c>
    </row>
    <row r="16" spans="1:5" ht="25.5">
      <c r="A16" t="s">
        <v>53</v>
      </c>
      <c r="E16" s="36" t="s">
        <v>1118</v>
      </c>
    </row>
    <row r="17" spans="1:16" ht="12.75">
      <c r="A17" s="25" t="s">
        <v>45</v>
      </c>
      <c r="B17" s="29" t="s">
        <v>22</v>
      </c>
      <c r="C17" s="29" t="s">
        <v>1122</v>
      </c>
      <c r="D17" s="25" t="s">
        <v>47</v>
      </c>
      <c r="E17" s="30" t="s">
        <v>1123</v>
      </c>
      <c r="F17" s="31" t="s">
        <v>68</v>
      </c>
      <c r="G17" s="32">
        <v>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1124</v>
      </c>
    </row>
    <row r="20" spans="1:5" ht="25.5">
      <c r="A20" t="s">
        <v>53</v>
      </c>
      <c r="E20" s="36" t="s">
        <v>765</v>
      </c>
    </row>
    <row r="21" spans="1:16" ht="12.75">
      <c r="A21" s="25" t="s">
        <v>45</v>
      </c>
      <c r="B21" s="29" t="s">
        <v>33</v>
      </c>
      <c r="C21" s="29" t="s">
        <v>1125</v>
      </c>
      <c r="D21" s="25" t="s">
        <v>47</v>
      </c>
      <c r="E21" s="30" t="s">
        <v>1126</v>
      </c>
      <c r="F21" s="31" t="s">
        <v>68</v>
      </c>
      <c r="G21" s="32">
        <v>2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63.75">
      <c r="A23" s="37" t="s">
        <v>51</v>
      </c>
      <c r="E23" s="38" t="s">
        <v>1127</v>
      </c>
    </row>
    <row r="24" spans="1:5" ht="25.5">
      <c r="A24" t="s">
        <v>53</v>
      </c>
      <c r="E24" s="36" t="s">
        <v>1118</v>
      </c>
    </row>
    <row r="25" spans="1:16" ht="25.5">
      <c r="A25" s="25" t="s">
        <v>45</v>
      </c>
      <c r="B25" s="29" t="s">
        <v>35</v>
      </c>
      <c r="C25" s="29" t="s">
        <v>1128</v>
      </c>
      <c r="D25" s="25" t="s">
        <v>47</v>
      </c>
      <c r="E25" s="30" t="s">
        <v>1129</v>
      </c>
      <c r="F25" s="31" t="s">
        <v>68</v>
      </c>
      <c r="G25" s="32">
        <v>69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1130</v>
      </c>
    </row>
    <row r="28" spans="1:5" ht="25.5">
      <c r="A28" t="s">
        <v>53</v>
      </c>
      <c r="E28" s="36" t="s">
        <v>1131</v>
      </c>
    </row>
    <row r="29" spans="1:16" ht="12.75">
      <c r="A29" s="25" t="s">
        <v>45</v>
      </c>
      <c r="B29" s="29" t="s">
        <v>37</v>
      </c>
      <c r="C29" s="29" t="s">
        <v>766</v>
      </c>
      <c r="D29" s="25" t="s">
        <v>47</v>
      </c>
      <c r="E29" s="30" t="s">
        <v>767</v>
      </c>
      <c r="F29" s="31" t="s">
        <v>68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1132</v>
      </c>
    </row>
    <row r="32" spans="1:5" ht="25.5">
      <c r="A32" t="s">
        <v>53</v>
      </c>
      <c r="E32" s="36" t="s">
        <v>765</v>
      </c>
    </row>
    <row r="33" spans="1:16" ht="25.5">
      <c r="A33" s="25" t="s">
        <v>45</v>
      </c>
      <c r="B33" s="29" t="s">
        <v>64</v>
      </c>
      <c r="C33" s="29" t="s">
        <v>1133</v>
      </c>
      <c r="D33" s="25" t="s">
        <v>47</v>
      </c>
      <c r="E33" s="30" t="s">
        <v>1134</v>
      </c>
      <c r="F33" s="31" t="s">
        <v>170</v>
      </c>
      <c r="G33" s="32">
        <v>1642.589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02">
      <c r="A35" s="37" t="s">
        <v>51</v>
      </c>
      <c r="E35" s="38" t="s">
        <v>1135</v>
      </c>
    </row>
    <row r="36" spans="1:5" ht="38.25">
      <c r="A36" t="s">
        <v>53</v>
      </c>
      <c r="E36" s="36" t="s">
        <v>1136</v>
      </c>
    </row>
    <row r="37" spans="1:16" ht="25.5">
      <c r="A37" s="25" t="s">
        <v>45</v>
      </c>
      <c r="B37" s="29" t="s">
        <v>77</v>
      </c>
      <c r="C37" s="29" t="s">
        <v>1137</v>
      </c>
      <c r="D37" s="25" t="s">
        <v>47</v>
      </c>
      <c r="E37" s="30" t="s">
        <v>1138</v>
      </c>
      <c r="F37" s="31" t="s">
        <v>170</v>
      </c>
      <c r="G37" s="32">
        <v>48.828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51</v>
      </c>
      <c r="E39" s="38" t="s">
        <v>1139</v>
      </c>
    </row>
    <row r="40" spans="1:5" ht="38.25">
      <c r="A40" t="s">
        <v>53</v>
      </c>
      <c r="E40" s="36" t="s">
        <v>1136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0+O8+O29+O78+O111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1140</v>
      </c>
      <c r="I3" s="42">
        <f>0+I8+I29+I78+I111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1140</v>
      </c>
      <c r="D4" s="6"/>
      <c r="E4" s="18" t="s">
        <v>1141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76.3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1142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140.84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1143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157</v>
      </c>
      <c r="D17" s="25" t="s">
        <v>158</v>
      </c>
      <c r="E17" s="30" t="s">
        <v>159</v>
      </c>
      <c r="F17" s="31" t="s">
        <v>160</v>
      </c>
      <c r="G17" s="32">
        <v>71.22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1144</v>
      </c>
    </row>
    <row r="20" spans="1:5" ht="25.5">
      <c r="A20" t="s">
        <v>53</v>
      </c>
      <c r="E20" s="36" t="s">
        <v>162</v>
      </c>
    </row>
    <row r="21" spans="1:16" ht="12.75">
      <c r="A21" s="25" t="s">
        <v>45</v>
      </c>
      <c r="B21" s="29" t="s">
        <v>194</v>
      </c>
      <c r="C21" s="29" t="s">
        <v>157</v>
      </c>
      <c r="D21" s="25" t="s">
        <v>1145</v>
      </c>
      <c r="E21" s="30" t="s">
        <v>159</v>
      </c>
      <c r="F21" s="31" t="s">
        <v>160</v>
      </c>
      <c r="G21" s="32">
        <v>15.806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1146</v>
      </c>
    </row>
    <row r="24" spans="1:5" ht="25.5">
      <c r="A24" t="s">
        <v>53</v>
      </c>
      <c r="E24" s="36" t="s">
        <v>162</v>
      </c>
    </row>
    <row r="25" spans="1:16" ht="12.75">
      <c r="A25" s="25" t="s">
        <v>45</v>
      </c>
      <c r="B25" s="29" t="s">
        <v>33</v>
      </c>
      <c r="C25" s="29" t="s">
        <v>1147</v>
      </c>
      <c r="D25" s="25" t="s">
        <v>47</v>
      </c>
      <c r="E25" s="30" t="s">
        <v>1148</v>
      </c>
      <c r="F25" s="31" t="s">
        <v>130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51">
      <c r="A27" s="37" t="s">
        <v>51</v>
      </c>
      <c r="E27" s="38" t="s">
        <v>1149</v>
      </c>
    </row>
    <row r="28" spans="1:5" ht="12.75">
      <c r="A28" t="s">
        <v>53</v>
      </c>
      <c r="E28" s="36" t="s">
        <v>1150</v>
      </c>
    </row>
    <row r="29" spans="1:18" ht="12.75" customHeight="1">
      <c r="A29" s="6" t="s">
        <v>43</v>
      </c>
      <c r="B29" s="6"/>
      <c r="C29" s="40" t="s">
        <v>24</v>
      </c>
      <c r="D29" s="6"/>
      <c r="E29" s="27" t="s">
        <v>167</v>
      </c>
      <c r="F29" s="6"/>
      <c r="G29" s="6"/>
      <c r="H29" s="6"/>
      <c r="I29" s="41">
        <f>0+Q29</f>
      </c>
      <c r="O29">
        <f>0+R29</f>
      </c>
      <c r="Q29">
        <f>0+I30+I34+I38+I42+I46+I50+I54+I58+I62+I66+I70+I74</f>
      </c>
      <c r="R29">
        <f>0+O30+O34+O38+O42+O46+O50+O54+O58+O62+O66+O70+O74</f>
      </c>
    </row>
    <row r="30" spans="1:16" ht="12.75">
      <c r="A30" s="25" t="s">
        <v>45</v>
      </c>
      <c r="B30" s="29" t="s">
        <v>35</v>
      </c>
      <c r="C30" s="29" t="s">
        <v>1151</v>
      </c>
      <c r="D30" s="25" t="s">
        <v>47</v>
      </c>
      <c r="E30" s="30" t="s">
        <v>1152</v>
      </c>
      <c r="F30" s="31" t="s">
        <v>160</v>
      </c>
      <c r="G30" s="32">
        <v>15.806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1153</v>
      </c>
    </row>
    <row r="33" spans="1:5" ht="63.75">
      <c r="A33" t="s">
        <v>53</v>
      </c>
      <c r="E33" s="36" t="s">
        <v>232</v>
      </c>
    </row>
    <row r="34" spans="1:16" ht="25.5">
      <c r="A34" s="25" t="s">
        <v>45</v>
      </c>
      <c r="B34" s="29" t="s">
        <v>37</v>
      </c>
      <c r="C34" s="29" t="s">
        <v>229</v>
      </c>
      <c r="D34" s="25" t="s">
        <v>47</v>
      </c>
      <c r="E34" s="30" t="s">
        <v>230</v>
      </c>
      <c r="F34" s="31" t="s">
        <v>160</v>
      </c>
      <c r="G34" s="32">
        <v>140.84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1154</v>
      </c>
    </row>
    <row r="37" spans="1:5" ht="63.75">
      <c r="A37" t="s">
        <v>53</v>
      </c>
      <c r="E37" s="36" t="s">
        <v>232</v>
      </c>
    </row>
    <row r="38" spans="1:16" ht="12.75">
      <c r="A38" s="25" t="s">
        <v>45</v>
      </c>
      <c r="B38" s="29" t="s">
        <v>64</v>
      </c>
      <c r="C38" s="29" t="s">
        <v>937</v>
      </c>
      <c r="D38" s="25" t="s">
        <v>47</v>
      </c>
      <c r="E38" s="30" t="s">
        <v>938</v>
      </c>
      <c r="F38" s="31" t="s">
        <v>160</v>
      </c>
      <c r="G38" s="32">
        <v>71.22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1155</v>
      </c>
    </row>
    <row r="41" spans="1:5" ht="63.75">
      <c r="A41" t="s">
        <v>53</v>
      </c>
      <c r="E41" s="36" t="s">
        <v>232</v>
      </c>
    </row>
    <row r="42" spans="1:16" ht="12.75">
      <c r="A42" s="25" t="s">
        <v>45</v>
      </c>
      <c r="B42" s="29" t="s">
        <v>77</v>
      </c>
      <c r="C42" s="29" t="s">
        <v>236</v>
      </c>
      <c r="D42" s="25" t="s">
        <v>47</v>
      </c>
      <c r="E42" s="30" t="s">
        <v>237</v>
      </c>
      <c r="F42" s="31" t="s">
        <v>160</v>
      </c>
      <c r="G42" s="32">
        <v>57.024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51">
      <c r="A44" s="37" t="s">
        <v>51</v>
      </c>
      <c r="E44" s="38" t="s">
        <v>1156</v>
      </c>
    </row>
    <row r="45" spans="1:5" ht="63.75">
      <c r="A45" t="s">
        <v>53</v>
      </c>
      <c r="E45" s="36" t="s">
        <v>232</v>
      </c>
    </row>
    <row r="46" spans="1:16" ht="12.75">
      <c r="A46" s="25" t="s">
        <v>45</v>
      </c>
      <c r="B46" s="29" t="s">
        <v>40</v>
      </c>
      <c r="C46" s="29" t="s">
        <v>239</v>
      </c>
      <c r="D46" s="25" t="s">
        <v>149</v>
      </c>
      <c r="E46" s="30" t="s">
        <v>240</v>
      </c>
      <c r="F46" s="31" t="s">
        <v>160</v>
      </c>
      <c r="G46" s="32">
        <v>1449.7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38.25">
      <c r="A48" s="37" t="s">
        <v>51</v>
      </c>
      <c r="E48" s="38" t="s">
        <v>1157</v>
      </c>
    </row>
    <row r="49" spans="1:5" ht="369.75">
      <c r="A49" t="s">
        <v>53</v>
      </c>
      <c r="E49" s="36" t="s">
        <v>242</v>
      </c>
    </row>
    <row r="50" spans="1:16" ht="12.75">
      <c r="A50" s="25" t="s">
        <v>45</v>
      </c>
      <c r="B50" s="29" t="s">
        <v>42</v>
      </c>
      <c r="C50" s="29" t="s">
        <v>239</v>
      </c>
      <c r="D50" s="25" t="s">
        <v>153</v>
      </c>
      <c r="E50" s="30" t="s">
        <v>240</v>
      </c>
      <c r="F50" s="31" t="s">
        <v>160</v>
      </c>
      <c r="G50" s="32">
        <v>76.3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1158</v>
      </c>
    </row>
    <row r="53" spans="1:5" ht="369.75">
      <c r="A53" t="s">
        <v>53</v>
      </c>
      <c r="E53" s="36" t="s">
        <v>242</v>
      </c>
    </row>
    <row r="54" spans="1:16" ht="12.75">
      <c r="A54" s="25" t="s">
        <v>45</v>
      </c>
      <c r="B54" s="29" t="s">
        <v>89</v>
      </c>
      <c r="C54" s="29" t="s">
        <v>244</v>
      </c>
      <c r="D54" s="25" t="s">
        <v>149</v>
      </c>
      <c r="E54" s="30" t="s">
        <v>245</v>
      </c>
      <c r="F54" s="31" t="s">
        <v>160</v>
      </c>
      <c r="G54" s="32">
        <v>17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1159</v>
      </c>
    </row>
    <row r="57" spans="1:5" ht="306">
      <c r="A57" t="s">
        <v>53</v>
      </c>
      <c r="E57" s="36" t="s">
        <v>199</v>
      </c>
    </row>
    <row r="58" spans="1:16" ht="12.75">
      <c r="A58" s="25" t="s">
        <v>45</v>
      </c>
      <c r="B58" s="29" t="s">
        <v>93</v>
      </c>
      <c r="C58" s="29" t="s">
        <v>248</v>
      </c>
      <c r="D58" s="25" t="s">
        <v>47</v>
      </c>
      <c r="E58" s="30" t="s">
        <v>249</v>
      </c>
      <c r="F58" s="31" t="s">
        <v>160</v>
      </c>
      <c r="G58" s="32">
        <v>17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1160</v>
      </c>
    </row>
    <row r="61" spans="1:5" ht="267.75">
      <c r="A61" t="s">
        <v>53</v>
      </c>
      <c r="E61" s="36" t="s">
        <v>251</v>
      </c>
    </row>
    <row r="62" spans="1:16" ht="12.75">
      <c r="A62" s="25" t="s">
        <v>45</v>
      </c>
      <c r="B62" s="29" t="s">
        <v>97</v>
      </c>
      <c r="C62" s="29" t="s">
        <v>200</v>
      </c>
      <c r="D62" s="25" t="s">
        <v>47</v>
      </c>
      <c r="E62" s="30" t="s">
        <v>201</v>
      </c>
      <c r="F62" s="31" t="s">
        <v>160</v>
      </c>
      <c r="G62" s="32">
        <v>1526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1161</v>
      </c>
    </row>
    <row r="65" spans="1:5" ht="191.25">
      <c r="A65" t="s">
        <v>53</v>
      </c>
      <c r="E65" s="36" t="s">
        <v>203</v>
      </c>
    </row>
    <row r="66" spans="1:16" ht="12.75">
      <c r="A66" s="25" t="s">
        <v>45</v>
      </c>
      <c r="B66" s="29" t="s">
        <v>261</v>
      </c>
      <c r="C66" s="29" t="s">
        <v>253</v>
      </c>
      <c r="D66" s="25" t="s">
        <v>47</v>
      </c>
      <c r="E66" s="30" t="s">
        <v>254</v>
      </c>
      <c r="F66" s="31" t="s">
        <v>160</v>
      </c>
      <c r="G66" s="32">
        <v>340.26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1162</v>
      </c>
    </row>
    <row r="69" spans="1:5" ht="280.5">
      <c r="A69" t="s">
        <v>53</v>
      </c>
      <c r="E69" s="36" t="s">
        <v>256</v>
      </c>
    </row>
    <row r="70" spans="1:16" ht="12.75">
      <c r="A70" s="25" t="s">
        <v>45</v>
      </c>
      <c r="B70" s="29" t="s">
        <v>101</v>
      </c>
      <c r="C70" s="29" t="s">
        <v>257</v>
      </c>
      <c r="D70" s="25" t="s">
        <v>47</v>
      </c>
      <c r="E70" s="30" t="s">
        <v>258</v>
      </c>
      <c r="F70" s="31" t="s">
        <v>160</v>
      </c>
      <c r="G70" s="32">
        <v>6.45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51">
      <c r="A72" s="37" t="s">
        <v>51</v>
      </c>
      <c r="E72" s="38" t="s">
        <v>1163</v>
      </c>
    </row>
    <row r="73" spans="1:5" ht="242.25">
      <c r="A73" t="s">
        <v>53</v>
      </c>
      <c r="E73" s="36" t="s">
        <v>260</v>
      </c>
    </row>
    <row r="74" spans="1:16" ht="12.75">
      <c r="A74" s="25" t="s">
        <v>45</v>
      </c>
      <c r="B74" s="29" t="s">
        <v>105</v>
      </c>
      <c r="C74" s="29" t="s">
        <v>262</v>
      </c>
      <c r="D74" s="25" t="s">
        <v>47</v>
      </c>
      <c r="E74" s="30" t="s">
        <v>263</v>
      </c>
      <c r="F74" s="31" t="s">
        <v>170</v>
      </c>
      <c r="G74" s="32">
        <v>821.328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38.25">
      <c r="A76" s="37" t="s">
        <v>51</v>
      </c>
      <c r="E76" s="38" t="s">
        <v>1164</v>
      </c>
    </row>
    <row r="77" spans="1:5" ht="25.5">
      <c r="A77" t="s">
        <v>53</v>
      </c>
      <c r="E77" s="36" t="s">
        <v>265</v>
      </c>
    </row>
    <row r="78" spans="1:18" ht="12.75" customHeight="1">
      <c r="A78" s="6" t="s">
        <v>43</v>
      </c>
      <c r="B78" s="6"/>
      <c r="C78" s="40" t="s">
        <v>35</v>
      </c>
      <c r="D78" s="6"/>
      <c r="E78" s="27" t="s">
        <v>280</v>
      </c>
      <c r="F78" s="6"/>
      <c r="G78" s="6"/>
      <c r="H78" s="6"/>
      <c r="I78" s="41">
        <f>0+Q78</f>
      </c>
      <c r="O78">
        <f>0+R78</f>
      </c>
      <c r="Q78">
        <f>0+I79+I83+I87+I91+I95+I99+I103+I107</f>
      </c>
      <c r="R78">
        <f>0+O79+O83+O87+O91+O95+O99+O103+O107</f>
      </c>
    </row>
    <row r="79" spans="1:16" ht="12.75">
      <c r="A79" s="25" t="s">
        <v>45</v>
      </c>
      <c r="B79" s="29" t="s">
        <v>109</v>
      </c>
      <c r="C79" s="29" t="s">
        <v>281</v>
      </c>
      <c r="D79" s="25" t="s">
        <v>47</v>
      </c>
      <c r="E79" s="30" t="s">
        <v>282</v>
      </c>
      <c r="F79" s="31" t="s">
        <v>160</v>
      </c>
      <c r="G79" s="32">
        <v>71.218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1165</v>
      </c>
    </row>
    <row r="82" spans="1:5" ht="127.5">
      <c r="A82" t="s">
        <v>53</v>
      </c>
      <c r="E82" s="36" t="s">
        <v>284</v>
      </c>
    </row>
    <row r="83" spans="1:16" ht="12.75">
      <c r="A83" s="25" t="s">
        <v>45</v>
      </c>
      <c r="B83" s="29" t="s">
        <v>113</v>
      </c>
      <c r="C83" s="29" t="s">
        <v>285</v>
      </c>
      <c r="D83" s="25" t="s">
        <v>47</v>
      </c>
      <c r="E83" s="30" t="s">
        <v>286</v>
      </c>
      <c r="F83" s="31" t="s">
        <v>160</v>
      </c>
      <c r="G83" s="32">
        <v>140.84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76.5">
      <c r="A85" s="37" t="s">
        <v>51</v>
      </c>
      <c r="E85" s="38" t="s">
        <v>1166</v>
      </c>
    </row>
    <row r="86" spans="1:5" ht="51">
      <c r="A86" t="s">
        <v>53</v>
      </c>
      <c r="E86" s="36" t="s">
        <v>288</v>
      </c>
    </row>
    <row r="87" spans="1:16" ht="12.75">
      <c r="A87" s="25" t="s">
        <v>45</v>
      </c>
      <c r="B87" s="29" t="s">
        <v>117</v>
      </c>
      <c r="C87" s="29" t="s">
        <v>290</v>
      </c>
      <c r="D87" s="25" t="s">
        <v>47</v>
      </c>
      <c r="E87" s="30" t="s">
        <v>291</v>
      </c>
      <c r="F87" s="31" t="s">
        <v>160</v>
      </c>
      <c r="G87" s="32">
        <v>15.806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38.25">
      <c r="A89" s="37" t="s">
        <v>51</v>
      </c>
      <c r="E89" s="38" t="s">
        <v>1167</v>
      </c>
    </row>
    <row r="90" spans="1:5" ht="102">
      <c r="A90" t="s">
        <v>53</v>
      </c>
      <c r="E90" s="36" t="s">
        <v>293</v>
      </c>
    </row>
    <row r="91" spans="1:16" ht="12.75">
      <c r="A91" s="25" t="s">
        <v>45</v>
      </c>
      <c r="B91" s="29" t="s">
        <v>121</v>
      </c>
      <c r="C91" s="29" t="s">
        <v>295</v>
      </c>
      <c r="D91" s="25" t="s">
        <v>47</v>
      </c>
      <c r="E91" s="30" t="s">
        <v>296</v>
      </c>
      <c r="F91" s="31" t="s">
        <v>170</v>
      </c>
      <c r="G91" s="32">
        <v>593.482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38.25">
      <c r="A93" s="37" t="s">
        <v>51</v>
      </c>
      <c r="E93" s="38" t="s">
        <v>1168</v>
      </c>
    </row>
    <row r="94" spans="1:5" ht="51">
      <c r="A94" t="s">
        <v>53</v>
      </c>
      <c r="E94" s="36" t="s">
        <v>298</v>
      </c>
    </row>
    <row r="95" spans="1:16" ht="12.75">
      <c r="A95" s="25" t="s">
        <v>45</v>
      </c>
      <c r="B95" s="29" t="s">
        <v>289</v>
      </c>
      <c r="C95" s="29" t="s">
        <v>300</v>
      </c>
      <c r="D95" s="25" t="s">
        <v>47</v>
      </c>
      <c r="E95" s="30" t="s">
        <v>301</v>
      </c>
      <c r="F95" s="31" t="s">
        <v>170</v>
      </c>
      <c r="G95" s="32">
        <v>571.28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51">
      <c r="A97" s="37" t="s">
        <v>51</v>
      </c>
      <c r="E97" s="38" t="s">
        <v>1169</v>
      </c>
    </row>
    <row r="98" spans="1:5" ht="51">
      <c r="A98" t="s">
        <v>53</v>
      </c>
      <c r="E98" s="36" t="s">
        <v>298</v>
      </c>
    </row>
    <row r="99" spans="1:16" ht="12.75">
      <c r="A99" s="25" t="s">
        <v>45</v>
      </c>
      <c r="B99" s="29" t="s">
        <v>294</v>
      </c>
      <c r="C99" s="29" t="s">
        <v>668</v>
      </c>
      <c r="D99" s="25" t="s">
        <v>47</v>
      </c>
      <c r="E99" s="30" t="s">
        <v>669</v>
      </c>
      <c r="F99" s="31" t="s">
        <v>170</v>
      </c>
      <c r="G99" s="32">
        <v>568.68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51">
      <c r="A101" s="37" t="s">
        <v>51</v>
      </c>
      <c r="E101" s="38" t="s">
        <v>1170</v>
      </c>
    </row>
    <row r="102" spans="1:5" ht="140.25">
      <c r="A102" t="s">
        <v>53</v>
      </c>
      <c r="E102" s="36" t="s">
        <v>307</v>
      </c>
    </row>
    <row r="103" spans="1:16" ht="12.75">
      <c r="A103" s="25" t="s">
        <v>45</v>
      </c>
      <c r="B103" s="29" t="s">
        <v>299</v>
      </c>
      <c r="C103" s="29" t="s">
        <v>961</v>
      </c>
      <c r="D103" s="25" t="s">
        <v>47</v>
      </c>
      <c r="E103" s="30" t="s">
        <v>962</v>
      </c>
      <c r="F103" s="31" t="s">
        <v>170</v>
      </c>
      <c r="G103" s="32">
        <v>571.28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51">
      <c r="A105" s="37" t="s">
        <v>51</v>
      </c>
      <c r="E105" s="38" t="s">
        <v>1171</v>
      </c>
    </row>
    <row r="106" spans="1:5" ht="140.25">
      <c r="A106" t="s">
        <v>53</v>
      </c>
      <c r="E106" s="36" t="s">
        <v>307</v>
      </c>
    </row>
    <row r="107" spans="1:16" ht="12.75">
      <c r="A107" s="25" t="s">
        <v>45</v>
      </c>
      <c r="B107" s="29" t="s">
        <v>303</v>
      </c>
      <c r="C107" s="29" t="s">
        <v>742</v>
      </c>
      <c r="D107" s="25" t="s">
        <v>47</v>
      </c>
      <c r="E107" s="30" t="s">
        <v>743</v>
      </c>
      <c r="F107" s="31" t="s">
        <v>82</v>
      </c>
      <c r="G107" s="32">
        <v>48.57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1172</v>
      </c>
    </row>
    <row r="110" spans="1:5" ht="38.25">
      <c r="A110" t="s">
        <v>53</v>
      </c>
      <c r="E110" s="36" t="s">
        <v>315</v>
      </c>
    </row>
    <row r="111" spans="1:18" ht="12.75" customHeight="1">
      <c r="A111" s="6" t="s">
        <v>43</v>
      </c>
      <c r="B111" s="6"/>
      <c r="C111" s="40" t="s">
        <v>40</v>
      </c>
      <c r="D111" s="6"/>
      <c r="E111" s="27" t="s">
        <v>214</v>
      </c>
      <c r="F111" s="6"/>
      <c r="G111" s="6"/>
      <c r="H111" s="6"/>
      <c r="I111" s="41">
        <f>0+Q111</f>
      </c>
      <c r="O111">
        <f>0+R111</f>
      </c>
      <c r="Q111">
        <f>0+I112+I116+I120</f>
      </c>
      <c r="R111">
        <f>0+O112+O116+O120</f>
      </c>
    </row>
    <row r="112" spans="1:16" ht="12.75">
      <c r="A112" s="25" t="s">
        <v>45</v>
      </c>
      <c r="B112" s="29" t="s">
        <v>396</v>
      </c>
      <c r="C112" s="29" t="s">
        <v>327</v>
      </c>
      <c r="D112" s="25" t="s">
        <v>47</v>
      </c>
      <c r="E112" s="30" t="s">
        <v>328</v>
      </c>
      <c r="F112" s="31" t="s">
        <v>68</v>
      </c>
      <c r="G112" s="32">
        <v>2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146</v>
      </c>
    </row>
    <row r="115" spans="1:5" ht="51">
      <c r="A115" t="s">
        <v>53</v>
      </c>
      <c r="E115" s="36" t="s">
        <v>330</v>
      </c>
    </row>
    <row r="116" spans="1:16" ht="12.75">
      <c r="A116" s="25" t="s">
        <v>45</v>
      </c>
      <c r="B116" s="29" t="s">
        <v>311</v>
      </c>
      <c r="C116" s="29" t="s">
        <v>892</v>
      </c>
      <c r="D116" s="25" t="s">
        <v>47</v>
      </c>
      <c r="E116" s="30" t="s">
        <v>893</v>
      </c>
      <c r="F116" s="31" t="s">
        <v>68</v>
      </c>
      <c r="G116" s="32">
        <v>2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146</v>
      </c>
    </row>
    <row r="119" spans="1:5" ht="25.5">
      <c r="A119" t="s">
        <v>53</v>
      </c>
      <c r="E119" s="36" t="s">
        <v>895</v>
      </c>
    </row>
    <row r="120" spans="1:16" ht="12.75">
      <c r="A120" s="25" t="s">
        <v>45</v>
      </c>
      <c r="B120" s="29" t="s">
        <v>316</v>
      </c>
      <c r="C120" s="29" t="s">
        <v>608</v>
      </c>
      <c r="D120" s="25" t="s">
        <v>47</v>
      </c>
      <c r="E120" s="30" t="s">
        <v>609</v>
      </c>
      <c r="F120" s="31" t="s">
        <v>82</v>
      </c>
      <c r="G120" s="32">
        <v>48.57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12.75">
      <c r="A122" s="37" t="s">
        <v>51</v>
      </c>
      <c r="E122" s="38" t="s">
        <v>1173</v>
      </c>
    </row>
    <row r="123" spans="1:5" ht="25.5">
      <c r="A123" t="s">
        <v>53</v>
      </c>
      <c r="E123" s="36" t="s">
        <v>348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0+O8+O17+O30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1174</v>
      </c>
      <c r="I3" s="42">
        <f>0+I8+I17+I30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1174</v>
      </c>
      <c r="D4" s="6"/>
      <c r="E4" s="18" t="s">
        <v>1175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759.6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1176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247.5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1177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</f>
      </c>
      <c r="R17">
        <f>0+O18+O22+O26</f>
      </c>
    </row>
    <row r="18" spans="1:16" ht="12.75">
      <c r="A18" s="25" t="s">
        <v>45</v>
      </c>
      <c r="B18" s="29" t="s">
        <v>35</v>
      </c>
      <c r="C18" s="29" t="s">
        <v>236</v>
      </c>
      <c r="D18" s="25" t="s">
        <v>140</v>
      </c>
      <c r="E18" s="30" t="s">
        <v>237</v>
      </c>
      <c r="F18" s="31" t="s">
        <v>160</v>
      </c>
      <c r="G18" s="32">
        <v>430.5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204">
      <c r="A20" s="37" t="s">
        <v>51</v>
      </c>
      <c r="E20" s="38" t="s">
        <v>1178</v>
      </c>
    </row>
    <row r="21" spans="1:5" ht="63.75">
      <c r="A21" t="s">
        <v>53</v>
      </c>
      <c r="E21" s="36" t="s">
        <v>232</v>
      </c>
    </row>
    <row r="22" spans="1:16" ht="12.75">
      <c r="A22" s="25" t="s">
        <v>45</v>
      </c>
      <c r="B22" s="29" t="s">
        <v>37</v>
      </c>
      <c r="C22" s="29" t="s">
        <v>1179</v>
      </c>
      <c r="D22" s="25" t="s">
        <v>47</v>
      </c>
      <c r="E22" s="30" t="s">
        <v>1180</v>
      </c>
      <c r="F22" s="31" t="s">
        <v>160</v>
      </c>
      <c r="G22" s="32">
        <v>759.6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1181</v>
      </c>
    </row>
    <row r="25" spans="1:5" ht="12.75">
      <c r="A25" t="s">
        <v>53</v>
      </c>
      <c r="E25" s="36" t="s">
        <v>47</v>
      </c>
    </row>
    <row r="26" spans="1:16" ht="12.75">
      <c r="A26" s="25" t="s">
        <v>45</v>
      </c>
      <c r="B26" s="29" t="s">
        <v>64</v>
      </c>
      <c r="C26" s="29" t="s">
        <v>1182</v>
      </c>
      <c r="D26" s="25" t="s">
        <v>47</v>
      </c>
      <c r="E26" s="30" t="s">
        <v>1183</v>
      </c>
      <c r="F26" s="31" t="s">
        <v>160</v>
      </c>
      <c r="G26" s="32">
        <v>759.6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53">
      <c r="A28" s="37" t="s">
        <v>51</v>
      </c>
      <c r="E28" s="38" t="s">
        <v>1184</v>
      </c>
    </row>
    <row r="29" spans="1:5" ht="63.75">
      <c r="A29" t="s">
        <v>53</v>
      </c>
      <c r="E29" s="36" t="s">
        <v>1185</v>
      </c>
    </row>
    <row r="30" spans="1:18" ht="12.75" customHeight="1">
      <c r="A30" s="6" t="s">
        <v>43</v>
      </c>
      <c r="B30" s="6"/>
      <c r="C30" s="40" t="s">
        <v>35</v>
      </c>
      <c r="D30" s="6"/>
      <c r="E30" s="27" t="s">
        <v>280</v>
      </c>
      <c r="F30" s="6"/>
      <c r="G30" s="6"/>
      <c r="H30" s="6"/>
      <c r="I30" s="41">
        <f>0+Q30</f>
      </c>
      <c r="O30">
        <f>0+R30</f>
      </c>
      <c r="Q30">
        <f>0+I31+I35+I39</f>
      </c>
      <c r="R30">
        <f>0+O31+O35+O39</f>
      </c>
    </row>
    <row r="31" spans="1:16" ht="12.75">
      <c r="A31" s="25" t="s">
        <v>45</v>
      </c>
      <c r="B31" s="29" t="s">
        <v>40</v>
      </c>
      <c r="C31" s="29" t="s">
        <v>290</v>
      </c>
      <c r="D31" s="25" t="s">
        <v>47</v>
      </c>
      <c r="E31" s="30" t="s">
        <v>291</v>
      </c>
      <c r="F31" s="31" t="s">
        <v>160</v>
      </c>
      <c r="G31" s="32">
        <v>759.6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12.75">
      <c r="A32" s="35" t="s">
        <v>50</v>
      </c>
      <c r="E32" s="36" t="s">
        <v>47</v>
      </c>
    </row>
    <row r="33" spans="1:5" ht="229.5">
      <c r="A33" s="37" t="s">
        <v>51</v>
      </c>
      <c r="E33" s="38" t="s">
        <v>1186</v>
      </c>
    </row>
    <row r="34" spans="1:5" ht="102">
      <c r="A34" t="s">
        <v>53</v>
      </c>
      <c r="E34" s="36" t="s">
        <v>293</v>
      </c>
    </row>
    <row r="35" spans="1:16" ht="12.75">
      <c r="A35" s="25" t="s">
        <v>45</v>
      </c>
      <c r="B35" s="29" t="s">
        <v>89</v>
      </c>
      <c r="C35" s="29" t="s">
        <v>1187</v>
      </c>
      <c r="D35" s="25" t="s">
        <v>140</v>
      </c>
      <c r="E35" s="30" t="s">
        <v>1188</v>
      </c>
      <c r="F35" s="31" t="s">
        <v>160</v>
      </c>
      <c r="G35" s="32">
        <v>430.5</v>
      </c>
      <c r="H35" s="33">
        <v>0</v>
      </c>
      <c r="I35" s="34">
        <f>ROUND(ROUND(H35,2)*ROUND(G35,3),2)</f>
      </c>
      <c r="O35">
        <f>(I35*21)/100</f>
      </c>
      <c r="P35" t="s">
        <v>23</v>
      </c>
    </row>
    <row r="36" spans="1:5" ht="12.75">
      <c r="A36" s="35" t="s">
        <v>50</v>
      </c>
      <c r="E36" s="36" t="s">
        <v>47</v>
      </c>
    </row>
    <row r="37" spans="1:5" ht="229.5">
      <c r="A37" s="37" t="s">
        <v>51</v>
      </c>
      <c r="E37" s="38" t="s">
        <v>1189</v>
      </c>
    </row>
    <row r="38" spans="1:5" ht="204">
      <c r="A38" t="s">
        <v>53</v>
      </c>
      <c r="E38" s="36" t="s">
        <v>1190</v>
      </c>
    </row>
    <row r="39" spans="1:16" ht="12.75">
      <c r="A39" s="25" t="s">
        <v>45</v>
      </c>
      <c r="B39" s="29" t="s">
        <v>93</v>
      </c>
      <c r="C39" s="29" t="s">
        <v>1191</v>
      </c>
      <c r="D39" s="25" t="s">
        <v>47</v>
      </c>
      <c r="E39" s="30" t="s">
        <v>1192</v>
      </c>
      <c r="F39" s="31" t="s">
        <v>160</v>
      </c>
      <c r="G39" s="32">
        <v>31.163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127.5">
      <c r="A41" s="37" t="s">
        <v>51</v>
      </c>
      <c r="E41" s="38" t="s">
        <v>1193</v>
      </c>
    </row>
    <row r="42" spans="1:5" ht="76.5">
      <c r="A42" t="s">
        <v>53</v>
      </c>
      <c r="E42" s="36" t="s">
        <v>1194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0+O8+O13+O62+O75+O96+O153+O174+O207+O224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1195</v>
      </c>
      <c r="I3" s="42">
        <f>0+I8+I13+I62+I75+I96+I153+I174+I207+I224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1195</v>
      </c>
      <c r="D4" s="6"/>
      <c r="E4" s="18" t="s">
        <v>1196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1687.769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1197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0+I14+I18+I22+I26+I30+I34+I38+I42+I46+I50+I54+I58</f>
      </c>
      <c r="R13">
        <f>0+O14+O18+O22+O26+O30+O34+O38+O42+O46+O50+O54+O58</f>
      </c>
    </row>
    <row r="14" spans="1:16" ht="12.75">
      <c r="A14" s="25" t="s">
        <v>45</v>
      </c>
      <c r="B14" s="29" t="s">
        <v>23</v>
      </c>
      <c r="C14" s="29" t="s">
        <v>190</v>
      </c>
      <c r="D14" s="25" t="s">
        <v>47</v>
      </c>
      <c r="E14" s="30" t="s">
        <v>191</v>
      </c>
      <c r="F14" s="31" t="s">
        <v>160</v>
      </c>
      <c r="G14" s="32">
        <v>396.418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25.5">
      <c r="A16" s="37" t="s">
        <v>51</v>
      </c>
      <c r="E16" s="38" t="s">
        <v>1198</v>
      </c>
    </row>
    <row r="17" spans="1:5" ht="38.25">
      <c r="A17" t="s">
        <v>53</v>
      </c>
      <c r="E17" s="36" t="s">
        <v>193</v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153</v>
      </c>
      <c r="E18" s="30" t="s">
        <v>245</v>
      </c>
      <c r="F18" s="31" t="s">
        <v>160</v>
      </c>
      <c r="G18" s="32">
        <v>270.56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1199</v>
      </c>
    </row>
    <row r="21" spans="1:5" ht="306">
      <c r="A21" t="s">
        <v>53</v>
      </c>
      <c r="E21" s="36" t="s">
        <v>199</v>
      </c>
    </row>
    <row r="22" spans="1:16" ht="12.75">
      <c r="A22" s="25" t="s">
        <v>45</v>
      </c>
      <c r="B22" s="29" t="s">
        <v>33</v>
      </c>
      <c r="C22" s="29" t="s">
        <v>244</v>
      </c>
      <c r="D22" s="25" t="s">
        <v>158</v>
      </c>
      <c r="E22" s="30" t="s">
        <v>245</v>
      </c>
      <c r="F22" s="31" t="s">
        <v>160</v>
      </c>
      <c r="G22" s="32">
        <v>1687.769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1200</v>
      </c>
    </row>
    <row r="25" spans="1:5" ht="306">
      <c r="A25" t="s">
        <v>53</v>
      </c>
      <c r="E25" s="36" t="s">
        <v>199</v>
      </c>
    </row>
    <row r="26" spans="1:16" ht="12.75">
      <c r="A26" s="25" t="s">
        <v>45</v>
      </c>
      <c r="B26" s="29" t="s">
        <v>35</v>
      </c>
      <c r="C26" s="29" t="s">
        <v>417</v>
      </c>
      <c r="D26" s="25" t="s">
        <v>47</v>
      </c>
      <c r="E26" s="30" t="s">
        <v>418</v>
      </c>
      <c r="F26" s="31" t="s">
        <v>160</v>
      </c>
      <c r="G26" s="32">
        <v>2669.743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25.5">
      <c r="A28" s="37" t="s">
        <v>51</v>
      </c>
      <c r="E28" s="38" t="s">
        <v>1201</v>
      </c>
    </row>
    <row r="29" spans="1:5" ht="318.75">
      <c r="A29" t="s">
        <v>53</v>
      </c>
      <c r="E29" s="36" t="s">
        <v>421</v>
      </c>
    </row>
    <row r="30" spans="1:16" ht="12.75">
      <c r="A30" s="25" t="s">
        <v>45</v>
      </c>
      <c r="B30" s="29" t="s">
        <v>37</v>
      </c>
      <c r="C30" s="29" t="s">
        <v>1202</v>
      </c>
      <c r="D30" s="25" t="s">
        <v>47</v>
      </c>
      <c r="E30" s="30" t="s">
        <v>1203</v>
      </c>
      <c r="F30" s="31" t="s">
        <v>160</v>
      </c>
      <c r="G30" s="32">
        <v>398.927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1204</v>
      </c>
    </row>
    <row r="33" spans="1:5" ht="318.75">
      <c r="A33" t="s">
        <v>53</v>
      </c>
      <c r="E33" s="36" t="s">
        <v>1205</v>
      </c>
    </row>
    <row r="34" spans="1:16" ht="12.75">
      <c r="A34" s="25" t="s">
        <v>45</v>
      </c>
      <c r="B34" s="29" t="s">
        <v>64</v>
      </c>
      <c r="C34" s="29" t="s">
        <v>200</v>
      </c>
      <c r="D34" s="25" t="s">
        <v>47</v>
      </c>
      <c r="E34" s="30" t="s">
        <v>201</v>
      </c>
      <c r="F34" s="31" t="s">
        <v>160</v>
      </c>
      <c r="G34" s="32">
        <v>3465.088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1206</v>
      </c>
    </row>
    <row r="37" spans="1:5" ht="191.25">
      <c r="A37" t="s">
        <v>53</v>
      </c>
      <c r="E37" s="36" t="s">
        <v>203</v>
      </c>
    </row>
    <row r="38" spans="1:16" ht="12.75">
      <c r="A38" s="25" t="s">
        <v>45</v>
      </c>
      <c r="B38" s="29" t="s">
        <v>77</v>
      </c>
      <c r="C38" s="29" t="s">
        <v>253</v>
      </c>
      <c r="D38" s="25" t="s">
        <v>47</v>
      </c>
      <c r="E38" s="30" t="s">
        <v>254</v>
      </c>
      <c r="F38" s="31" t="s">
        <v>160</v>
      </c>
      <c r="G38" s="32">
        <v>619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40.25">
      <c r="A40" s="37" t="s">
        <v>51</v>
      </c>
      <c r="E40" s="38" t="s">
        <v>1207</v>
      </c>
    </row>
    <row r="41" spans="1:5" ht="280.5">
      <c r="A41" t="s">
        <v>53</v>
      </c>
      <c r="E41" s="36" t="s">
        <v>256</v>
      </c>
    </row>
    <row r="42" spans="1:16" ht="12.75">
      <c r="A42" s="25" t="s">
        <v>45</v>
      </c>
      <c r="B42" s="29" t="s">
        <v>40</v>
      </c>
      <c r="C42" s="29" t="s">
        <v>1208</v>
      </c>
      <c r="D42" s="25" t="s">
        <v>47</v>
      </c>
      <c r="E42" s="30" t="s">
        <v>1209</v>
      </c>
      <c r="F42" s="31" t="s">
        <v>160</v>
      </c>
      <c r="G42" s="32">
        <v>54.264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1210</v>
      </c>
    </row>
    <row r="45" spans="1:5" ht="280.5">
      <c r="A45" t="s">
        <v>53</v>
      </c>
      <c r="E45" s="36" t="s">
        <v>1211</v>
      </c>
    </row>
    <row r="46" spans="1:16" ht="12.75">
      <c r="A46" s="25" t="s">
        <v>45</v>
      </c>
      <c r="B46" s="29" t="s">
        <v>42</v>
      </c>
      <c r="C46" s="29" t="s">
        <v>693</v>
      </c>
      <c r="D46" s="25" t="s">
        <v>47</v>
      </c>
      <c r="E46" s="30" t="s">
        <v>694</v>
      </c>
      <c r="F46" s="31" t="s">
        <v>160</v>
      </c>
      <c r="G46" s="32">
        <v>2302.25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63.75">
      <c r="A48" s="37" t="s">
        <v>51</v>
      </c>
      <c r="E48" s="38" t="s">
        <v>1212</v>
      </c>
    </row>
    <row r="49" spans="1:5" ht="229.5">
      <c r="A49" t="s">
        <v>53</v>
      </c>
      <c r="E49" s="36" t="s">
        <v>696</v>
      </c>
    </row>
    <row r="50" spans="1:16" ht="12.75">
      <c r="A50" s="25" t="s">
        <v>45</v>
      </c>
      <c r="B50" s="29" t="s">
        <v>89</v>
      </c>
      <c r="C50" s="29" t="s">
        <v>1213</v>
      </c>
      <c r="D50" s="25" t="s">
        <v>47</v>
      </c>
      <c r="E50" s="30" t="s">
        <v>1214</v>
      </c>
      <c r="F50" s="31" t="s">
        <v>160</v>
      </c>
      <c r="G50" s="32">
        <v>32.13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1215</v>
      </c>
    </row>
    <row r="53" spans="1:5" ht="229.5">
      <c r="A53" t="s">
        <v>53</v>
      </c>
      <c r="E53" s="36" t="s">
        <v>438</v>
      </c>
    </row>
    <row r="54" spans="1:16" ht="12.75">
      <c r="A54" s="25" t="s">
        <v>45</v>
      </c>
      <c r="B54" s="29" t="s">
        <v>93</v>
      </c>
      <c r="C54" s="29" t="s">
        <v>266</v>
      </c>
      <c r="D54" s="25" t="s">
        <v>47</v>
      </c>
      <c r="E54" s="30" t="s">
        <v>267</v>
      </c>
      <c r="F54" s="31" t="s">
        <v>160</v>
      </c>
      <c r="G54" s="32">
        <v>12.83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14.75">
      <c r="A56" s="37" t="s">
        <v>51</v>
      </c>
      <c r="E56" s="38" t="s">
        <v>1216</v>
      </c>
    </row>
    <row r="57" spans="1:5" ht="38.25">
      <c r="A57" t="s">
        <v>53</v>
      </c>
      <c r="E57" s="36" t="s">
        <v>269</v>
      </c>
    </row>
    <row r="58" spans="1:16" ht="12.75">
      <c r="A58" s="25" t="s">
        <v>45</v>
      </c>
      <c r="B58" s="29" t="s">
        <v>97</v>
      </c>
      <c r="C58" s="29" t="s">
        <v>205</v>
      </c>
      <c r="D58" s="25" t="s">
        <v>47</v>
      </c>
      <c r="E58" s="30" t="s">
        <v>206</v>
      </c>
      <c r="F58" s="31" t="s">
        <v>160</v>
      </c>
      <c r="G58" s="32">
        <v>257.73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51</v>
      </c>
      <c r="E60" s="38" t="s">
        <v>1217</v>
      </c>
    </row>
    <row r="61" spans="1:5" ht="38.25">
      <c r="A61" t="s">
        <v>53</v>
      </c>
      <c r="E61" s="36" t="s">
        <v>208</v>
      </c>
    </row>
    <row r="62" spans="1:18" ht="12.75" customHeight="1">
      <c r="A62" s="6" t="s">
        <v>43</v>
      </c>
      <c r="B62" s="6"/>
      <c r="C62" s="40" t="s">
        <v>23</v>
      </c>
      <c r="D62" s="6"/>
      <c r="E62" s="27" t="s">
        <v>790</v>
      </c>
      <c r="F62" s="6"/>
      <c r="G62" s="6"/>
      <c r="H62" s="6"/>
      <c r="I62" s="41">
        <f>0+Q62</f>
      </c>
      <c r="O62">
        <f>0+R62</f>
      </c>
      <c r="Q62">
        <f>0+I63+I67+I71</f>
      </c>
      <c r="R62">
        <f>0+O63+O67+O71</f>
      </c>
    </row>
    <row r="63" spans="1:16" ht="12.75">
      <c r="A63" s="25" t="s">
        <v>45</v>
      </c>
      <c r="B63" s="29" t="s">
        <v>261</v>
      </c>
      <c r="C63" s="29" t="s">
        <v>1218</v>
      </c>
      <c r="D63" s="25" t="s">
        <v>47</v>
      </c>
      <c r="E63" s="30" t="s">
        <v>1219</v>
      </c>
      <c r="F63" s="31" t="s">
        <v>160</v>
      </c>
      <c r="G63" s="32">
        <v>2.244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63.75">
      <c r="A65" s="37" t="s">
        <v>51</v>
      </c>
      <c r="E65" s="38" t="s">
        <v>1220</v>
      </c>
    </row>
    <row r="66" spans="1:5" ht="51">
      <c r="A66" t="s">
        <v>53</v>
      </c>
      <c r="E66" s="36" t="s">
        <v>1221</v>
      </c>
    </row>
    <row r="67" spans="1:16" ht="12.75">
      <c r="A67" s="25" t="s">
        <v>45</v>
      </c>
      <c r="B67" s="29" t="s">
        <v>194</v>
      </c>
      <c r="C67" s="29" t="s">
        <v>1222</v>
      </c>
      <c r="D67" s="25" t="s">
        <v>47</v>
      </c>
      <c r="E67" s="30" t="s">
        <v>1223</v>
      </c>
      <c r="F67" s="31" t="s">
        <v>160</v>
      </c>
      <c r="G67" s="32">
        <v>110.17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76.5">
      <c r="A69" s="37" t="s">
        <v>51</v>
      </c>
      <c r="E69" s="38" t="s">
        <v>1224</v>
      </c>
    </row>
    <row r="70" spans="1:5" ht="369.75">
      <c r="A70" t="s">
        <v>53</v>
      </c>
      <c r="E70" s="36" t="s">
        <v>794</v>
      </c>
    </row>
    <row r="71" spans="1:16" ht="12.75">
      <c r="A71" s="25" t="s">
        <v>45</v>
      </c>
      <c r="B71" s="29" t="s">
        <v>105</v>
      </c>
      <c r="C71" s="29" t="s">
        <v>1225</v>
      </c>
      <c r="D71" s="25" t="s">
        <v>47</v>
      </c>
      <c r="E71" s="30" t="s">
        <v>1226</v>
      </c>
      <c r="F71" s="31" t="s">
        <v>49</v>
      </c>
      <c r="G71" s="32">
        <v>17.627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1227</v>
      </c>
    </row>
    <row r="74" spans="1:5" ht="267.75">
      <c r="A74" t="s">
        <v>53</v>
      </c>
      <c r="E74" s="36" t="s">
        <v>798</v>
      </c>
    </row>
    <row r="75" spans="1:18" ht="12.75" customHeight="1">
      <c r="A75" s="6" t="s">
        <v>43</v>
      </c>
      <c r="B75" s="6"/>
      <c r="C75" s="40" t="s">
        <v>22</v>
      </c>
      <c r="D75" s="6"/>
      <c r="E75" s="27" t="s">
        <v>1228</v>
      </c>
      <c r="F75" s="6"/>
      <c r="G75" s="6"/>
      <c r="H75" s="6"/>
      <c r="I75" s="41">
        <f>0+Q75</f>
      </c>
      <c r="O75">
        <f>0+R75</f>
      </c>
      <c r="Q75">
        <f>0+I76+I80+I84+I88+I92</f>
      </c>
      <c r="R75">
        <f>0+O76+O80+O84+O88+O92</f>
      </c>
    </row>
    <row r="76" spans="1:16" ht="12.75">
      <c r="A76" s="25" t="s">
        <v>45</v>
      </c>
      <c r="B76" s="29" t="s">
        <v>109</v>
      </c>
      <c r="C76" s="29" t="s">
        <v>1229</v>
      </c>
      <c r="D76" s="25" t="s">
        <v>47</v>
      </c>
      <c r="E76" s="30" t="s">
        <v>1230</v>
      </c>
      <c r="F76" s="31" t="s">
        <v>1231</v>
      </c>
      <c r="G76" s="32">
        <v>904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1232</v>
      </c>
    </row>
    <row r="79" spans="1:5" ht="25.5">
      <c r="A79" t="s">
        <v>53</v>
      </c>
      <c r="E79" s="36" t="s">
        <v>1233</v>
      </c>
    </row>
    <row r="80" spans="1:16" ht="12.75">
      <c r="A80" s="25" t="s">
        <v>45</v>
      </c>
      <c r="B80" s="29" t="s">
        <v>113</v>
      </c>
      <c r="C80" s="29" t="s">
        <v>1234</v>
      </c>
      <c r="D80" s="25" t="s">
        <v>47</v>
      </c>
      <c r="E80" s="30" t="s">
        <v>1235</v>
      </c>
      <c r="F80" s="31" t="s">
        <v>160</v>
      </c>
      <c r="G80" s="32">
        <v>32.311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63.75">
      <c r="A82" s="37" t="s">
        <v>51</v>
      </c>
      <c r="E82" s="38" t="s">
        <v>1236</v>
      </c>
    </row>
    <row r="83" spans="1:5" ht="382.5">
      <c r="A83" t="s">
        <v>53</v>
      </c>
      <c r="E83" s="36" t="s">
        <v>1237</v>
      </c>
    </row>
    <row r="84" spans="1:16" ht="12.75">
      <c r="A84" s="25" t="s">
        <v>45</v>
      </c>
      <c r="B84" s="29" t="s">
        <v>117</v>
      </c>
      <c r="C84" s="29" t="s">
        <v>1238</v>
      </c>
      <c r="D84" s="25" t="s">
        <v>47</v>
      </c>
      <c r="E84" s="30" t="s">
        <v>1239</v>
      </c>
      <c r="F84" s="31" t="s">
        <v>49</v>
      </c>
      <c r="G84" s="32">
        <v>5.17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1240</v>
      </c>
    </row>
    <row r="87" spans="1:5" ht="242.25">
      <c r="A87" t="s">
        <v>53</v>
      </c>
      <c r="E87" s="36" t="s">
        <v>1241</v>
      </c>
    </row>
    <row r="88" spans="1:16" ht="12.75">
      <c r="A88" s="25" t="s">
        <v>45</v>
      </c>
      <c r="B88" s="29" t="s">
        <v>121</v>
      </c>
      <c r="C88" s="29" t="s">
        <v>1242</v>
      </c>
      <c r="D88" s="25" t="s">
        <v>47</v>
      </c>
      <c r="E88" s="30" t="s">
        <v>1243</v>
      </c>
      <c r="F88" s="31" t="s">
        <v>160</v>
      </c>
      <c r="G88" s="32">
        <v>191.96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65.75">
      <c r="A90" s="37" t="s">
        <v>51</v>
      </c>
      <c r="E90" s="38" t="s">
        <v>1244</v>
      </c>
    </row>
    <row r="91" spans="1:5" ht="369.75">
      <c r="A91" t="s">
        <v>53</v>
      </c>
      <c r="E91" s="36" t="s">
        <v>275</v>
      </c>
    </row>
    <row r="92" spans="1:16" ht="12.75">
      <c r="A92" s="25" t="s">
        <v>45</v>
      </c>
      <c r="B92" s="29" t="s">
        <v>289</v>
      </c>
      <c r="C92" s="29" t="s">
        <v>1245</v>
      </c>
      <c r="D92" s="25" t="s">
        <v>47</v>
      </c>
      <c r="E92" s="30" t="s">
        <v>1246</v>
      </c>
      <c r="F92" s="31" t="s">
        <v>49</v>
      </c>
      <c r="G92" s="32">
        <v>51.847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1247</v>
      </c>
    </row>
    <row r="95" spans="1:5" ht="267.75">
      <c r="A95" t="s">
        <v>53</v>
      </c>
      <c r="E95" s="36" t="s">
        <v>798</v>
      </c>
    </row>
    <row r="96" spans="1:18" ht="12.75" customHeight="1">
      <c r="A96" s="6" t="s">
        <v>43</v>
      </c>
      <c r="B96" s="6"/>
      <c r="C96" s="40" t="s">
        <v>33</v>
      </c>
      <c r="D96" s="6"/>
      <c r="E96" s="27" t="s">
        <v>271</v>
      </c>
      <c r="F96" s="6"/>
      <c r="G96" s="6"/>
      <c r="H96" s="6"/>
      <c r="I96" s="41">
        <f>0+Q96</f>
      </c>
      <c r="O96">
        <f>0+R96</f>
      </c>
      <c r="Q96">
        <f>0+I97+I101+I105+I109+I113+I117+I121+I125+I129+I133+I137+I141+I145+I149</f>
      </c>
      <c r="R96">
        <f>0+O97+O101+O105+O109+O113+O117+O121+O125+O129+O133+O137+O141+O145+O149</f>
      </c>
    </row>
    <row r="97" spans="1:16" ht="12.75">
      <c r="A97" s="25" t="s">
        <v>45</v>
      </c>
      <c r="B97" s="29" t="s">
        <v>381</v>
      </c>
      <c r="C97" s="29" t="s">
        <v>1248</v>
      </c>
      <c r="D97" s="25" t="s">
        <v>47</v>
      </c>
      <c r="E97" s="30" t="s">
        <v>1249</v>
      </c>
      <c r="F97" s="31" t="s">
        <v>160</v>
      </c>
      <c r="G97" s="32">
        <v>34.08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47</v>
      </c>
    </row>
    <row r="99" spans="1:5" ht="63.75">
      <c r="A99" s="37" t="s">
        <v>51</v>
      </c>
      <c r="E99" s="38" t="s">
        <v>1250</v>
      </c>
    </row>
    <row r="100" spans="1:5" ht="369.75">
      <c r="A100" t="s">
        <v>53</v>
      </c>
      <c r="E100" s="36" t="s">
        <v>275</v>
      </c>
    </row>
    <row r="101" spans="1:16" ht="12.75">
      <c r="A101" s="25" t="s">
        <v>45</v>
      </c>
      <c r="B101" s="29" t="s">
        <v>204</v>
      </c>
      <c r="C101" s="29" t="s">
        <v>1251</v>
      </c>
      <c r="D101" s="25" t="s">
        <v>47</v>
      </c>
      <c r="E101" s="30" t="s">
        <v>1252</v>
      </c>
      <c r="F101" s="31" t="s">
        <v>49</v>
      </c>
      <c r="G101" s="32">
        <v>4.771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1253</v>
      </c>
    </row>
    <row r="104" spans="1:5" ht="267.75">
      <c r="A104" t="s">
        <v>53</v>
      </c>
      <c r="E104" s="36" t="s">
        <v>798</v>
      </c>
    </row>
    <row r="105" spans="1:16" ht="12.75">
      <c r="A105" s="25" t="s">
        <v>45</v>
      </c>
      <c r="B105" s="29" t="s">
        <v>299</v>
      </c>
      <c r="C105" s="29" t="s">
        <v>1254</v>
      </c>
      <c r="D105" s="25" t="s">
        <v>47</v>
      </c>
      <c r="E105" s="30" t="s">
        <v>1255</v>
      </c>
      <c r="F105" s="31" t="s">
        <v>160</v>
      </c>
      <c r="G105" s="32">
        <v>224.09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25.5">
      <c r="A107" s="37" t="s">
        <v>51</v>
      </c>
      <c r="E107" s="38" t="s">
        <v>1256</v>
      </c>
    </row>
    <row r="108" spans="1:5" ht="369.75">
      <c r="A108" t="s">
        <v>53</v>
      </c>
      <c r="E108" s="36" t="s">
        <v>275</v>
      </c>
    </row>
    <row r="109" spans="1:16" ht="12.75">
      <c r="A109" s="25" t="s">
        <v>45</v>
      </c>
      <c r="B109" s="29" t="s">
        <v>303</v>
      </c>
      <c r="C109" s="29" t="s">
        <v>1257</v>
      </c>
      <c r="D109" s="25" t="s">
        <v>47</v>
      </c>
      <c r="E109" s="30" t="s">
        <v>1258</v>
      </c>
      <c r="F109" s="31" t="s">
        <v>49</v>
      </c>
      <c r="G109" s="32">
        <v>38.095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2.75">
      <c r="A111" s="37" t="s">
        <v>51</v>
      </c>
      <c r="E111" s="38" t="s">
        <v>1259</v>
      </c>
    </row>
    <row r="112" spans="1:5" ht="267.75">
      <c r="A112" t="s">
        <v>53</v>
      </c>
      <c r="E112" s="36" t="s">
        <v>1260</v>
      </c>
    </row>
    <row r="113" spans="1:16" ht="12.75">
      <c r="A113" s="25" t="s">
        <v>45</v>
      </c>
      <c r="B113" s="29" t="s">
        <v>209</v>
      </c>
      <c r="C113" s="29" t="s">
        <v>1261</v>
      </c>
      <c r="D113" s="25" t="s">
        <v>47</v>
      </c>
      <c r="E113" s="30" t="s">
        <v>1262</v>
      </c>
      <c r="F113" s="31" t="s">
        <v>160</v>
      </c>
      <c r="G113" s="32">
        <v>2.16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25.5">
      <c r="A115" s="37" t="s">
        <v>51</v>
      </c>
      <c r="E115" s="38" t="s">
        <v>1263</v>
      </c>
    </row>
    <row r="116" spans="1:5" ht="229.5">
      <c r="A116" t="s">
        <v>53</v>
      </c>
      <c r="E116" s="36" t="s">
        <v>703</v>
      </c>
    </row>
    <row r="117" spans="1:16" ht="12.75">
      <c r="A117" s="25" t="s">
        <v>45</v>
      </c>
      <c r="B117" s="29" t="s">
        <v>396</v>
      </c>
      <c r="C117" s="29" t="s">
        <v>704</v>
      </c>
      <c r="D117" s="25" t="s">
        <v>47</v>
      </c>
      <c r="E117" s="30" t="s">
        <v>705</v>
      </c>
      <c r="F117" s="31" t="s">
        <v>160</v>
      </c>
      <c r="G117" s="32">
        <v>52.85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65.75">
      <c r="A119" s="37" t="s">
        <v>51</v>
      </c>
      <c r="E119" s="38" t="s">
        <v>1264</v>
      </c>
    </row>
    <row r="120" spans="1:5" ht="369.75">
      <c r="A120" t="s">
        <v>53</v>
      </c>
      <c r="E120" s="36" t="s">
        <v>275</v>
      </c>
    </row>
    <row r="121" spans="1:16" ht="12.75">
      <c r="A121" s="25" t="s">
        <v>45</v>
      </c>
      <c r="B121" s="29" t="s">
        <v>311</v>
      </c>
      <c r="C121" s="29" t="s">
        <v>707</v>
      </c>
      <c r="D121" s="25" t="s">
        <v>47</v>
      </c>
      <c r="E121" s="30" t="s">
        <v>708</v>
      </c>
      <c r="F121" s="31" t="s">
        <v>160</v>
      </c>
      <c r="G121" s="32">
        <v>9.228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63.75">
      <c r="A123" s="37" t="s">
        <v>51</v>
      </c>
      <c r="E123" s="38" t="s">
        <v>1265</v>
      </c>
    </row>
    <row r="124" spans="1:5" ht="369.75">
      <c r="A124" t="s">
        <v>53</v>
      </c>
      <c r="E124" s="36" t="s">
        <v>275</v>
      </c>
    </row>
    <row r="125" spans="1:16" ht="12.75">
      <c r="A125" s="25" t="s">
        <v>45</v>
      </c>
      <c r="B125" s="29" t="s">
        <v>316</v>
      </c>
      <c r="C125" s="29" t="s">
        <v>272</v>
      </c>
      <c r="D125" s="25" t="s">
        <v>47</v>
      </c>
      <c r="E125" s="30" t="s">
        <v>273</v>
      </c>
      <c r="F125" s="31" t="s">
        <v>160</v>
      </c>
      <c r="G125" s="32">
        <v>6.59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25.5">
      <c r="A127" s="37" t="s">
        <v>51</v>
      </c>
      <c r="E127" s="38" t="s">
        <v>1266</v>
      </c>
    </row>
    <row r="128" spans="1:5" ht="369.75">
      <c r="A128" t="s">
        <v>53</v>
      </c>
      <c r="E128" s="36" t="s">
        <v>275</v>
      </c>
    </row>
    <row r="129" spans="1:16" ht="12.75">
      <c r="A129" s="25" t="s">
        <v>45</v>
      </c>
      <c r="B129" s="29" t="s">
        <v>321</v>
      </c>
      <c r="C129" s="29" t="s">
        <v>1267</v>
      </c>
      <c r="D129" s="25" t="s">
        <v>47</v>
      </c>
      <c r="E129" s="30" t="s">
        <v>1268</v>
      </c>
      <c r="F129" s="31" t="s">
        <v>160</v>
      </c>
      <c r="G129" s="32">
        <v>72.6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1269</v>
      </c>
    </row>
    <row r="132" spans="1:5" ht="38.25">
      <c r="A132" t="s">
        <v>53</v>
      </c>
      <c r="E132" s="36" t="s">
        <v>714</v>
      </c>
    </row>
    <row r="133" spans="1:16" ht="12.75">
      <c r="A133" s="25" t="s">
        <v>45</v>
      </c>
      <c r="B133" s="29" t="s">
        <v>326</v>
      </c>
      <c r="C133" s="29" t="s">
        <v>711</v>
      </c>
      <c r="D133" s="25" t="s">
        <v>47</v>
      </c>
      <c r="E133" s="30" t="s">
        <v>712</v>
      </c>
      <c r="F133" s="31" t="s">
        <v>160</v>
      </c>
      <c r="G133" s="32">
        <v>1.037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1270</v>
      </c>
    </row>
    <row r="136" spans="1:5" ht="38.25">
      <c r="A136" t="s">
        <v>53</v>
      </c>
      <c r="E136" s="36" t="s">
        <v>714</v>
      </c>
    </row>
    <row r="137" spans="1:16" ht="12.75">
      <c r="A137" s="25" t="s">
        <v>45</v>
      </c>
      <c r="B137" s="29" t="s">
        <v>331</v>
      </c>
      <c r="C137" s="29" t="s">
        <v>1271</v>
      </c>
      <c r="D137" s="25" t="s">
        <v>47</v>
      </c>
      <c r="E137" s="30" t="s">
        <v>1272</v>
      </c>
      <c r="F137" s="31" t="s">
        <v>160</v>
      </c>
      <c r="G137" s="32">
        <v>0.91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63.75">
      <c r="A139" s="37" t="s">
        <v>51</v>
      </c>
      <c r="E139" s="38" t="s">
        <v>1273</v>
      </c>
    </row>
    <row r="140" spans="1:5" ht="38.25">
      <c r="A140" t="s">
        <v>53</v>
      </c>
      <c r="E140" s="36" t="s">
        <v>1274</v>
      </c>
    </row>
    <row r="141" spans="1:16" ht="12.75">
      <c r="A141" s="25" t="s">
        <v>45</v>
      </c>
      <c r="B141" s="29" t="s">
        <v>335</v>
      </c>
      <c r="C141" s="29" t="s">
        <v>1275</v>
      </c>
      <c r="D141" s="25" t="s">
        <v>47</v>
      </c>
      <c r="E141" s="30" t="s">
        <v>1276</v>
      </c>
      <c r="F141" s="31" t="s">
        <v>160</v>
      </c>
      <c r="G141" s="32">
        <v>204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25.5">
      <c r="A143" s="37" t="s">
        <v>51</v>
      </c>
      <c r="E143" s="38" t="s">
        <v>1277</v>
      </c>
    </row>
    <row r="144" spans="1:5" ht="38.25">
      <c r="A144" t="s">
        <v>53</v>
      </c>
      <c r="E144" s="36" t="s">
        <v>714</v>
      </c>
    </row>
    <row r="145" spans="1:16" ht="12.75">
      <c r="A145" s="25" t="s">
        <v>45</v>
      </c>
      <c r="B145" s="29" t="s">
        <v>339</v>
      </c>
      <c r="C145" s="29" t="s">
        <v>1278</v>
      </c>
      <c r="D145" s="25" t="s">
        <v>47</v>
      </c>
      <c r="E145" s="30" t="s">
        <v>1279</v>
      </c>
      <c r="F145" s="31" t="s">
        <v>160</v>
      </c>
      <c r="G145" s="32">
        <v>82.5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25.5">
      <c r="A147" s="37" t="s">
        <v>51</v>
      </c>
      <c r="E147" s="38" t="s">
        <v>1280</v>
      </c>
    </row>
    <row r="148" spans="1:5" ht="38.25">
      <c r="A148" t="s">
        <v>53</v>
      </c>
      <c r="E148" s="36" t="s">
        <v>1281</v>
      </c>
    </row>
    <row r="149" spans="1:16" ht="12.75">
      <c r="A149" s="25" t="s">
        <v>45</v>
      </c>
      <c r="B149" s="29" t="s">
        <v>344</v>
      </c>
      <c r="C149" s="29" t="s">
        <v>276</v>
      </c>
      <c r="D149" s="25" t="s">
        <v>47</v>
      </c>
      <c r="E149" s="30" t="s">
        <v>277</v>
      </c>
      <c r="F149" s="31" t="s">
        <v>160</v>
      </c>
      <c r="G149" s="32">
        <v>6.984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12.75">
      <c r="A151" s="37" t="s">
        <v>51</v>
      </c>
      <c r="E151" s="38" t="s">
        <v>1282</v>
      </c>
    </row>
    <row r="152" spans="1:5" ht="102">
      <c r="A152" t="s">
        <v>53</v>
      </c>
      <c r="E152" s="36" t="s">
        <v>279</v>
      </c>
    </row>
    <row r="153" spans="1:18" ht="12.75" customHeight="1">
      <c r="A153" s="6" t="s">
        <v>43</v>
      </c>
      <c r="B153" s="6"/>
      <c r="C153" s="40" t="s">
        <v>35</v>
      </c>
      <c r="D153" s="6"/>
      <c r="E153" s="27" t="s">
        <v>280</v>
      </c>
      <c r="F153" s="6"/>
      <c r="G153" s="6"/>
      <c r="H153" s="6"/>
      <c r="I153" s="41">
        <f>0+Q153</f>
      </c>
      <c r="O153">
        <f>0+R153</f>
      </c>
      <c r="Q153">
        <f>0+I154+I158+I162+I166+I170</f>
      </c>
      <c r="R153">
        <f>0+O154+O158+O162+O166+O170</f>
      </c>
    </row>
    <row r="154" spans="1:16" ht="12.75">
      <c r="A154" s="25" t="s">
        <v>45</v>
      </c>
      <c r="B154" s="29" t="s">
        <v>493</v>
      </c>
      <c r="C154" s="29" t="s">
        <v>372</v>
      </c>
      <c r="D154" s="25" t="s">
        <v>47</v>
      </c>
      <c r="E154" s="30" t="s">
        <v>373</v>
      </c>
      <c r="F154" s="31" t="s">
        <v>170</v>
      </c>
      <c r="G154" s="32">
        <v>186.39</v>
      </c>
      <c r="H154" s="33">
        <v>0</v>
      </c>
      <c r="I154" s="34">
        <f>ROUND(ROUND(H154,2)*ROUND(G154,3),2)</f>
      </c>
      <c r="O154">
        <f>(I154*21)/100</f>
      </c>
      <c r="P154" t="s">
        <v>23</v>
      </c>
    </row>
    <row r="155" spans="1:5" ht="12.75">
      <c r="A155" s="35" t="s">
        <v>50</v>
      </c>
      <c r="E155" s="36" t="s">
        <v>47</v>
      </c>
    </row>
    <row r="156" spans="1:5" ht="38.25">
      <c r="A156" s="37" t="s">
        <v>51</v>
      </c>
      <c r="E156" s="38" t="s">
        <v>1283</v>
      </c>
    </row>
    <row r="157" spans="1:5" ht="51">
      <c r="A157" t="s">
        <v>53</v>
      </c>
      <c r="E157" s="36" t="s">
        <v>298</v>
      </c>
    </row>
    <row r="158" spans="1:16" ht="12.75">
      <c r="A158" s="25" t="s">
        <v>45</v>
      </c>
      <c r="B158" s="29" t="s">
        <v>496</v>
      </c>
      <c r="C158" s="29" t="s">
        <v>1284</v>
      </c>
      <c r="D158" s="25" t="s">
        <v>47</v>
      </c>
      <c r="E158" s="30" t="s">
        <v>1285</v>
      </c>
      <c r="F158" s="31" t="s">
        <v>170</v>
      </c>
      <c r="G158" s="32">
        <v>186.39</v>
      </c>
      <c r="H158" s="33">
        <v>0</v>
      </c>
      <c r="I158" s="34">
        <f>ROUND(ROUND(H158,2)*ROUND(G158,3),2)</f>
      </c>
      <c r="O158">
        <f>(I158*21)/100</f>
      </c>
      <c r="P158" t="s">
        <v>23</v>
      </c>
    </row>
    <row r="159" spans="1:5" ht="12.75">
      <c r="A159" s="35" t="s">
        <v>50</v>
      </c>
      <c r="E159" s="36" t="s">
        <v>47</v>
      </c>
    </row>
    <row r="160" spans="1:5" ht="38.25">
      <c r="A160" s="37" t="s">
        <v>51</v>
      </c>
      <c r="E160" s="38" t="s">
        <v>1286</v>
      </c>
    </row>
    <row r="161" spans="1:5" ht="140.25">
      <c r="A161" t="s">
        <v>53</v>
      </c>
      <c r="E161" s="36" t="s">
        <v>307</v>
      </c>
    </row>
    <row r="162" spans="1:16" ht="12.75">
      <c r="A162" s="25" t="s">
        <v>45</v>
      </c>
      <c r="B162" s="29" t="s">
        <v>501</v>
      </c>
      <c r="C162" s="29" t="s">
        <v>1287</v>
      </c>
      <c r="D162" s="25" t="s">
        <v>47</v>
      </c>
      <c r="E162" s="30" t="s">
        <v>1288</v>
      </c>
      <c r="F162" s="31" t="s">
        <v>170</v>
      </c>
      <c r="G162" s="32">
        <v>186.39</v>
      </c>
      <c r="H162" s="33">
        <v>0</v>
      </c>
      <c r="I162" s="34">
        <f>ROUND(ROUND(H162,2)*ROUND(G162,3),2)</f>
      </c>
      <c r="O162">
        <f>(I162*21)/100</f>
      </c>
      <c r="P162" t="s">
        <v>23</v>
      </c>
    </row>
    <row r="163" spans="1:5" ht="12.75">
      <c r="A163" s="35" t="s">
        <v>50</v>
      </c>
      <c r="E163" s="36" t="s">
        <v>47</v>
      </c>
    </row>
    <row r="164" spans="1:5" ht="38.25">
      <c r="A164" s="37" t="s">
        <v>51</v>
      </c>
      <c r="E164" s="38" t="s">
        <v>1289</v>
      </c>
    </row>
    <row r="165" spans="1:5" ht="140.25">
      <c r="A165" t="s">
        <v>53</v>
      </c>
      <c r="E165" s="36" t="s">
        <v>307</v>
      </c>
    </row>
    <row r="166" spans="1:16" ht="12.75">
      <c r="A166" s="25" t="s">
        <v>45</v>
      </c>
      <c r="B166" s="29" t="s">
        <v>388</v>
      </c>
      <c r="C166" s="29" t="s">
        <v>389</v>
      </c>
      <c r="D166" s="25" t="s">
        <v>47</v>
      </c>
      <c r="E166" s="30" t="s">
        <v>390</v>
      </c>
      <c r="F166" s="31" t="s">
        <v>170</v>
      </c>
      <c r="G166" s="32">
        <v>186.39</v>
      </c>
      <c r="H166" s="33">
        <v>0</v>
      </c>
      <c r="I166" s="34">
        <f>ROUND(ROUND(H166,2)*ROUND(G166,3),2)</f>
      </c>
      <c r="O166">
        <f>(I166*21)/100</f>
      </c>
      <c r="P166" t="s">
        <v>23</v>
      </c>
    </row>
    <row r="167" spans="1:5" ht="12.75">
      <c r="A167" s="35" t="s">
        <v>50</v>
      </c>
      <c r="E167" s="36" t="s">
        <v>47</v>
      </c>
    </row>
    <row r="168" spans="1:5" ht="25.5">
      <c r="A168" s="37" t="s">
        <v>51</v>
      </c>
      <c r="E168" s="38" t="s">
        <v>1290</v>
      </c>
    </row>
    <row r="169" spans="1:5" ht="25.5">
      <c r="A169" t="s">
        <v>53</v>
      </c>
      <c r="E169" s="36" t="s">
        <v>392</v>
      </c>
    </row>
    <row r="170" spans="1:16" ht="12.75">
      <c r="A170" s="25" t="s">
        <v>45</v>
      </c>
      <c r="B170" s="29" t="s">
        <v>504</v>
      </c>
      <c r="C170" s="29" t="s">
        <v>733</v>
      </c>
      <c r="D170" s="25" t="s">
        <v>47</v>
      </c>
      <c r="E170" s="30" t="s">
        <v>734</v>
      </c>
      <c r="F170" s="31" t="s">
        <v>170</v>
      </c>
      <c r="G170" s="32">
        <v>186.39</v>
      </c>
      <c r="H170" s="33">
        <v>0</v>
      </c>
      <c r="I170" s="34">
        <f>ROUND(ROUND(H170,2)*ROUND(G170,3),2)</f>
      </c>
      <c r="O170">
        <f>(I170*21)/100</f>
      </c>
      <c r="P170" t="s">
        <v>23</v>
      </c>
    </row>
    <row r="171" spans="1:5" ht="12.75">
      <c r="A171" s="35" t="s">
        <v>50</v>
      </c>
      <c r="E171" s="36" t="s">
        <v>47</v>
      </c>
    </row>
    <row r="172" spans="1:5" ht="38.25">
      <c r="A172" s="37" t="s">
        <v>51</v>
      </c>
      <c r="E172" s="38" t="s">
        <v>1291</v>
      </c>
    </row>
    <row r="173" spans="1:5" ht="25.5">
      <c r="A173" t="s">
        <v>53</v>
      </c>
      <c r="E173" s="36" t="s">
        <v>392</v>
      </c>
    </row>
    <row r="174" spans="1:18" ht="12.75" customHeight="1">
      <c r="A174" s="6" t="s">
        <v>43</v>
      </c>
      <c r="B174" s="6"/>
      <c r="C174" s="40" t="s">
        <v>64</v>
      </c>
      <c r="D174" s="6"/>
      <c r="E174" s="27" t="s">
        <v>65</v>
      </c>
      <c r="F174" s="6"/>
      <c r="G174" s="6"/>
      <c r="H174" s="6"/>
      <c r="I174" s="41">
        <f>0+Q174</f>
      </c>
      <c r="O174">
        <f>0+R174</f>
      </c>
      <c r="Q174">
        <f>0+I175+I179+I183+I187+I191+I195+I199+I203</f>
      </c>
      <c r="R174">
        <f>0+O175+O179+O183+O187+O191+O195+O199+O203</f>
      </c>
    </row>
    <row r="175" spans="1:16" ht="25.5">
      <c r="A175" s="25" t="s">
        <v>45</v>
      </c>
      <c r="B175" s="29" t="s">
        <v>507</v>
      </c>
      <c r="C175" s="29" t="s">
        <v>1292</v>
      </c>
      <c r="D175" s="25" t="s">
        <v>47</v>
      </c>
      <c r="E175" s="30" t="s">
        <v>1293</v>
      </c>
      <c r="F175" s="31" t="s">
        <v>170</v>
      </c>
      <c r="G175" s="32">
        <v>528.07</v>
      </c>
      <c r="H175" s="33">
        <v>0</v>
      </c>
      <c r="I175" s="34">
        <f>ROUND(ROUND(H175,2)*ROUND(G175,3),2)</f>
      </c>
      <c r="O175">
        <f>(I175*21)/100</f>
      </c>
      <c r="P175" t="s">
        <v>23</v>
      </c>
    </row>
    <row r="176" spans="1:5" ht="12.75">
      <c r="A176" s="35" t="s">
        <v>50</v>
      </c>
      <c r="E176" s="36" t="s">
        <v>47</v>
      </c>
    </row>
    <row r="177" spans="1:5" ht="25.5">
      <c r="A177" s="37" t="s">
        <v>51</v>
      </c>
      <c r="E177" s="38" t="s">
        <v>1294</v>
      </c>
    </row>
    <row r="178" spans="1:5" ht="191.25">
      <c r="A178" t="s">
        <v>53</v>
      </c>
      <c r="E178" s="36" t="s">
        <v>1295</v>
      </c>
    </row>
    <row r="179" spans="1:16" ht="12.75">
      <c r="A179" s="25" t="s">
        <v>45</v>
      </c>
      <c r="B179" s="29" t="s">
        <v>510</v>
      </c>
      <c r="C179" s="29" t="s">
        <v>1296</v>
      </c>
      <c r="D179" s="25" t="s">
        <v>47</v>
      </c>
      <c r="E179" s="30" t="s">
        <v>1297</v>
      </c>
      <c r="F179" s="31" t="s">
        <v>170</v>
      </c>
      <c r="G179" s="32">
        <v>183.192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12.75">
      <c r="A180" s="35" t="s">
        <v>50</v>
      </c>
      <c r="E180" s="36" t="s">
        <v>47</v>
      </c>
    </row>
    <row r="181" spans="1:5" ht="38.25">
      <c r="A181" s="37" t="s">
        <v>51</v>
      </c>
      <c r="E181" s="38" t="s">
        <v>1298</v>
      </c>
    </row>
    <row r="182" spans="1:5" ht="191.25">
      <c r="A182" t="s">
        <v>53</v>
      </c>
      <c r="E182" s="36" t="s">
        <v>1295</v>
      </c>
    </row>
    <row r="183" spans="1:16" ht="12.75">
      <c r="A183" s="25" t="s">
        <v>45</v>
      </c>
      <c r="B183" s="29" t="s">
        <v>515</v>
      </c>
      <c r="C183" s="29" t="s">
        <v>1299</v>
      </c>
      <c r="D183" s="25" t="s">
        <v>47</v>
      </c>
      <c r="E183" s="30" t="s">
        <v>1300</v>
      </c>
      <c r="F183" s="31" t="s">
        <v>170</v>
      </c>
      <c r="G183" s="32">
        <v>101.28</v>
      </c>
      <c r="H183" s="33">
        <v>0</v>
      </c>
      <c r="I183" s="34">
        <f>ROUND(ROUND(H183,2)*ROUND(G183,3),2)</f>
      </c>
      <c r="O183">
        <f>(I183*21)/100</f>
      </c>
      <c r="P183" t="s">
        <v>23</v>
      </c>
    </row>
    <row r="184" spans="1:5" ht="12.75">
      <c r="A184" s="35" t="s">
        <v>50</v>
      </c>
      <c r="E184" s="36" t="s">
        <v>47</v>
      </c>
    </row>
    <row r="185" spans="1:5" ht="12.75">
      <c r="A185" s="37" t="s">
        <v>51</v>
      </c>
      <c r="E185" s="38" t="s">
        <v>1301</v>
      </c>
    </row>
    <row r="186" spans="1:5" ht="191.25">
      <c r="A186" t="s">
        <v>53</v>
      </c>
      <c r="E186" s="36" t="s">
        <v>1295</v>
      </c>
    </row>
    <row r="187" spans="1:16" ht="25.5">
      <c r="A187" s="25" t="s">
        <v>45</v>
      </c>
      <c r="B187" s="29" t="s">
        <v>738</v>
      </c>
      <c r="C187" s="29" t="s">
        <v>1302</v>
      </c>
      <c r="D187" s="25" t="s">
        <v>47</v>
      </c>
      <c r="E187" s="30" t="s">
        <v>1303</v>
      </c>
      <c r="F187" s="31" t="s">
        <v>170</v>
      </c>
      <c r="G187" s="32">
        <v>354.258</v>
      </c>
      <c r="H187" s="33">
        <v>0</v>
      </c>
      <c r="I187" s="34">
        <f>ROUND(ROUND(H187,2)*ROUND(G187,3),2)</f>
      </c>
      <c r="O187">
        <f>(I187*21)/100</f>
      </c>
      <c r="P187" t="s">
        <v>23</v>
      </c>
    </row>
    <row r="188" spans="1:5" ht="12.75">
      <c r="A188" s="35" t="s">
        <v>50</v>
      </c>
      <c r="E188" s="36" t="s">
        <v>47</v>
      </c>
    </row>
    <row r="189" spans="1:5" ht="51">
      <c r="A189" s="37" t="s">
        <v>51</v>
      </c>
      <c r="E189" s="38" t="s">
        <v>1304</v>
      </c>
    </row>
    <row r="190" spans="1:5" ht="204">
      <c r="A190" t="s">
        <v>53</v>
      </c>
      <c r="E190" s="36" t="s">
        <v>1305</v>
      </c>
    </row>
    <row r="191" spans="1:16" ht="12.75">
      <c r="A191" s="25" t="s">
        <v>45</v>
      </c>
      <c r="B191" s="29" t="s">
        <v>519</v>
      </c>
      <c r="C191" s="29" t="s">
        <v>1306</v>
      </c>
      <c r="D191" s="25" t="s">
        <v>47</v>
      </c>
      <c r="E191" s="30" t="s">
        <v>1307</v>
      </c>
      <c r="F191" s="31" t="s">
        <v>170</v>
      </c>
      <c r="G191" s="32">
        <v>2.7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75">
      <c r="A192" s="35" t="s">
        <v>50</v>
      </c>
      <c r="E192" s="36" t="s">
        <v>47</v>
      </c>
    </row>
    <row r="193" spans="1:5" ht="12.75">
      <c r="A193" s="37" t="s">
        <v>51</v>
      </c>
      <c r="E193" s="38" t="s">
        <v>1308</v>
      </c>
    </row>
    <row r="194" spans="1:5" ht="38.25">
      <c r="A194" t="s">
        <v>53</v>
      </c>
      <c r="E194" s="36" t="s">
        <v>1309</v>
      </c>
    </row>
    <row r="195" spans="1:16" ht="12.75">
      <c r="A195" s="25" t="s">
        <v>45</v>
      </c>
      <c r="B195" s="29" t="s">
        <v>524</v>
      </c>
      <c r="C195" s="29" t="s">
        <v>534</v>
      </c>
      <c r="D195" s="25" t="s">
        <v>47</v>
      </c>
      <c r="E195" s="30" t="s">
        <v>535</v>
      </c>
      <c r="F195" s="31" t="s">
        <v>170</v>
      </c>
      <c r="G195" s="32">
        <v>528.07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12.75">
      <c r="A196" s="35" t="s">
        <v>50</v>
      </c>
      <c r="E196" s="36" t="s">
        <v>47</v>
      </c>
    </row>
    <row r="197" spans="1:5" ht="25.5">
      <c r="A197" s="37" t="s">
        <v>51</v>
      </c>
      <c r="E197" s="38" t="s">
        <v>1310</v>
      </c>
    </row>
    <row r="198" spans="1:5" ht="38.25">
      <c r="A198" t="s">
        <v>53</v>
      </c>
      <c r="E198" s="36" t="s">
        <v>1309</v>
      </c>
    </row>
    <row r="199" spans="1:16" ht="12.75">
      <c r="A199" s="25" t="s">
        <v>45</v>
      </c>
      <c r="B199" s="29" t="s">
        <v>529</v>
      </c>
      <c r="C199" s="29" t="s">
        <v>1311</v>
      </c>
      <c r="D199" s="25" t="s">
        <v>47</v>
      </c>
      <c r="E199" s="30" t="s">
        <v>1312</v>
      </c>
      <c r="F199" s="31" t="s">
        <v>170</v>
      </c>
      <c r="G199" s="32">
        <v>21.757</v>
      </c>
      <c r="H199" s="33">
        <v>0</v>
      </c>
      <c r="I199" s="34">
        <f>ROUND(ROUND(H199,2)*ROUND(G199,3),2)</f>
      </c>
      <c r="O199">
        <f>(I199*21)/100</f>
      </c>
      <c r="P199" t="s">
        <v>23</v>
      </c>
    </row>
    <row r="200" spans="1:5" ht="12.75">
      <c r="A200" s="35" t="s">
        <v>50</v>
      </c>
      <c r="E200" s="36" t="s">
        <v>47</v>
      </c>
    </row>
    <row r="201" spans="1:5" ht="25.5">
      <c r="A201" s="37" t="s">
        <v>51</v>
      </c>
      <c r="E201" s="38" t="s">
        <v>1313</v>
      </c>
    </row>
    <row r="202" spans="1:5" ht="51">
      <c r="A202" t="s">
        <v>53</v>
      </c>
      <c r="E202" s="36" t="s">
        <v>1314</v>
      </c>
    </row>
    <row r="203" spans="1:16" ht="12.75">
      <c r="A203" s="25" t="s">
        <v>45</v>
      </c>
      <c r="B203" s="29" t="s">
        <v>533</v>
      </c>
      <c r="C203" s="29" t="s">
        <v>1315</v>
      </c>
      <c r="D203" s="25" t="s">
        <v>47</v>
      </c>
      <c r="E203" s="30" t="s">
        <v>1316</v>
      </c>
      <c r="F203" s="31" t="s">
        <v>170</v>
      </c>
      <c r="G203" s="32">
        <v>31.559</v>
      </c>
      <c r="H203" s="33">
        <v>0</v>
      </c>
      <c r="I203" s="34">
        <f>ROUND(ROUND(H203,2)*ROUND(G203,3),2)</f>
      </c>
      <c r="O203">
        <f>(I203*21)/100</f>
      </c>
      <c r="P203" t="s">
        <v>23</v>
      </c>
    </row>
    <row r="204" spans="1:5" ht="12.75">
      <c r="A204" s="35" t="s">
        <v>50</v>
      </c>
      <c r="E204" s="36" t="s">
        <v>47</v>
      </c>
    </row>
    <row r="205" spans="1:5" ht="25.5">
      <c r="A205" s="37" t="s">
        <v>51</v>
      </c>
      <c r="E205" s="38" t="s">
        <v>1317</v>
      </c>
    </row>
    <row r="206" spans="1:5" ht="51">
      <c r="A206" t="s">
        <v>53</v>
      </c>
      <c r="E206" s="36" t="s">
        <v>1314</v>
      </c>
    </row>
    <row r="207" spans="1:18" ht="12.75" customHeight="1">
      <c r="A207" s="6" t="s">
        <v>43</v>
      </c>
      <c r="B207" s="6"/>
      <c r="C207" s="40" t="s">
        <v>77</v>
      </c>
      <c r="D207" s="6"/>
      <c r="E207" s="27" t="s">
        <v>753</v>
      </c>
      <c r="F207" s="6"/>
      <c r="G207" s="6"/>
      <c r="H207" s="6"/>
      <c r="I207" s="41">
        <f>0+Q207</f>
      </c>
      <c r="O207">
        <f>0+R207</f>
      </c>
      <c r="Q207">
        <f>0+I208+I212+I216+I220</f>
      </c>
      <c r="R207">
        <f>0+O208+O212+O216+O220</f>
      </c>
    </row>
    <row r="208" spans="1:16" ht="12.75">
      <c r="A208" s="25" t="s">
        <v>45</v>
      </c>
      <c r="B208" s="29" t="s">
        <v>537</v>
      </c>
      <c r="C208" s="29" t="s">
        <v>1318</v>
      </c>
      <c r="D208" s="25" t="s">
        <v>47</v>
      </c>
      <c r="E208" s="30" t="s">
        <v>1319</v>
      </c>
      <c r="F208" s="31" t="s">
        <v>82</v>
      </c>
      <c r="G208" s="32">
        <v>23.4</v>
      </c>
      <c r="H208" s="33">
        <v>0</v>
      </c>
      <c r="I208" s="34">
        <f>ROUND(ROUND(H208,2)*ROUND(G208,3),2)</f>
      </c>
      <c r="O208">
        <f>(I208*21)/100</f>
      </c>
      <c r="P208" t="s">
        <v>23</v>
      </c>
    </row>
    <row r="209" spans="1:5" ht="12.75">
      <c r="A209" s="35" t="s">
        <v>50</v>
      </c>
      <c r="E209" s="36" t="s">
        <v>47</v>
      </c>
    </row>
    <row r="210" spans="1:5" ht="63.75">
      <c r="A210" s="37" t="s">
        <v>51</v>
      </c>
      <c r="E210" s="38" t="s">
        <v>1320</v>
      </c>
    </row>
    <row r="211" spans="1:5" ht="242.25">
      <c r="A211" t="s">
        <v>53</v>
      </c>
      <c r="E211" s="36" t="s">
        <v>1321</v>
      </c>
    </row>
    <row r="212" spans="1:16" ht="12.75">
      <c r="A212" s="25" t="s">
        <v>45</v>
      </c>
      <c r="B212" s="29" t="s">
        <v>542</v>
      </c>
      <c r="C212" s="29" t="s">
        <v>1322</v>
      </c>
      <c r="D212" s="25" t="s">
        <v>47</v>
      </c>
      <c r="E212" s="30" t="s">
        <v>1323</v>
      </c>
      <c r="F212" s="31" t="s">
        <v>82</v>
      </c>
      <c r="G212" s="32">
        <v>3.2</v>
      </c>
      <c r="H212" s="33">
        <v>0</v>
      </c>
      <c r="I212" s="34">
        <f>ROUND(ROUND(H212,2)*ROUND(G212,3),2)</f>
      </c>
      <c r="O212">
        <f>(I212*21)/100</f>
      </c>
      <c r="P212" t="s">
        <v>23</v>
      </c>
    </row>
    <row r="213" spans="1:5" ht="12.75">
      <c r="A213" s="35" t="s">
        <v>50</v>
      </c>
      <c r="E213" s="36" t="s">
        <v>47</v>
      </c>
    </row>
    <row r="214" spans="1:5" ht="12.75">
      <c r="A214" s="37" t="s">
        <v>51</v>
      </c>
      <c r="E214" s="38" t="s">
        <v>1324</v>
      </c>
    </row>
    <row r="215" spans="1:5" ht="242.25">
      <c r="A215" t="s">
        <v>53</v>
      </c>
      <c r="E215" s="36" t="s">
        <v>1325</v>
      </c>
    </row>
    <row r="216" spans="1:16" ht="12.75">
      <c r="A216" s="25" t="s">
        <v>45</v>
      </c>
      <c r="B216" s="29" t="s">
        <v>544</v>
      </c>
      <c r="C216" s="29" t="s">
        <v>1326</v>
      </c>
      <c r="D216" s="25" t="s">
        <v>47</v>
      </c>
      <c r="E216" s="30" t="s">
        <v>1327</v>
      </c>
      <c r="F216" s="31" t="s">
        <v>82</v>
      </c>
      <c r="G216" s="32">
        <v>75.14</v>
      </c>
      <c r="H216" s="33">
        <v>0</v>
      </c>
      <c r="I216" s="34">
        <f>ROUND(ROUND(H216,2)*ROUND(G216,3),2)</f>
      </c>
      <c r="O216">
        <f>(I216*21)/100</f>
      </c>
      <c r="P216" t="s">
        <v>23</v>
      </c>
    </row>
    <row r="217" spans="1:5" ht="12.75">
      <c r="A217" s="35" t="s">
        <v>50</v>
      </c>
      <c r="E217" s="36" t="s">
        <v>47</v>
      </c>
    </row>
    <row r="218" spans="1:5" ht="25.5">
      <c r="A218" s="37" t="s">
        <v>51</v>
      </c>
      <c r="E218" s="38" t="s">
        <v>1328</v>
      </c>
    </row>
    <row r="219" spans="1:5" ht="242.25">
      <c r="A219" t="s">
        <v>53</v>
      </c>
      <c r="E219" s="36" t="s">
        <v>1325</v>
      </c>
    </row>
    <row r="220" spans="1:16" ht="12.75">
      <c r="A220" s="25" t="s">
        <v>45</v>
      </c>
      <c r="B220" s="29" t="s">
        <v>549</v>
      </c>
      <c r="C220" s="29" t="s">
        <v>1329</v>
      </c>
      <c r="D220" s="25" t="s">
        <v>47</v>
      </c>
      <c r="E220" s="30" t="s">
        <v>1330</v>
      </c>
      <c r="F220" s="31" t="s">
        <v>82</v>
      </c>
      <c r="G220" s="32">
        <v>1.3</v>
      </c>
      <c r="H220" s="33">
        <v>0</v>
      </c>
      <c r="I220" s="34">
        <f>ROUND(ROUND(H220,2)*ROUND(G220,3),2)</f>
      </c>
      <c r="O220">
        <f>(I220*21)/100</f>
      </c>
      <c r="P220" t="s">
        <v>23</v>
      </c>
    </row>
    <row r="221" spans="1:5" ht="12.75">
      <c r="A221" s="35" t="s">
        <v>50</v>
      </c>
      <c r="E221" s="36" t="s">
        <v>47</v>
      </c>
    </row>
    <row r="222" spans="1:5" ht="12.75">
      <c r="A222" s="37" t="s">
        <v>51</v>
      </c>
      <c r="E222" s="38" t="s">
        <v>1331</v>
      </c>
    </row>
    <row r="223" spans="1:5" ht="242.25">
      <c r="A223" t="s">
        <v>53</v>
      </c>
      <c r="E223" s="36" t="s">
        <v>1325</v>
      </c>
    </row>
    <row r="224" spans="1:18" ht="12.75" customHeight="1">
      <c r="A224" s="6" t="s">
        <v>43</v>
      </c>
      <c r="B224" s="6"/>
      <c r="C224" s="40" t="s">
        <v>40</v>
      </c>
      <c r="D224" s="6"/>
      <c r="E224" s="27" t="s">
        <v>214</v>
      </c>
      <c r="F224" s="6"/>
      <c r="G224" s="6"/>
      <c r="H224" s="6"/>
      <c r="I224" s="41">
        <f>0+Q224</f>
      </c>
      <c r="O224">
        <f>0+R224</f>
      </c>
      <c r="Q224">
        <f>0+I225+I229+I233+I237+I241+I245+I249+I253+I257+I261+I265+I269+I273</f>
      </c>
      <c r="R224">
        <f>0+O225+O229+O233+O237+O241+O245+O249+O253+O257+O261+O265+O269+O273</f>
      </c>
    </row>
    <row r="225" spans="1:16" ht="12.75">
      <c r="A225" s="25" t="s">
        <v>45</v>
      </c>
      <c r="B225" s="29" t="s">
        <v>554</v>
      </c>
      <c r="C225" s="29" t="s">
        <v>1332</v>
      </c>
      <c r="D225" s="25" t="s">
        <v>47</v>
      </c>
      <c r="E225" s="30" t="s">
        <v>1333</v>
      </c>
      <c r="F225" s="31" t="s">
        <v>82</v>
      </c>
      <c r="G225" s="32">
        <v>38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12.75">
      <c r="A226" s="35" t="s">
        <v>50</v>
      </c>
      <c r="E226" s="36" t="s">
        <v>47</v>
      </c>
    </row>
    <row r="227" spans="1:5" ht="25.5">
      <c r="A227" s="37" t="s">
        <v>51</v>
      </c>
      <c r="E227" s="38" t="s">
        <v>1334</v>
      </c>
    </row>
    <row r="228" spans="1:5" ht="63.75">
      <c r="A228" t="s">
        <v>53</v>
      </c>
      <c r="E228" s="36" t="s">
        <v>1335</v>
      </c>
    </row>
    <row r="229" spans="1:16" ht="25.5">
      <c r="A229" s="25" t="s">
        <v>45</v>
      </c>
      <c r="B229" s="29" t="s">
        <v>558</v>
      </c>
      <c r="C229" s="29" t="s">
        <v>1336</v>
      </c>
      <c r="D229" s="25" t="s">
        <v>47</v>
      </c>
      <c r="E229" s="30" t="s">
        <v>1337</v>
      </c>
      <c r="F229" s="31" t="s">
        <v>82</v>
      </c>
      <c r="G229" s="32">
        <v>38</v>
      </c>
      <c r="H229" s="33">
        <v>0</v>
      </c>
      <c r="I229" s="34">
        <f>ROUND(ROUND(H229,2)*ROUND(G229,3),2)</f>
      </c>
      <c r="O229">
        <f>(I229*21)/100</f>
      </c>
      <c r="P229" t="s">
        <v>23</v>
      </c>
    </row>
    <row r="230" spans="1:5" ht="12.75">
      <c r="A230" s="35" t="s">
        <v>50</v>
      </c>
      <c r="E230" s="36" t="s">
        <v>47</v>
      </c>
    </row>
    <row r="231" spans="1:5" ht="25.5">
      <c r="A231" s="37" t="s">
        <v>51</v>
      </c>
      <c r="E231" s="38" t="s">
        <v>1338</v>
      </c>
    </row>
    <row r="232" spans="1:5" ht="114.75">
      <c r="A232" t="s">
        <v>53</v>
      </c>
      <c r="E232" s="36" t="s">
        <v>1339</v>
      </c>
    </row>
    <row r="233" spans="1:16" ht="12.75">
      <c r="A233" s="25" t="s">
        <v>45</v>
      </c>
      <c r="B233" s="29" t="s">
        <v>562</v>
      </c>
      <c r="C233" s="29" t="s">
        <v>1340</v>
      </c>
      <c r="D233" s="25" t="s">
        <v>47</v>
      </c>
      <c r="E233" s="30" t="s">
        <v>1341</v>
      </c>
      <c r="F233" s="31" t="s">
        <v>82</v>
      </c>
      <c r="G233" s="32">
        <v>41.5</v>
      </c>
      <c r="H233" s="33">
        <v>0</v>
      </c>
      <c r="I233" s="34">
        <f>ROUND(ROUND(H233,2)*ROUND(G233,3),2)</f>
      </c>
      <c r="O233">
        <f>(I233*21)/100</f>
      </c>
      <c r="P233" t="s">
        <v>23</v>
      </c>
    </row>
    <row r="234" spans="1:5" ht="12.75">
      <c r="A234" s="35" t="s">
        <v>50</v>
      </c>
      <c r="E234" s="36" t="s">
        <v>47</v>
      </c>
    </row>
    <row r="235" spans="1:5" ht="25.5">
      <c r="A235" s="37" t="s">
        <v>51</v>
      </c>
      <c r="E235" s="38" t="s">
        <v>1342</v>
      </c>
    </row>
    <row r="236" spans="1:5" ht="114.75">
      <c r="A236" t="s">
        <v>53</v>
      </c>
      <c r="E236" s="36" t="s">
        <v>1339</v>
      </c>
    </row>
    <row r="237" spans="1:16" ht="12.75">
      <c r="A237" s="25" t="s">
        <v>45</v>
      </c>
      <c r="B237" s="29" t="s">
        <v>566</v>
      </c>
      <c r="C237" s="29" t="s">
        <v>1343</v>
      </c>
      <c r="D237" s="25" t="s">
        <v>47</v>
      </c>
      <c r="E237" s="30" t="s">
        <v>1344</v>
      </c>
      <c r="F237" s="31" t="s">
        <v>68</v>
      </c>
      <c r="G237" s="32">
        <v>10</v>
      </c>
      <c r="H237" s="33">
        <v>0</v>
      </c>
      <c r="I237" s="34">
        <f>ROUND(ROUND(H237,2)*ROUND(G237,3),2)</f>
      </c>
      <c r="O237">
        <f>(I237*21)/100</f>
      </c>
      <c r="P237" t="s">
        <v>23</v>
      </c>
    </row>
    <row r="238" spans="1:5" ht="12.75">
      <c r="A238" s="35" t="s">
        <v>50</v>
      </c>
      <c r="E238" s="36" t="s">
        <v>47</v>
      </c>
    </row>
    <row r="239" spans="1:5" ht="25.5">
      <c r="A239" s="37" t="s">
        <v>51</v>
      </c>
      <c r="E239" s="38" t="s">
        <v>1345</v>
      </c>
    </row>
    <row r="240" spans="1:5" ht="38.25">
      <c r="A240" t="s">
        <v>53</v>
      </c>
      <c r="E240" s="36" t="s">
        <v>1346</v>
      </c>
    </row>
    <row r="241" spans="1:16" ht="12.75">
      <c r="A241" s="25" t="s">
        <v>45</v>
      </c>
      <c r="B241" s="29" t="s">
        <v>571</v>
      </c>
      <c r="C241" s="29" t="s">
        <v>1347</v>
      </c>
      <c r="D241" s="25" t="s">
        <v>47</v>
      </c>
      <c r="E241" s="30" t="s">
        <v>1348</v>
      </c>
      <c r="F241" s="31" t="s">
        <v>68</v>
      </c>
      <c r="G241" s="32">
        <v>2</v>
      </c>
      <c r="H241" s="33">
        <v>0</v>
      </c>
      <c r="I241" s="34">
        <f>ROUND(ROUND(H241,2)*ROUND(G241,3),2)</f>
      </c>
      <c r="O241">
        <f>(I241*21)/100</f>
      </c>
      <c r="P241" t="s">
        <v>23</v>
      </c>
    </row>
    <row r="242" spans="1:5" ht="12.75">
      <c r="A242" s="35" t="s">
        <v>50</v>
      </c>
      <c r="E242" s="36" t="s">
        <v>47</v>
      </c>
    </row>
    <row r="243" spans="1:5" ht="12.75">
      <c r="A243" s="37" t="s">
        <v>51</v>
      </c>
      <c r="E243" s="38" t="s">
        <v>146</v>
      </c>
    </row>
    <row r="244" spans="1:5" ht="25.5">
      <c r="A244" t="s">
        <v>53</v>
      </c>
      <c r="E244" s="36" t="s">
        <v>1349</v>
      </c>
    </row>
    <row r="245" spans="1:16" ht="12.75">
      <c r="A245" s="25" t="s">
        <v>45</v>
      </c>
      <c r="B245" s="29" t="s">
        <v>574</v>
      </c>
      <c r="C245" s="29" t="s">
        <v>1350</v>
      </c>
      <c r="D245" s="25" t="s">
        <v>47</v>
      </c>
      <c r="E245" s="30" t="s">
        <v>1351</v>
      </c>
      <c r="F245" s="31" t="s">
        <v>82</v>
      </c>
      <c r="G245" s="32">
        <v>63.24</v>
      </c>
      <c r="H245" s="33">
        <v>0</v>
      </c>
      <c r="I245" s="34">
        <f>ROUND(ROUND(H245,2)*ROUND(G245,3),2)</f>
      </c>
      <c r="O245">
        <f>(I245*21)/100</f>
      </c>
      <c r="P245" t="s">
        <v>23</v>
      </c>
    </row>
    <row r="246" spans="1:5" ht="12.75">
      <c r="A246" s="35" t="s">
        <v>50</v>
      </c>
      <c r="E246" s="36" t="s">
        <v>47</v>
      </c>
    </row>
    <row r="247" spans="1:5" ht="38.25">
      <c r="A247" s="37" t="s">
        <v>51</v>
      </c>
      <c r="E247" s="38" t="s">
        <v>1352</v>
      </c>
    </row>
    <row r="248" spans="1:5" ht="51">
      <c r="A248" t="s">
        <v>53</v>
      </c>
      <c r="E248" s="36" t="s">
        <v>343</v>
      </c>
    </row>
    <row r="249" spans="1:16" ht="12.75">
      <c r="A249" s="25" t="s">
        <v>45</v>
      </c>
      <c r="B249" s="29" t="s">
        <v>580</v>
      </c>
      <c r="C249" s="29" t="s">
        <v>340</v>
      </c>
      <c r="D249" s="25" t="s">
        <v>47</v>
      </c>
      <c r="E249" s="30" t="s">
        <v>341</v>
      </c>
      <c r="F249" s="31" t="s">
        <v>82</v>
      </c>
      <c r="G249" s="32">
        <v>20</v>
      </c>
      <c r="H249" s="33">
        <v>0</v>
      </c>
      <c r="I249" s="34">
        <f>ROUND(ROUND(H249,2)*ROUND(G249,3),2)</f>
      </c>
      <c r="O249">
        <f>(I249*21)/100</f>
      </c>
      <c r="P249" t="s">
        <v>23</v>
      </c>
    </row>
    <row r="250" spans="1:5" ht="12.75">
      <c r="A250" s="35" t="s">
        <v>50</v>
      </c>
      <c r="E250" s="36" t="s">
        <v>47</v>
      </c>
    </row>
    <row r="251" spans="1:5" ht="25.5">
      <c r="A251" s="37" t="s">
        <v>51</v>
      </c>
      <c r="E251" s="38" t="s">
        <v>1353</v>
      </c>
    </row>
    <row r="252" spans="1:5" ht="51">
      <c r="A252" t="s">
        <v>53</v>
      </c>
      <c r="E252" s="36" t="s">
        <v>343</v>
      </c>
    </row>
    <row r="253" spans="1:16" ht="12.75">
      <c r="A253" s="25" t="s">
        <v>45</v>
      </c>
      <c r="B253" s="29" t="s">
        <v>583</v>
      </c>
      <c r="C253" s="29" t="s">
        <v>1354</v>
      </c>
      <c r="D253" s="25" t="s">
        <v>47</v>
      </c>
      <c r="E253" s="30" t="s">
        <v>1355</v>
      </c>
      <c r="F253" s="31" t="s">
        <v>170</v>
      </c>
      <c r="G253" s="32">
        <v>2.958</v>
      </c>
      <c r="H253" s="33">
        <v>0</v>
      </c>
      <c r="I253" s="34">
        <f>ROUND(ROUND(H253,2)*ROUND(G253,3),2)</f>
      </c>
      <c r="O253">
        <f>(I253*21)/100</f>
      </c>
      <c r="P253" t="s">
        <v>23</v>
      </c>
    </row>
    <row r="254" spans="1:5" ht="12.75">
      <c r="A254" s="35" t="s">
        <v>50</v>
      </c>
      <c r="E254" s="36" t="s">
        <v>47</v>
      </c>
    </row>
    <row r="255" spans="1:5" ht="25.5">
      <c r="A255" s="37" t="s">
        <v>51</v>
      </c>
      <c r="E255" s="38" t="s">
        <v>1356</v>
      </c>
    </row>
    <row r="256" spans="1:5" ht="25.5">
      <c r="A256" t="s">
        <v>53</v>
      </c>
      <c r="E256" s="36" t="s">
        <v>1357</v>
      </c>
    </row>
    <row r="257" spans="1:16" ht="12.75">
      <c r="A257" s="25" t="s">
        <v>45</v>
      </c>
      <c r="B257" s="29" t="s">
        <v>585</v>
      </c>
      <c r="C257" s="29" t="s">
        <v>1358</v>
      </c>
      <c r="D257" s="25" t="s">
        <v>47</v>
      </c>
      <c r="E257" s="30" t="s">
        <v>1359</v>
      </c>
      <c r="F257" s="31" t="s">
        <v>170</v>
      </c>
      <c r="G257" s="32">
        <v>14.544</v>
      </c>
      <c r="H257" s="33">
        <v>0</v>
      </c>
      <c r="I257" s="34">
        <f>ROUND(ROUND(H257,2)*ROUND(G257,3),2)</f>
      </c>
      <c r="O257">
        <f>(I257*21)/100</f>
      </c>
      <c r="P257" t="s">
        <v>23</v>
      </c>
    </row>
    <row r="258" spans="1:5" ht="12.75">
      <c r="A258" s="35" t="s">
        <v>50</v>
      </c>
      <c r="E258" s="36" t="s">
        <v>47</v>
      </c>
    </row>
    <row r="259" spans="1:5" ht="89.25">
      <c r="A259" s="37" t="s">
        <v>51</v>
      </c>
      <c r="E259" s="38" t="s">
        <v>1360</v>
      </c>
    </row>
    <row r="260" spans="1:5" ht="25.5">
      <c r="A260" t="s">
        <v>53</v>
      </c>
      <c r="E260" s="36" t="s">
        <v>1357</v>
      </c>
    </row>
    <row r="261" spans="1:16" ht="12.75">
      <c r="A261" s="25" t="s">
        <v>45</v>
      </c>
      <c r="B261" s="29" t="s">
        <v>589</v>
      </c>
      <c r="C261" s="29" t="s">
        <v>1361</v>
      </c>
      <c r="D261" s="25" t="s">
        <v>47</v>
      </c>
      <c r="E261" s="30" t="s">
        <v>1362</v>
      </c>
      <c r="F261" s="31" t="s">
        <v>160</v>
      </c>
      <c r="G261" s="32">
        <v>0.18</v>
      </c>
      <c r="H261" s="33">
        <v>0</v>
      </c>
      <c r="I261" s="34">
        <f>ROUND(ROUND(H261,2)*ROUND(G261,3),2)</f>
      </c>
      <c r="O261">
        <f>(I261*21)/100</f>
      </c>
      <c r="P261" t="s">
        <v>23</v>
      </c>
    </row>
    <row r="262" spans="1:5" ht="12.75">
      <c r="A262" s="35" t="s">
        <v>50</v>
      </c>
      <c r="E262" s="36" t="s">
        <v>47</v>
      </c>
    </row>
    <row r="263" spans="1:5" ht="114.75">
      <c r="A263" s="37" t="s">
        <v>51</v>
      </c>
      <c r="E263" s="38" t="s">
        <v>1363</v>
      </c>
    </row>
    <row r="264" spans="1:5" ht="38.25">
      <c r="A264" t="s">
        <v>53</v>
      </c>
      <c r="E264" s="36" t="s">
        <v>1364</v>
      </c>
    </row>
    <row r="265" spans="1:16" ht="12.75">
      <c r="A265" s="25" t="s">
        <v>45</v>
      </c>
      <c r="B265" s="29" t="s">
        <v>591</v>
      </c>
      <c r="C265" s="29" t="s">
        <v>616</v>
      </c>
      <c r="D265" s="25" t="s">
        <v>47</v>
      </c>
      <c r="E265" s="30" t="s">
        <v>617</v>
      </c>
      <c r="F265" s="31" t="s">
        <v>82</v>
      </c>
      <c r="G265" s="32">
        <v>22.32</v>
      </c>
      <c r="H265" s="33">
        <v>0</v>
      </c>
      <c r="I265" s="34">
        <f>ROUND(ROUND(H265,2)*ROUND(G265,3),2)</f>
      </c>
      <c r="O265">
        <f>(I265*21)/100</f>
      </c>
      <c r="P265" t="s">
        <v>23</v>
      </c>
    </row>
    <row r="266" spans="1:5" ht="12.75">
      <c r="A266" s="35" t="s">
        <v>50</v>
      </c>
      <c r="E266" s="36" t="s">
        <v>47</v>
      </c>
    </row>
    <row r="267" spans="1:5" ht="25.5">
      <c r="A267" s="37" t="s">
        <v>51</v>
      </c>
      <c r="E267" s="38" t="s">
        <v>1365</v>
      </c>
    </row>
    <row r="268" spans="1:5" ht="89.25">
      <c r="A268" t="s">
        <v>53</v>
      </c>
      <c r="E268" s="36" t="s">
        <v>1366</v>
      </c>
    </row>
    <row r="269" spans="1:16" ht="12.75">
      <c r="A269" s="25" t="s">
        <v>45</v>
      </c>
      <c r="B269" s="29" t="s">
        <v>593</v>
      </c>
      <c r="C269" s="29" t="s">
        <v>1367</v>
      </c>
      <c r="D269" s="25" t="s">
        <v>47</v>
      </c>
      <c r="E269" s="30" t="s">
        <v>1368</v>
      </c>
      <c r="F269" s="31" t="s">
        <v>68</v>
      </c>
      <c r="G269" s="32">
        <v>2</v>
      </c>
      <c r="H269" s="33">
        <v>0</v>
      </c>
      <c r="I269" s="34">
        <f>ROUND(ROUND(H269,2)*ROUND(G269,3),2)</f>
      </c>
      <c r="O269">
        <f>(I269*21)/100</f>
      </c>
      <c r="P269" t="s">
        <v>23</v>
      </c>
    </row>
    <row r="270" spans="1:5" ht="12.75">
      <c r="A270" s="35" t="s">
        <v>50</v>
      </c>
      <c r="E270" s="36" t="s">
        <v>47</v>
      </c>
    </row>
    <row r="271" spans="1:5" ht="12.75">
      <c r="A271" s="37" t="s">
        <v>51</v>
      </c>
      <c r="E271" s="38" t="s">
        <v>146</v>
      </c>
    </row>
    <row r="272" spans="1:5" ht="38.25">
      <c r="A272" t="s">
        <v>53</v>
      </c>
      <c r="E272" s="36" t="s">
        <v>1369</v>
      </c>
    </row>
    <row r="273" spans="1:16" ht="12.75">
      <c r="A273" s="25" t="s">
        <v>45</v>
      </c>
      <c r="B273" s="29" t="s">
        <v>595</v>
      </c>
      <c r="C273" s="29" t="s">
        <v>1370</v>
      </c>
      <c r="D273" s="25" t="s">
        <v>47</v>
      </c>
      <c r="E273" s="30" t="s">
        <v>1371</v>
      </c>
      <c r="F273" s="31" t="s">
        <v>68</v>
      </c>
      <c r="G273" s="32">
        <v>4</v>
      </c>
      <c r="H273" s="33">
        <v>0</v>
      </c>
      <c r="I273" s="34">
        <f>ROUND(ROUND(H273,2)*ROUND(G273,3),2)</f>
      </c>
      <c r="O273">
        <f>(I273*21)/100</f>
      </c>
      <c r="P273" t="s">
        <v>23</v>
      </c>
    </row>
    <row r="274" spans="1:5" ht="12.75">
      <c r="A274" s="35" t="s">
        <v>50</v>
      </c>
      <c r="E274" s="36" t="s">
        <v>47</v>
      </c>
    </row>
    <row r="275" spans="1:5" ht="12.75">
      <c r="A275" s="37" t="s">
        <v>51</v>
      </c>
      <c r="E275" s="38" t="s">
        <v>896</v>
      </c>
    </row>
    <row r="276" spans="1:5" ht="267.75">
      <c r="A276" t="s">
        <v>53</v>
      </c>
      <c r="E276" s="36" t="s">
        <v>1372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0+O8+O13+O58+O87+O108+O157+O178+O211+O224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1373</v>
      </c>
      <c r="I3" s="42">
        <f>0+I8+I13+I58+I87+I108+I157+I178+I211+I224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1373</v>
      </c>
      <c r="D4" s="6"/>
      <c r="E4" s="18" t="s">
        <v>1374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1387.804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1375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</f>
      </c>
      <c r="R13">
        <f>0+O14+O18+O22+O26+O30+O34+O38+O42+O46+O50+O54</f>
      </c>
    </row>
    <row r="14" spans="1:16" ht="12.75">
      <c r="A14" s="25" t="s">
        <v>45</v>
      </c>
      <c r="B14" s="29" t="s">
        <v>23</v>
      </c>
      <c r="C14" s="29" t="s">
        <v>244</v>
      </c>
      <c r="D14" s="25" t="s">
        <v>153</v>
      </c>
      <c r="E14" s="30" t="s">
        <v>245</v>
      </c>
      <c r="F14" s="31" t="s">
        <v>160</v>
      </c>
      <c r="G14" s="32">
        <v>100.096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1376</v>
      </c>
    </row>
    <row r="17" spans="1:5" ht="306">
      <c r="A17" t="s">
        <v>53</v>
      </c>
      <c r="E17" s="36" t="s">
        <v>199</v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158</v>
      </c>
      <c r="E18" s="30" t="s">
        <v>245</v>
      </c>
      <c r="F18" s="31" t="s">
        <v>160</v>
      </c>
      <c r="G18" s="32">
        <v>1235.22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1377</v>
      </c>
    </row>
    <row r="21" spans="1:5" ht="306">
      <c r="A21" t="s">
        <v>53</v>
      </c>
      <c r="E21" s="36" t="s">
        <v>199</v>
      </c>
    </row>
    <row r="22" spans="1:16" ht="12.75">
      <c r="A22" s="25" t="s">
        <v>45</v>
      </c>
      <c r="B22" s="29" t="s">
        <v>33</v>
      </c>
      <c r="C22" s="29" t="s">
        <v>417</v>
      </c>
      <c r="D22" s="25" t="s">
        <v>47</v>
      </c>
      <c r="E22" s="30" t="s">
        <v>418</v>
      </c>
      <c r="F22" s="31" t="s">
        <v>160</v>
      </c>
      <c r="G22" s="32">
        <v>1235.22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1378</v>
      </c>
    </row>
    <row r="25" spans="1:5" ht="318.75">
      <c r="A25" t="s">
        <v>53</v>
      </c>
      <c r="E25" s="36" t="s">
        <v>421</v>
      </c>
    </row>
    <row r="26" spans="1:16" ht="12.75">
      <c r="A26" s="25" t="s">
        <v>45</v>
      </c>
      <c r="B26" s="29" t="s">
        <v>35</v>
      </c>
      <c r="C26" s="29" t="s">
        <v>200</v>
      </c>
      <c r="D26" s="25" t="s">
        <v>47</v>
      </c>
      <c r="E26" s="30" t="s">
        <v>201</v>
      </c>
      <c r="F26" s="31" t="s">
        <v>160</v>
      </c>
      <c r="G26" s="32">
        <v>1387.804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1379</v>
      </c>
    </row>
    <row r="29" spans="1:5" ht="191.25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253</v>
      </c>
      <c r="D30" s="25" t="s">
        <v>47</v>
      </c>
      <c r="E30" s="30" t="s">
        <v>254</v>
      </c>
      <c r="F30" s="31" t="s">
        <v>160</v>
      </c>
      <c r="G30" s="32">
        <v>1086.02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63.75">
      <c r="A32" s="37" t="s">
        <v>51</v>
      </c>
      <c r="E32" s="38" t="s">
        <v>1380</v>
      </c>
    </row>
    <row r="33" spans="1:5" ht="280.5">
      <c r="A33" t="s">
        <v>53</v>
      </c>
      <c r="E33" s="36" t="s">
        <v>256</v>
      </c>
    </row>
    <row r="34" spans="1:16" ht="12.75">
      <c r="A34" s="25" t="s">
        <v>45</v>
      </c>
      <c r="B34" s="29" t="s">
        <v>64</v>
      </c>
      <c r="C34" s="29" t="s">
        <v>253</v>
      </c>
      <c r="D34" s="25" t="s">
        <v>24</v>
      </c>
      <c r="E34" s="30" t="s">
        <v>254</v>
      </c>
      <c r="F34" s="31" t="s">
        <v>160</v>
      </c>
      <c r="G34" s="32">
        <v>1200.62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51</v>
      </c>
      <c r="E36" s="38" t="s">
        <v>1381</v>
      </c>
    </row>
    <row r="37" spans="1:5" ht="280.5">
      <c r="A37" t="s">
        <v>53</v>
      </c>
      <c r="E37" s="36" t="s">
        <v>256</v>
      </c>
    </row>
    <row r="38" spans="1:16" ht="12.75">
      <c r="A38" s="25" t="s">
        <v>45</v>
      </c>
      <c r="B38" s="29" t="s">
        <v>388</v>
      </c>
      <c r="C38" s="29" t="s">
        <v>1208</v>
      </c>
      <c r="D38" s="25" t="s">
        <v>47</v>
      </c>
      <c r="E38" s="30" t="s">
        <v>1209</v>
      </c>
      <c r="F38" s="31" t="s">
        <v>160</v>
      </c>
      <c r="G38" s="32">
        <v>31.464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25.5">
      <c r="A40" s="37" t="s">
        <v>51</v>
      </c>
      <c r="E40" s="38" t="s">
        <v>1382</v>
      </c>
    </row>
    <row r="41" spans="1:5" ht="280.5">
      <c r="A41" t="s">
        <v>53</v>
      </c>
      <c r="E41" s="36" t="s">
        <v>1211</v>
      </c>
    </row>
    <row r="42" spans="1:16" ht="12.75">
      <c r="A42" s="25" t="s">
        <v>45</v>
      </c>
      <c r="B42" s="29" t="s">
        <v>412</v>
      </c>
      <c r="C42" s="29" t="s">
        <v>1213</v>
      </c>
      <c r="D42" s="25" t="s">
        <v>47</v>
      </c>
      <c r="E42" s="30" t="s">
        <v>1214</v>
      </c>
      <c r="F42" s="31" t="s">
        <v>160</v>
      </c>
      <c r="G42" s="32">
        <v>46.44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1383</v>
      </c>
    </row>
    <row r="45" spans="1:5" ht="229.5">
      <c r="A45" t="s">
        <v>53</v>
      </c>
      <c r="E45" s="36" t="s">
        <v>438</v>
      </c>
    </row>
    <row r="46" spans="1:16" ht="12.75">
      <c r="A46" s="25" t="s">
        <v>45</v>
      </c>
      <c r="B46" s="29" t="s">
        <v>77</v>
      </c>
      <c r="C46" s="29" t="s">
        <v>949</v>
      </c>
      <c r="D46" s="25" t="s">
        <v>47</v>
      </c>
      <c r="E46" s="30" t="s">
        <v>950</v>
      </c>
      <c r="F46" s="31" t="s">
        <v>160</v>
      </c>
      <c r="G46" s="32">
        <v>215.32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65.75">
      <c r="A48" s="37" t="s">
        <v>51</v>
      </c>
      <c r="E48" s="38" t="s">
        <v>1384</v>
      </c>
    </row>
    <row r="49" spans="1:5" ht="293.25">
      <c r="A49" t="s">
        <v>53</v>
      </c>
      <c r="E49" s="36" t="s">
        <v>952</v>
      </c>
    </row>
    <row r="50" spans="1:16" ht="12.75">
      <c r="A50" s="25" t="s">
        <v>45</v>
      </c>
      <c r="B50" s="29" t="s">
        <v>40</v>
      </c>
      <c r="C50" s="29" t="s">
        <v>266</v>
      </c>
      <c r="D50" s="25" t="s">
        <v>47</v>
      </c>
      <c r="E50" s="30" t="s">
        <v>267</v>
      </c>
      <c r="F50" s="31" t="s">
        <v>160</v>
      </c>
      <c r="G50" s="32">
        <v>27.5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14.75">
      <c r="A52" s="37" t="s">
        <v>51</v>
      </c>
      <c r="E52" s="38" t="s">
        <v>1385</v>
      </c>
    </row>
    <row r="53" spans="1:5" ht="38.25">
      <c r="A53" t="s">
        <v>53</v>
      </c>
      <c r="E53" s="36" t="s">
        <v>269</v>
      </c>
    </row>
    <row r="54" spans="1:16" ht="12.75">
      <c r="A54" s="25" t="s">
        <v>45</v>
      </c>
      <c r="B54" s="29" t="s">
        <v>42</v>
      </c>
      <c r="C54" s="29" t="s">
        <v>205</v>
      </c>
      <c r="D54" s="25" t="s">
        <v>47</v>
      </c>
      <c r="E54" s="30" t="s">
        <v>206</v>
      </c>
      <c r="F54" s="31" t="s">
        <v>160</v>
      </c>
      <c r="G54" s="32">
        <v>72.596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1386</v>
      </c>
    </row>
    <row r="57" spans="1:5" ht="38.25">
      <c r="A57" t="s">
        <v>53</v>
      </c>
      <c r="E57" s="36" t="s">
        <v>208</v>
      </c>
    </row>
    <row r="58" spans="1:18" ht="12.75" customHeight="1">
      <c r="A58" s="6" t="s">
        <v>43</v>
      </c>
      <c r="B58" s="6"/>
      <c r="C58" s="40" t="s">
        <v>23</v>
      </c>
      <c r="D58" s="6"/>
      <c r="E58" s="27" t="s">
        <v>790</v>
      </c>
      <c r="F58" s="6"/>
      <c r="G58" s="6"/>
      <c r="H58" s="6"/>
      <c r="I58" s="41">
        <f>0+Q58</f>
      </c>
      <c r="O58">
        <f>0+R58</f>
      </c>
      <c r="Q58">
        <f>0+I59+I63+I67+I71+I75+I79+I83</f>
      </c>
      <c r="R58">
        <f>0+O59+O63+O67+O71+O75+O79+O83</f>
      </c>
    </row>
    <row r="59" spans="1:16" ht="12.75">
      <c r="A59" s="25" t="s">
        <v>45</v>
      </c>
      <c r="B59" s="29" t="s">
        <v>89</v>
      </c>
      <c r="C59" s="29" t="s">
        <v>1218</v>
      </c>
      <c r="D59" s="25" t="s">
        <v>47</v>
      </c>
      <c r="E59" s="30" t="s">
        <v>1219</v>
      </c>
      <c r="F59" s="31" t="s">
        <v>160</v>
      </c>
      <c r="G59" s="32">
        <v>1.152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63.75">
      <c r="A61" s="37" t="s">
        <v>51</v>
      </c>
      <c r="E61" s="38" t="s">
        <v>1387</v>
      </c>
    </row>
    <row r="62" spans="1:5" ht="51">
      <c r="A62" t="s">
        <v>53</v>
      </c>
      <c r="E62" s="36" t="s">
        <v>1221</v>
      </c>
    </row>
    <row r="63" spans="1:16" ht="12.75">
      <c r="A63" s="25" t="s">
        <v>45</v>
      </c>
      <c r="B63" s="29" t="s">
        <v>93</v>
      </c>
      <c r="C63" s="29" t="s">
        <v>1388</v>
      </c>
      <c r="D63" s="25" t="s">
        <v>47</v>
      </c>
      <c r="E63" s="30" t="s">
        <v>1389</v>
      </c>
      <c r="F63" s="31" t="s">
        <v>160</v>
      </c>
      <c r="G63" s="32">
        <v>0.918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38.25">
      <c r="A65" s="37" t="s">
        <v>51</v>
      </c>
      <c r="E65" s="38" t="s">
        <v>1390</v>
      </c>
    </row>
    <row r="66" spans="1:5" ht="51">
      <c r="A66" t="s">
        <v>53</v>
      </c>
      <c r="E66" s="36" t="s">
        <v>1221</v>
      </c>
    </row>
    <row r="67" spans="1:16" ht="12.75">
      <c r="A67" s="25" t="s">
        <v>45</v>
      </c>
      <c r="B67" s="29" t="s">
        <v>97</v>
      </c>
      <c r="C67" s="29" t="s">
        <v>1391</v>
      </c>
      <c r="D67" s="25" t="s">
        <v>47</v>
      </c>
      <c r="E67" s="30" t="s">
        <v>1392</v>
      </c>
      <c r="F67" s="31" t="s">
        <v>160</v>
      </c>
      <c r="G67" s="32">
        <v>153.6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25.5">
      <c r="A69" s="37" t="s">
        <v>51</v>
      </c>
      <c r="E69" s="38" t="s">
        <v>1393</v>
      </c>
    </row>
    <row r="70" spans="1:5" ht="409.5">
      <c r="A70" t="s">
        <v>53</v>
      </c>
      <c r="E70" s="36" t="s">
        <v>1394</v>
      </c>
    </row>
    <row r="71" spans="1:16" ht="12.75">
      <c r="A71" s="25" t="s">
        <v>45</v>
      </c>
      <c r="B71" s="29" t="s">
        <v>261</v>
      </c>
      <c r="C71" s="29" t="s">
        <v>1395</v>
      </c>
      <c r="D71" s="25" t="s">
        <v>47</v>
      </c>
      <c r="E71" s="30" t="s">
        <v>1396</v>
      </c>
      <c r="F71" s="31" t="s">
        <v>49</v>
      </c>
      <c r="G71" s="32">
        <v>24.429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1397</v>
      </c>
    </row>
    <row r="74" spans="1:5" ht="255">
      <c r="A74" t="s">
        <v>53</v>
      </c>
      <c r="E74" s="36" t="s">
        <v>1398</v>
      </c>
    </row>
    <row r="75" spans="1:16" ht="12.75">
      <c r="A75" s="25" t="s">
        <v>45</v>
      </c>
      <c r="B75" s="29" t="s">
        <v>101</v>
      </c>
      <c r="C75" s="29" t="s">
        <v>1399</v>
      </c>
      <c r="D75" s="25" t="s">
        <v>47</v>
      </c>
      <c r="E75" s="30" t="s">
        <v>1400</v>
      </c>
      <c r="F75" s="31" t="s">
        <v>82</v>
      </c>
      <c r="G75" s="32">
        <v>240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1401</v>
      </c>
    </row>
    <row r="78" spans="1:5" ht="191.25">
      <c r="A78" t="s">
        <v>53</v>
      </c>
      <c r="E78" s="36" t="s">
        <v>1402</v>
      </c>
    </row>
    <row r="79" spans="1:16" ht="12.75">
      <c r="A79" s="25" t="s">
        <v>45</v>
      </c>
      <c r="B79" s="29" t="s">
        <v>194</v>
      </c>
      <c r="C79" s="29" t="s">
        <v>1222</v>
      </c>
      <c r="D79" s="25" t="s">
        <v>47</v>
      </c>
      <c r="E79" s="30" t="s">
        <v>1223</v>
      </c>
      <c r="F79" s="31" t="s">
        <v>160</v>
      </c>
      <c r="G79" s="32">
        <v>81.43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76.5">
      <c r="A81" s="37" t="s">
        <v>51</v>
      </c>
      <c r="E81" s="38" t="s">
        <v>1403</v>
      </c>
    </row>
    <row r="82" spans="1:5" ht="369.75">
      <c r="A82" t="s">
        <v>53</v>
      </c>
      <c r="E82" s="36" t="s">
        <v>794</v>
      </c>
    </row>
    <row r="83" spans="1:16" ht="12.75">
      <c r="A83" s="25" t="s">
        <v>45</v>
      </c>
      <c r="B83" s="29" t="s">
        <v>109</v>
      </c>
      <c r="C83" s="29" t="s">
        <v>1225</v>
      </c>
      <c r="D83" s="25" t="s">
        <v>47</v>
      </c>
      <c r="E83" s="30" t="s">
        <v>1226</v>
      </c>
      <c r="F83" s="31" t="s">
        <v>49</v>
      </c>
      <c r="G83" s="32">
        <v>13.029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1404</v>
      </c>
    </row>
    <row r="86" spans="1:5" ht="267.75">
      <c r="A86" t="s">
        <v>53</v>
      </c>
      <c r="E86" s="36" t="s">
        <v>798</v>
      </c>
    </row>
    <row r="87" spans="1:18" ht="12.75" customHeight="1">
      <c r="A87" s="6" t="s">
        <v>43</v>
      </c>
      <c r="B87" s="6"/>
      <c r="C87" s="40" t="s">
        <v>22</v>
      </c>
      <c r="D87" s="6"/>
      <c r="E87" s="27" t="s">
        <v>1228</v>
      </c>
      <c r="F87" s="6"/>
      <c r="G87" s="6"/>
      <c r="H87" s="6"/>
      <c r="I87" s="41">
        <f>0+Q87</f>
      </c>
      <c r="O87">
        <f>0+R87</f>
      </c>
      <c r="Q87">
        <f>0+I88+I92+I96+I100+I104</f>
      </c>
      <c r="R87">
        <f>0+O88+O92+O96+O100+O104</f>
      </c>
    </row>
    <row r="88" spans="1:16" ht="12.75">
      <c r="A88" s="25" t="s">
        <v>45</v>
      </c>
      <c r="B88" s="29" t="s">
        <v>113</v>
      </c>
      <c r="C88" s="29" t="s">
        <v>1229</v>
      </c>
      <c r="D88" s="25" t="s">
        <v>47</v>
      </c>
      <c r="E88" s="30" t="s">
        <v>1230</v>
      </c>
      <c r="F88" s="31" t="s">
        <v>1231</v>
      </c>
      <c r="G88" s="32">
        <v>608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1405</v>
      </c>
    </row>
    <row r="91" spans="1:5" ht="25.5">
      <c r="A91" t="s">
        <v>53</v>
      </c>
      <c r="E91" s="36" t="s">
        <v>1233</v>
      </c>
    </row>
    <row r="92" spans="1:16" ht="12.75">
      <c r="A92" s="25" t="s">
        <v>45</v>
      </c>
      <c r="B92" s="29" t="s">
        <v>117</v>
      </c>
      <c r="C92" s="29" t="s">
        <v>1234</v>
      </c>
      <c r="D92" s="25" t="s">
        <v>47</v>
      </c>
      <c r="E92" s="30" t="s">
        <v>1235</v>
      </c>
      <c r="F92" s="31" t="s">
        <v>160</v>
      </c>
      <c r="G92" s="32">
        <v>21.224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63.75">
      <c r="A94" s="37" t="s">
        <v>51</v>
      </c>
      <c r="E94" s="38" t="s">
        <v>1406</v>
      </c>
    </row>
    <row r="95" spans="1:5" ht="382.5">
      <c r="A95" t="s">
        <v>53</v>
      </c>
      <c r="E95" s="36" t="s">
        <v>1237</v>
      </c>
    </row>
    <row r="96" spans="1:16" ht="12.75">
      <c r="A96" s="25" t="s">
        <v>45</v>
      </c>
      <c r="B96" s="29" t="s">
        <v>121</v>
      </c>
      <c r="C96" s="29" t="s">
        <v>1238</v>
      </c>
      <c r="D96" s="25" t="s">
        <v>47</v>
      </c>
      <c r="E96" s="30" t="s">
        <v>1239</v>
      </c>
      <c r="F96" s="31" t="s">
        <v>49</v>
      </c>
      <c r="G96" s="32">
        <v>3.395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1407</v>
      </c>
    </row>
    <row r="99" spans="1:5" ht="242.25">
      <c r="A99" t="s">
        <v>53</v>
      </c>
      <c r="E99" s="36" t="s">
        <v>1241</v>
      </c>
    </row>
    <row r="100" spans="1:16" ht="12.75">
      <c r="A100" s="25" t="s">
        <v>45</v>
      </c>
      <c r="B100" s="29" t="s">
        <v>289</v>
      </c>
      <c r="C100" s="29" t="s">
        <v>1242</v>
      </c>
      <c r="D100" s="25" t="s">
        <v>47</v>
      </c>
      <c r="E100" s="30" t="s">
        <v>1243</v>
      </c>
      <c r="F100" s="31" t="s">
        <v>160</v>
      </c>
      <c r="G100" s="32">
        <v>161.137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140.25">
      <c r="A102" s="37" t="s">
        <v>51</v>
      </c>
      <c r="E102" s="38" t="s">
        <v>1408</v>
      </c>
    </row>
    <row r="103" spans="1:5" ht="369.75">
      <c r="A103" t="s">
        <v>53</v>
      </c>
      <c r="E103" s="36" t="s">
        <v>275</v>
      </c>
    </row>
    <row r="104" spans="1:16" ht="12.75">
      <c r="A104" s="25" t="s">
        <v>45</v>
      </c>
      <c r="B104" s="29" t="s">
        <v>294</v>
      </c>
      <c r="C104" s="29" t="s">
        <v>1245</v>
      </c>
      <c r="D104" s="25" t="s">
        <v>47</v>
      </c>
      <c r="E104" s="30" t="s">
        <v>1246</v>
      </c>
      <c r="F104" s="31" t="s">
        <v>49</v>
      </c>
      <c r="G104" s="32">
        <v>44.872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1409</v>
      </c>
    </row>
    <row r="107" spans="1:5" ht="267.75">
      <c r="A107" t="s">
        <v>53</v>
      </c>
      <c r="E107" s="36" t="s">
        <v>798</v>
      </c>
    </row>
    <row r="108" spans="1:18" ht="12.75" customHeight="1">
      <c r="A108" s="6" t="s">
        <v>43</v>
      </c>
      <c r="B108" s="6"/>
      <c r="C108" s="40" t="s">
        <v>33</v>
      </c>
      <c r="D108" s="6"/>
      <c r="E108" s="27" t="s">
        <v>271</v>
      </c>
      <c r="F108" s="6"/>
      <c r="G108" s="6"/>
      <c r="H108" s="6"/>
      <c r="I108" s="41">
        <f>0+Q108</f>
      </c>
      <c r="O108">
        <f>0+R108</f>
      </c>
      <c r="Q108">
        <f>0+I109+I113+I117+I121+I125+I129+I133+I137+I141+I145+I149+I153</f>
      </c>
      <c r="R108">
        <f>0+O109+O113+O117+O121+O125+O129+O133+O137+O141+O145+O149+O153</f>
      </c>
    </row>
    <row r="109" spans="1:16" ht="12.75">
      <c r="A109" s="25" t="s">
        <v>45</v>
      </c>
      <c r="B109" s="29" t="s">
        <v>381</v>
      </c>
      <c r="C109" s="29" t="s">
        <v>1248</v>
      </c>
      <c r="D109" s="25" t="s">
        <v>47</v>
      </c>
      <c r="E109" s="30" t="s">
        <v>1249</v>
      </c>
      <c r="F109" s="31" t="s">
        <v>160</v>
      </c>
      <c r="G109" s="32">
        <v>28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63.75">
      <c r="A111" s="37" t="s">
        <v>51</v>
      </c>
      <c r="E111" s="38" t="s">
        <v>1410</v>
      </c>
    </row>
    <row r="112" spans="1:5" ht="369.75">
      <c r="A112" t="s">
        <v>53</v>
      </c>
      <c r="E112" s="36" t="s">
        <v>275</v>
      </c>
    </row>
    <row r="113" spans="1:16" ht="12.75">
      <c r="A113" s="25" t="s">
        <v>45</v>
      </c>
      <c r="B113" s="29" t="s">
        <v>204</v>
      </c>
      <c r="C113" s="29" t="s">
        <v>1251</v>
      </c>
      <c r="D113" s="25" t="s">
        <v>47</v>
      </c>
      <c r="E113" s="30" t="s">
        <v>1252</v>
      </c>
      <c r="F113" s="31" t="s">
        <v>49</v>
      </c>
      <c r="G113" s="32">
        <v>3.92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12.75">
      <c r="A115" s="37" t="s">
        <v>51</v>
      </c>
      <c r="E115" s="38" t="s">
        <v>1411</v>
      </c>
    </row>
    <row r="116" spans="1:5" ht="267.75">
      <c r="A116" t="s">
        <v>53</v>
      </c>
      <c r="E116" s="36" t="s">
        <v>798</v>
      </c>
    </row>
    <row r="117" spans="1:16" ht="12.75">
      <c r="A117" s="25" t="s">
        <v>45</v>
      </c>
      <c r="B117" s="29" t="s">
        <v>303</v>
      </c>
      <c r="C117" s="29" t="s">
        <v>1254</v>
      </c>
      <c r="D117" s="25" t="s">
        <v>47</v>
      </c>
      <c r="E117" s="30" t="s">
        <v>1255</v>
      </c>
      <c r="F117" s="31" t="s">
        <v>160</v>
      </c>
      <c r="G117" s="32">
        <v>161.86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25.5">
      <c r="A119" s="37" t="s">
        <v>51</v>
      </c>
      <c r="E119" s="38" t="s">
        <v>1412</v>
      </c>
    </row>
    <row r="120" spans="1:5" ht="369.75">
      <c r="A120" t="s">
        <v>53</v>
      </c>
      <c r="E120" s="36" t="s">
        <v>275</v>
      </c>
    </row>
    <row r="121" spans="1:16" ht="12.75">
      <c r="A121" s="25" t="s">
        <v>45</v>
      </c>
      <c r="B121" s="29" t="s">
        <v>396</v>
      </c>
      <c r="C121" s="29" t="s">
        <v>1257</v>
      </c>
      <c r="D121" s="25" t="s">
        <v>47</v>
      </c>
      <c r="E121" s="30" t="s">
        <v>1258</v>
      </c>
      <c r="F121" s="31" t="s">
        <v>49</v>
      </c>
      <c r="G121" s="32">
        <v>27.516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1413</v>
      </c>
    </row>
    <row r="124" spans="1:5" ht="267.75">
      <c r="A124" t="s">
        <v>53</v>
      </c>
      <c r="E124" s="36" t="s">
        <v>1260</v>
      </c>
    </row>
    <row r="125" spans="1:16" ht="12.75">
      <c r="A125" s="25" t="s">
        <v>45</v>
      </c>
      <c r="B125" s="29" t="s">
        <v>209</v>
      </c>
      <c r="C125" s="29" t="s">
        <v>1261</v>
      </c>
      <c r="D125" s="25" t="s">
        <v>47</v>
      </c>
      <c r="E125" s="30" t="s">
        <v>1262</v>
      </c>
      <c r="F125" s="31" t="s">
        <v>160</v>
      </c>
      <c r="G125" s="32">
        <v>3.038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25.5">
      <c r="A127" s="37" t="s">
        <v>51</v>
      </c>
      <c r="E127" s="38" t="s">
        <v>1414</v>
      </c>
    </row>
    <row r="128" spans="1:5" ht="229.5">
      <c r="A128" t="s">
        <v>53</v>
      </c>
      <c r="E128" s="36" t="s">
        <v>703</v>
      </c>
    </row>
    <row r="129" spans="1:16" ht="12.75">
      <c r="A129" s="25" t="s">
        <v>45</v>
      </c>
      <c r="B129" s="29" t="s">
        <v>311</v>
      </c>
      <c r="C129" s="29" t="s">
        <v>704</v>
      </c>
      <c r="D129" s="25" t="s">
        <v>47</v>
      </c>
      <c r="E129" s="30" t="s">
        <v>705</v>
      </c>
      <c r="F129" s="31" t="s">
        <v>160</v>
      </c>
      <c r="G129" s="32">
        <v>30.621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140.25">
      <c r="A131" s="37" t="s">
        <v>51</v>
      </c>
      <c r="E131" s="38" t="s">
        <v>1415</v>
      </c>
    </row>
    <row r="132" spans="1:5" ht="369.75">
      <c r="A132" t="s">
        <v>53</v>
      </c>
      <c r="E132" s="36" t="s">
        <v>275</v>
      </c>
    </row>
    <row r="133" spans="1:16" ht="12.75">
      <c r="A133" s="25" t="s">
        <v>45</v>
      </c>
      <c r="B133" s="29" t="s">
        <v>316</v>
      </c>
      <c r="C133" s="29" t="s">
        <v>707</v>
      </c>
      <c r="D133" s="25" t="s">
        <v>47</v>
      </c>
      <c r="E133" s="30" t="s">
        <v>708</v>
      </c>
      <c r="F133" s="31" t="s">
        <v>160</v>
      </c>
      <c r="G133" s="32">
        <v>10.167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63.75">
      <c r="A135" s="37" t="s">
        <v>51</v>
      </c>
      <c r="E135" s="38" t="s">
        <v>1416</v>
      </c>
    </row>
    <row r="136" spans="1:5" ht="369.75">
      <c r="A136" t="s">
        <v>53</v>
      </c>
      <c r="E136" s="36" t="s">
        <v>275</v>
      </c>
    </row>
    <row r="137" spans="1:16" ht="12.75">
      <c r="A137" s="25" t="s">
        <v>45</v>
      </c>
      <c r="B137" s="29" t="s">
        <v>321</v>
      </c>
      <c r="C137" s="29" t="s">
        <v>272</v>
      </c>
      <c r="D137" s="25" t="s">
        <v>47</v>
      </c>
      <c r="E137" s="30" t="s">
        <v>273</v>
      </c>
      <c r="F137" s="31" t="s">
        <v>160</v>
      </c>
      <c r="G137" s="32">
        <v>8.322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38.25">
      <c r="A139" s="37" t="s">
        <v>51</v>
      </c>
      <c r="E139" s="38" t="s">
        <v>1417</v>
      </c>
    </row>
    <row r="140" spans="1:5" ht="369.75">
      <c r="A140" t="s">
        <v>53</v>
      </c>
      <c r="E140" s="36" t="s">
        <v>275</v>
      </c>
    </row>
    <row r="141" spans="1:16" ht="12.75">
      <c r="A141" s="25" t="s">
        <v>45</v>
      </c>
      <c r="B141" s="29" t="s">
        <v>326</v>
      </c>
      <c r="C141" s="29" t="s">
        <v>711</v>
      </c>
      <c r="D141" s="25" t="s">
        <v>47</v>
      </c>
      <c r="E141" s="30" t="s">
        <v>712</v>
      </c>
      <c r="F141" s="31" t="s">
        <v>160</v>
      </c>
      <c r="G141" s="32">
        <v>1.768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25.5">
      <c r="A143" s="37" t="s">
        <v>51</v>
      </c>
      <c r="E143" s="38" t="s">
        <v>1418</v>
      </c>
    </row>
    <row r="144" spans="1:5" ht="38.25">
      <c r="A144" t="s">
        <v>53</v>
      </c>
      <c r="E144" s="36" t="s">
        <v>714</v>
      </c>
    </row>
    <row r="145" spans="1:16" ht="12.75">
      <c r="A145" s="25" t="s">
        <v>45</v>
      </c>
      <c r="B145" s="29" t="s">
        <v>433</v>
      </c>
      <c r="C145" s="29" t="s">
        <v>1275</v>
      </c>
      <c r="D145" s="25" t="s">
        <v>47</v>
      </c>
      <c r="E145" s="30" t="s">
        <v>1276</v>
      </c>
      <c r="F145" s="31" t="s">
        <v>160</v>
      </c>
      <c r="G145" s="32">
        <v>278.28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25.5">
      <c r="A147" s="37" t="s">
        <v>51</v>
      </c>
      <c r="E147" s="38" t="s">
        <v>1419</v>
      </c>
    </row>
    <row r="148" spans="1:5" ht="38.25">
      <c r="A148" t="s">
        <v>53</v>
      </c>
      <c r="E148" s="36" t="s">
        <v>714</v>
      </c>
    </row>
    <row r="149" spans="1:16" ht="12.75">
      <c r="A149" s="25" t="s">
        <v>45</v>
      </c>
      <c r="B149" s="29" t="s">
        <v>331</v>
      </c>
      <c r="C149" s="29" t="s">
        <v>1420</v>
      </c>
      <c r="D149" s="25" t="s">
        <v>47</v>
      </c>
      <c r="E149" s="30" t="s">
        <v>1421</v>
      </c>
      <c r="F149" s="31" t="s">
        <v>160</v>
      </c>
      <c r="G149" s="32">
        <v>57.512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25.5">
      <c r="A151" s="37" t="s">
        <v>51</v>
      </c>
      <c r="E151" s="38" t="s">
        <v>1422</v>
      </c>
    </row>
    <row r="152" spans="1:5" ht="38.25">
      <c r="A152" t="s">
        <v>53</v>
      </c>
      <c r="E152" s="36" t="s">
        <v>714</v>
      </c>
    </row>
    <row r="153" spans="1:16" ht="12.75">
      <c r="A153" s="25" t="s">
        <v>45</v>
      </c>
      <c r="B153" s="29" t="s">
        <v>335</v>
      </c>
      <c r="C153" s="29" t="s">
        <v>276</v>
      </c>
      <c r="D153" s="25" t="s">
        <v>47</v>
      </c>
      <c r="E153" s="30" t="s">
        <v>277</v>
      </c>
      <c r="F153" s="31" t="s">
        <v>160</v>
      </c>
      <c r="G153" s="32">
        <v>4.436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47</v>
      </c>
    </row>
    <row r="155" spans="1:5" ht="25.5">
      <c r="A155" s="37" t="s">
        <v>51</v>
      </c>
      <c r="E155" s="38" t="s">
        <v>1423</v>
      </c>
    </row>
    <row r="156" spans="1:5" ht="102">
      <c r="A156" t="s">
        <v>53</v>
      </c>
      <c r="E156" s="36" t="s">
        <v>279</v>
      </c>
    </row>
    <row r="157" spans="1:18" ht="12.75" customHeight="1">
      <c r="A157" s="6" t="s">
        <v>43</v>
      </c>
      <c r="B157" s="6"/>
      <c r="C157" s="40" t="s">
        <v>35</v>
      </c>
      <c r="D157" s="6"/>
      <c r="E157" s="27" t="s">
        <v>280</v>
      </c>
      <c r="F157" s="6"/>
      <c r="G157" s="6"/>
      <c r="H157" s="6"/>
      <c r="I157" s="41">
        <f>0+Q157</f>
      </c>
      <c r="O157">
        <f>0+R157</f>
      </c>
      <c r="Q157">
        <f>0+I158+I162+I166+I170+I174</f>
      </c>
      <c r="R157">
        <f>0+O158+O162+O166+O170+O174</f>
      </c>
    </row>
    <row r="158" spans="1:16" ht="12.75">
      <c r="A158" s="25" t="s">
        <v>45</v>
      </c>
      <c r="B158" s="29" t="s">
        <v>339</v>
      </c>
      <c r="C158" s="29" t="s">
        <v>372</v>
      </c>
      <c r="D158" s="25" t="s">
        <v>47</v>
      </c>
      <c r="E158" s="30" t="s">
        <v>373</v>
      </c>
      <c r="F158" s="31" t="s">
        <v>170</v>
      </c>
      <c r="G158" s="32">
        <v>155.55</v>
      </c>
      <c r="H158" s="33">
        <v>0</v>
      </c>
      <c r="I158" s="34">
        <f>ROUND(ROUND(H158,2)*ROUND(G158,3),2)</f>
      </c>
      <c r="O158">
        <f>(I158*21)/100</f>
      </c>
      <c r="P158" t="s">
        <v>23</v>
      </c>
    </row>
    <row r="159" spans="1:5" ht="12.75">
      <c r="A159" s="35" t="s">
        <v>50</v>
      </c>
      <c r="E159" s="36" t="s">
        <v>47</v>
      </c>
    </row>
    <row r="160" spans="1:5" ht="38.25">
      <c r="A160" s="37" t="s">
        <v>51</v>
      </c>
      <c r="E160" s="38" t="s">
        <v>1424</v>
      </c>
    </row>
    <row r="161" spans="1:5" ht="51">
      <c r="A161" t="s">
        <v>53</v>
      </c>
      <c r="E161" s="36" t="s">
        <v>298</v>
      </c>
    </row>
    <row r="162" spans="1:16" ht="12.75">
      <c r="A162" s="25" t="s">
        <v>45</v>
      </c>
      <c r="B162" s="29" t="s">
        <v>344</v>
      </c>
      <c r="C162" s="29" t="s">
        <v>1284</v>
      </c>
      <c r="D162" s="25" t="s">
        <v>47</v>
      </c>
      <c r="E162" s="30" t="s">
        <v>1285</v>
      </c>
      <c r="F162" s="31" t="s">
        <v>170</v>
      </c>
      <c r="G162" s="32">
        <v>155.55</v>
      </c>
      <c r="H162" s="33">
        <v>0</v>
      </c>
      <c r="I162" s="34">
        <f>ROUND(ROUND(H162,2)*ROUND(G162,3),2)</f>
      </c>
      <c r="O162">
        <f>(I162*21)/100</f>
      </c>
      <c r="P162" t="s">
        <v>23</v>
      </c>
    </row>
    <row r="163" spans="1:5" ht="12.75">
      <c r="A163" s="35" t="s">
        <v>50</v>
      </c>
      <c r="E163" s="36" t="s">
        <v>47</v>
      </c>
    </row>
    <row r="164" spans="1:5" ht="38.25">
      <c r="A164" s="37" t="s">
        <v>51</v>
      </c>
      <c r="E164" s="38" t="s">
        <v>1425</v>
      </c>
    </row>
    <row r="165" spans="1:5" ht="140.25">
      <c r="A165" t="s">
        <v>53</v>
      </c>
      <c r="E165" s="36" t="s">
        <v>307</v>
      </c>
    </row>
    <row r="166" spans="1:16" ht="12.75">
      <c r="A166" s="25" t="s">
        <v>45</v>
      </c>
      <c r="B166" s="29" t="s">
        <v>493</v>
      </c>
      <c r="C166" s="29" t="s">
        <v>1287</v>
      </c>
      <c r="D166" s="25" t="s">
        <v>47</v>
      </c>
      <c r="E166" s="30" t="s">
        <v>1288</v>
      </c>
      <c r="F166" s="31" t="s">
        <v>170</v>
      </c>
      <c r="G166" s="32">
        <v>155.55</v>
      </c>
      <c r="H166" s="33">
        <v>0</v>
      </c>
      <c r="I166" s="34">
        <f>ROUND(ROUND(H166,2)*ROUND(G166,3),2)</f>
      </c>
      <c r="O166">
        <f>(I166*21)/100</f>
      </c>
      <c r="P166" t="s">
        <v>23</v>
      </c>
    </row>
    <row r="167" spans="1:5" ht="12.75">
      <c r="A167" s="35" t="s">
        <v>50</v>
      </c>
      <c r="E167" s="36" t="s">
        <v>47</v>
      </c>
    </row>
    <row r="168" spans="1:5" ht="38.25">
      <c r="A168" s="37" t="s">
        <v>51</v>
      </c>
      <c r="E168" s="38" t="s">
        <v>1426</v>
      </c>
    </row>
    <row r="169" spans="1:5" ht="140.25">
      <c r="A169" t="s">
        <v>53</v>
      </c>
      <c r="E169" s="36" t="s">
        <v>307</v>
      </c>
    </row>
    <row r="170" spans="1:16" ht="12.75">
      <c r="A170" s="25" t="s">
        <v>45</v>
      </c>
      <c r="B170" s="29" t="s">
        <v>578</v>
      </c>
      <c r="C170" s="29" t="s">
        <v>389</v>
      </c>
      <c r="D170" s="25" t="s">
        <v>47</v>
      </c>
      <c r="E170" s="30" t="s">
        <v>390</v>
      </c>
      <c r="F170" s="31" t="s">
        <v>170</v>
      </c>
      <c r="G170" s="32">
        <v>155.55</v>
      </c>
      <c r="H170" s="33">
        <v>0</v>
      </c>
      <c r="I170" s="34">
        <f>ROUND(ROUND(H170,2)*ROUND(G170,3),2)</f>
      </c>
      <c r="O170">
        <f>(I170*21)/100</f>
      </c>
      <c r="P170" t="s">
        <v>23</v>
      </c>
    </row>
    <row r="171" spans="1:5" ht="12.75">
      <c r="A171" s="35" t="s">
        <v>50</v>
      </c>
      <c r="E171" s="36" t="s">
        <v>47</v>
      </c>
    </row>
    <row r="172" spans="1:5" ht="25.5">
      <c r="A172" s="37" t="s">
        <v>51</v>
      </c>
      <c r="E172" s="38" t="s">
        <v>1427</v>
      </c>
    </row>
    <row r="173" spans="1:5" ht="25.5">
      <c r="A173" t="s">
        <v>53</v>
      </c>
      <c r="E173" s="36" t="s">
        <v>392</v>
      </c>
    </row>
    <row r="174" spans="1:16" ht="12.75">
      <c r="A174" s="25" t="s">
        <v>45</v>
      </c>
      <c r="B174" s="29" t="s">
        <v>496</v>
      </c>
      <c r="C174" s="29" t="s">
        <v>733</v>
      </c>
      <c r="D174" s="25" t="s">
        <v>47</v>
      </c>
      <c r="E174" s="30" t="s">
        <v>734</v>
      </c>
      <c r="F174" s="31" t="s">
        <v>170</v>
      </c>
      <c r="G174" s="32">
        <v>155.55</v>
      </c>
      <c r="H174" s="33">
        <v>0</v>
      </c>
      <c r="I174" s="34">
        <f>ROUND(ROUND(H174,2)*ROUND(G174,3),2)</f>
      </c>
      <c r="O174">
        <f>(I174*21)/100</f>
      </c>
      <c r="P174" t="s">
        <v>23</v>
      </c>
    </row>
    <row r="175" spans="1:5" ht="12.75">
      <c r="A175" s="35" t="s">
        <v>50</v>
      </c>
      <c r="E175" s="36" t="s">
        <v>47</v>
      </c>
    </row>
    <row r="176" spans="1:5" ht="38.25">
      <c r="A176" s="37" t="s">
        <v>51</v>
      </c>
      <c r="E176" s="38" t="s">
        <v>1428</v>
      </c>
    </row>
    <row r="177" spans="1:5" ht="25.5">
      <c r="A177" t="s">
        <v>53</v>
      </c>
      <c r="E177" s="36" t="s">
        <v>392</v>
      </c>
    </row>
    <row r="178" spans="1:18" ht="12.75" customHeight="1">
      <c r="A178" s="6" t="s">
        <v>43</v>
      </c>
      <c r="B178" s="6"/>
      <c r="C178" s="40" t="s">
        <v>64</v>
      </c>
      <c r="D178" s="6"/>
      <c r="E178" s="27" t="s">
        <v>65</v>
      </c>
      <c r="F178" s="6"/>
      <c r="G178" s="6"/>
      <c r="H178" s="6"/>
      <c r="I178" s="41">
        <f>0+Q178</f>
      </c>
      <c r="O178">
        <f>0+R178</f>
      </c>
      <c r="Q178">
        <f>0+I179+I183+I187+I191+I195+I199+I203+I207</f>
      </c>
      <c r="R178">
        <f>0+O179+O183+O187+O191+O195+O199+O203+O207</f>
      </c>
    </row>
    <row r="179" spans="1:16" ht="25.5">
      <c r="A179" s="25" t="s">
        <v>45</v>
      </c>
      <c r="B179" s="29" t="s">
        <v>501</v>
      </c>
      <c r="C179" s="29" t="s">
        <v>1292</v>
      </c>
      <c r="D179" s="25" t="s">
        <v>47</v>
      </c>
      <c r="E179" s="30" t="s">
        <v>1293</v>
      </c>
      <c r="F179" s="31" t="s">
        <v>170</v>
      </c>
      <c r="G179" s="32">
        <v>417.4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12.75">
      <c r="A180" s="35" t="s">
        <v>50</v>
      </c>
      <c r="E180" s="36" t="s">
        <v>47</v>
      </c>
    </row>
    <row r="181" spans="1:5" ht="25.5">
      <c r="A181" s="37" t="s">
        <v>51</v>
      </c>
      <c r="E181" s="38" t="s">
        <v>1429</v>
      </c>
    </row>
    <row r="182" spans="1:5" ht="191.25">
      <c r="A182" t="s">
        <v>53</v>
      </c>
      <c r="E182" s="36" t="s">
        <v>1295</v>
      </c>
    </row>
    <row r="183" spans="1:16" ht="12.75">
      <c r="A183" s="25" t="s">
        <v>45</v>
      </c>
      <c r="B183" s="29" t="s">
        <v>504</v>
      </c>
      <c r="C183" s="29" t="s">
        <v>1296</v>
      </c>
      <c r="D183" s="25" t="s">
        <v>47</v>
      </c>
      <c r="E183" s="30" t="s">
        <v>1297</v>
      </c>
      <c r="F183" s="31" t="s">
        <v>170</v>
      </c>
      <c r="G183" s="32">
        <v>108</v>
      </c>
      <c r="H183" s="33">
        <v>0</v>
      </c>
      <c r="I183" s="34">
        <f>ROUND(ROUND(H183,2)*ROUND(G183,3),2)</f>
      </c>
      <c r="O183">
        <f>(I183*21)/100</f>
      </c>
      <c r="P183" t="s">
        <v>23</v>
      </c>
    </row>
    <row r="184" spans="1:5" ht="12.75">
      <c r="A184" s="35" t="s">
        <v>50</v>
      </c>
      <c r="E184" s="36" t="s">
        <v>47</v>
      </c>
    </row>
    <row r="185" spans="1:5" ht="38.25">
      <c r="A185" s="37" t="s">
        <v>51</v>
      </c>
      <c r="E185" s="38" t="s">
        <v>1430</v>
      </c>
    </row>
    <row r="186" spans="1:5" ht="191.25">
      <c r="A186" t="s">
        <v>53</v>
      </c>
      <c r="E186" s="36" t="s">
        <v>1295</v>
      </c>
    </row>
    <row r="187" spans="1:16" ht="12.75">
      <c r="A187" s="25" t="s">
        <v>45</v>
      </c>
      <c r="B187" s="29" t="s">
        <v>507</v>
      </c>
      <c r="C187" s="29" t="s">
        <v>1299</v>
      </c>
      <c r="D187" s="25" t="s">
        <v>47</v>
      </c>
      <c r="E187" s="30" t="s">
        <v>1300</v>
      </c>
      <c r="F187" s="31" t="s">
        <v>170</v>
      </c>
      <c r="G187" s="32">
        <v>107.08</v>
      </c>
      <c r="H187" s="33">
        <v>0</v>
      </c>
      <c r="I187" s="34">
        <f>ROUND(ROUND(H187,2)*ROUND(G187,3),2)</f>
      </c>
      <c r="O187">
        <f>(I187*21)/100</f>
      </c>
      <c r="P187" t="s">
        <v>23</v>
      </c>
    </row>
    <row r="188" spans="1:5" ht="12.75">
      <c r="A188" s="35" t="s">
        <v>50</v>
      </c>
      <c r="E188" s="36" t="s">
        <v>47</v>
      </c>
    </row>
    <row r="189" spans="1:5" ht="12.75">
      <c r="A189" s="37" t="s">
        <v>51</v>
      </c>
      <c r="E189" s="38" t="s">
        <v>1431</v>
      </c>
    </row>
    <row r="190" spans="1:5" ht="191.25">
      <c r="A190" t="s">
        <v>53</v>
      </c>
      <c r="E190" s="36" t="s">
        <v>1295</v>
      </c>
    </row>
    <row r="191" spans="1:16" ht="25.5">
      <c r="A191" s="25" t="s">
        <v>45</v>
      </c>
      <c r="B191" s="29" t="s">
        <v>510</v>
      </c>
      <c r="C191" s="29" t="s">
        <v>1302</v>
      </c>
      <c r="D191" s="25" t="s">
        <v>47</v>
      </c>
      <c r="E191" s="30" t="s">
        <v>1303</v>
      </c>
      <c r="F191" s="31" t="s">
        <v>170</v>
      </c>
      <c r="G191" s="32">
        <v>136.676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75">
      <c r="A192" s="35" t="s">
        <v>50</v>
      </c>
      <c r="E192" s="36" t="s">
        <v>47</v>
      </c>
    </row>
    <row r="193" spans="1:5" ht="12.75">
      <c r="A193" s="37" t="s">
        <v>51</v>
      </c>
      <c r="E193" s="38" t="s">
        <v>1432</v>
      </c>
    </row>
    <row r="194" spans="1:5" ht="204">
      <c r="A194" t="s">
        <v>53</v>
      </c>
      <c r="E194" s="36" t="s">
        <v>1305</v>
      </c>
    </row>
    <row r="195" spans="1:16" ht="12.75">
      <c r="A195" s="25" t="s">
        <v>45</v>
      </c>
      <c r="B195" s="29" t="s">
        <v>515</v>
      </c>
      <c r="C195" s="29" t="s">
        <v>1306</v>
      </c>
      <c r="D195" s="25" t="s">
        <v>47</v>
      </c>
      <c r="E195" s="30" t="s">
        <v>1307</v>
      </c>
      <c r="F195" s="31" t="s">
        <v>170</v>
      </c>
      <c r="G195" s="32">
        <v>3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12.75">
      <c r="A196" s="35" t="s">
        <v>50</v>
      </c>
      <c r="E196" s="36" t="s">
        <v>47</v>
      </c>
    </row>
    <row r="197" spans="1:5" ht="12.75">
      <c r="A197" s="37" t="s">
        <v>51</v>
      </c>
      <c r="E197" s="38" t="s">
        <v>1433</v>
      </c>
    </row>
    <row r="198" spans="1:5" ht="38.25">
      <c r="A198" t="s">
        <v>53</v>
      </c>
      <c r="E198" s="36" t="s">
        <v>1309</v>
      </c>
    </row>
    <row r="199" spans="1:16" ht="12.75">
      <c r="A199" s="25" t="s">
        <v>45</v>
      </c>
      <c r="B199" s="29" t="s">
        <v>738</v>
      </c>
      <c r="C199" s="29" t="s">
        <v>534</v>
      </c>
      <c r="D199" s="25" t="s">
        <v>47</v>
      </c>
      <c r="E199" s="30" t="s">
        <v>535</v>
      </c>
      <c r="F199" s="31" t="s">
        <v>170</v>
      </c>
      <c r="G199" s="32">
        <v>417.4</v>
      </c>
      <c r="H199" s="33">
        <v>0</v>
      </c>
      <c r="I199" s="34">
        <f>ROUND(ROUND(H199,2)*ROUND(G199,3),2)</f>
      </c>
      <c r="O199">
        <f>(I199*21)/100</f>
      </c>
      <c r="P199" t="s">
        <v>23</v>
      </c>
    </row>
    <row r="200" spans="1:5" ht="12.75">
      <c r="A200" s="35" t="s">
        <v>50</v>
      </c>
      <c r="E200" s="36" t="s">
        <v>47</v>
      </c>
    </row>
    <row r="201" spans="1:5" ht="25.5">
      <c r="A201" s="37" t="s">
        <v>51</v>
      </c>
      <c r="E201" s="38" t="s">
        <v>1434</v>
      </c>
    </row>
    <row r="202" spans="1:5" ht="38.25">
      <c r="A202" t="s">
        <v>53</v>
      </c>
      <c r="E202" s="36" t="s">
        <v>1309</v>
      </c>
    </row>
    <row r="203" spans="1:16" ht="12.75">
      <c r="A203" s="25" t="s">
        <v>45</v>
      </c>
      <c r="B203" s="29" t="s">
        <v>519</v>
      </c>
      <c r="C203" s="29" t="s">
        <v>1311</v>
      </c>
      <c r="D203" s="25" t="s">
        <v>47</v>
      </c>
      <c r="E203" s="30" t="s">
        <v>1312</v>
      </c>
      <c r="F203" s="31" t="s">
        <v>170</v>
      </c>
      <c r="G203" s="32">
        <v>20.336</v>
      </c>
      <c r="H203" s="33">
        <v>0</v>
      </c>
      <c r="I203" s="34">
        <f>ROUND(ROUND(H203,2)*ROUND(G203,3),2)</f>
      </c>
      <c r="O203">
        <f>(I203*21)/100</f>
      </c>
      <c r="P203" t="s">
        <v>23</v>
      </c>
    </row>
    <row r="204" spans="1:5" ht="12.75">
      <c r="A204" s="35" t="s">
        <v>50</v>
      </c>
      <c r="E204" s="36" t="s">
        <v>47</v>
      </c>
    </row>
    <row r="205" spans="1:5" ht="25.5">
      <c r="A205" s="37" t="s">
        <v>51</v>
      </c>
      <c r="E205" s="38" t="s">
        <v>1435</v>
      </c>
    </row>
    <row r="206" spans="1:5" ht="51">
      <c r="A206" t="s">
        <v>53</v>
      </c>
      <c r="E206" s="36" t="s">
        <v>1314</v>
      </c>
    </row>
    <row r="207" spans="1:16" ht="12.75">
      <c r="A207" s="25" t="s">
        <v>45</v>
      </c>
      <c r="B207" s="29" t="s">
        <v>524</v>
      </c>
      <c r="C207" s="29" t="s">
        <v>1315</v>
      </c>
      <c r="D207" s="25" t="s">
        <v>47</v>
      </c>
      <c r="E207" s="30" t="s">
        <v>1316</v>
      </c>
      <c r="F207" s="31" t="s">
        <v>170</v>
      </c>
      <c r="G207" s="32">
        <v>31.828</v>
      </c>
      <c r="H207" s="33">
        <v>0</v>
      </c>
      <c r="I207" s="34">
        <f>ROUND(ROUND(H207,2)*ROUND(G207,3),2)</f>
      </c>
      <c r="O207">
        <f>(I207*21)/100</f>
      </c>
      <c r="P207" t="s">
        <v>23</v>
      </c>
    </row>
    <row r="208" spans="1:5" ht="12.75">
      <c r="A208" s="35" t="s">
        <v>50</v>
      </c>
      <c r="E208" s="36" t="s">
        <v>47</v>
      </c>
    </row>
    <row r="209" spans="1:5" ht="25.5">
      <c r="A209" s="37" t="s">
        <v>51</v>
      </c>
      <c r="E209" s="38" t="s">
        <v>1436</v>
      </c>
    </row>
    <row r="210" spans="1:5" ht="51">
      <c r="A210" t="s">
        <v>53</v>
      </c>
      <c r="E210" s="36" t="s">
        <v>1314</v>
      </c>
    </row>
    <row r="211" spans="1:18" ht="12.75" customHeight="1">
      <c r="A211" s="6" t="s">
        <v>43</v>
      </c>
      <c r="B211" s="6"/>
      <c r="C211" s="40" t="s">
        <v>77</v>
      </c>
      <c r="D211" s="6"/>
      <c r="E211" s="27" t="s">
        <v>753</v>
      </c>
      <c r="F211" s="6"/>
      <c r="G211" s="6"/>
      <c r="H211" s="6"/>
      <c r="I211" s="41">
        <f>0+Q211</f>
      </c>
      <c r="O211">
        <f>0+R211</f>
      </c>
      <c r="Q211">
        <f>0+I212+I216+I220</f>
      </c>
      <c r="R211">
        <f>0+O212+O216+O220</f>
      </c>
    </row>
    <row r="212" spans="1:16" ht="12.75">
      <c r="A212" s="25" t="s">
        <v>45</v>
      </c>
      <c r="B212" s="29" t="s">
        <v>529</v>
      </c>
      <c r="C212" s="29" t="s">
        <v>1318</v>
      </c>
      <c r="D212" s="25" t="s">
        <v>47</v>
      </c>
      <c r="E212" s="30" t="s">
        <v>1319</v>
      </c>
      <c r="F212" s="31" t="s">
        <v>82</v>
      </c>
      <c r="G212" s="32">
        <v>16.32</v>
      </c>
      <c r="H212" s="33">
        <v>0</v>
      </c>
      <c r="I212" s="34">
        <f>ROUND(ROUND(H212,2)*ROUND(G212,3),2)</f>
      </c>
      <c r="O212">
        <f>(I212*21)/100</f>
      </c>
      <c r="P212" t="s">
        <v>23</v>
      </c>
    </row>
    <row r="213" spans="1:5" ht="12.75">
      <c r="A213" s="35" t="s">
        <v>50</v>
      </c>
      <c r="E213" s="36" t="s">
        <v>47</v>
      </c>
    </row>
    <row r="214" spans="1:5" ht="63.75">
      <c r="A214" s="37" t="s">
        <v>51</v>
      </c>
      <c r="E214" s="38" t="s">
        <v>1437</v>
      </c>
    </row>
    <row r="215" spans="1:5" ht="242.25">
      <c r="A215" t="s">
        <v>53</v>
      </c>
      <c r="E215" s="36" t="s">
        <v>1321</v>
      </c>
    </row>
    <row r="216" spans="1:16" ht="12.75">
      <c r="A216" s="25" t="s">
        <v>45</v>
      </c>
      <c r="B216" s="29" t="s">
        <v>533</v>
      </c>
      <c r="C216" s="29" t="s">
        <v>1322</v>
      </c>
      <c r="D216" s="25" t="s">
        <v>47</v>
      </c>
      <c r="E216" s="30" t="s">
        <v>1323</v>
      </c>
      <c r="F216" s="31" t="s">
        <v>82</v>
      </c>
      <c r="G216" s="32">
        <v>1.72</v>
      </c>
      <c r="H216" s="33">
        <v>0</v>
      </c>
      <c r="I216" s="34">
        <f>ROUND(ROUND(H216,2)*ROUND(G216,3),2)</f>
      </c>
      <c r="O216">
        <f>(I216*21)/100</f>
      </c>
      <c r="P216" t="s">
        <v>23</v>
      </c>
    </row>
    <row r="217" spans="1:5" ht="12.75">
      <c r="A217" s="35" t="s">
        <v>50</v>
      </c>
      <c r="E217" s="36" t="s">
        <v>47</v>
      </c>
    </row>
    <row r="218" spans="1:5" ht="25.5">
      <c r="A218" s="37" t="s">
        <v>51</v>
      </c>
      <c r="E218" s="38" t="s">
        <v>1438</v>
      </c>
    </row>
    <row r="219" spans="1:5" ht="242.25">
      <c r="A219" t="s">
        <v>53</v>
      </c>
      <c r="E219" s="36" t="s">
        <v>1325</v>
      </c>
    </row>
    <row r="220" spans="1:16" ht="12.75">
      <c r="A220" s="25" t="s">
        <v>45</v>
      </c>
      <c r="B220" s="29" t="s">
        <v>537</v>
      </c>
      <c r="C220" s="29" t="s">
        <v>1326</v>
      </c>
      <c r="D220" s="25" t="s">
        <v>47</v>
      </c>
      <c r="E220" s="30" t="s">
        <v>1327</v>
      </c>
      <c r="F220" s="31" t="s">
        <v>82</v>
      </c>
      <c r="G220" s="32">
        <v>75.8</v>
      </c>
      <c r="H220" s="33">
        <v>0</v>
      </c>
      <c r="I220" s="34">
        <f>ROUND(ROUND(H220,2)*ROUND(G220,3),2)</f>
      </c>
      <c r="O220">
        <f>(I220*21)/100</f>
      </c>
      <c r="P220" t="s">
        <v>23</v>
      </c>
    </row>
    <row r="221" spans="1:5" ht="12.75">
      <c r="A221" s="35" t="s">
        <v>50</v>
      </c>
      <c r="E221" s="36" t="s">
        <v>47</v>
      </c>
    </row>
    <row r="222" spans="1:5" ht="25.5">
      <c r="A222" s="37" t="s">
        <v>51</v>
      </c>
      <c r="E222" s="38" t="s">
        <v>1439</v>
      </c>
    </row>
    <row r="223" spans="1:5" ht="242.25">
      <c r="A223" t="s">
        <v>53</v>
      </c>
      <c r="E223" s="36" t="s">
        <v>1325</v>
      </c>
    </row>
    <row r="224" spans="1:18" ht="12.75" customHeight="1">
      <c r="A224" s="6" t="s">
        <v>43</v>
      </c>
      <c r="B224" s="6"/>
      <c r="C224" s="40" t="s">
        <v>40</v>
      </c>
      <c r="D224" s="6"/>
      <c r="E224" s="27" t="s">
        <v>214</v>
      </c>
      <c r="F224" s="6"/>
      <c r="G224" s="6"/>
      <c r="H224" s="6"/>
      <c r="I224" s="41">
        <f>0+Q224</f>
      </c>
      <c r="O224">
        <f>0+R224</f>
      </c>
      <c r="Q224">
        <f>0+I225+I229+I233+I237+I241+I245+I249+I253+I257+I261+I265+I269</f>
      </c>
      <c r="R224">
        <f>0+O225+O229+O233+O237+O241+O245+O249+O253+O257+O261+O265+O269</f>
      </c>
    </row>
    <row r="225" spans="1:16" ht="12.75">
      <c r="A225" s="25" t="s">
        <v>45</v>
      </c>
      <c r="B225" s="29" t="s">
        <v>542</v>
      </c>
      <c r="C225" s="29" t="s">
        <v>1340</v>
      </c>
      <c r="D225" s="25" t="s">
        <v>47</v>
      </c>
      <c r="E225" s="30" t="s">
        <v>1341</v>
      </c>
      <c r="F225" s="31" t="s">
        <v>82</v>
      </c>
      <c r="G225" s="32">
        <v>75.8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12.75">
      <c r="A226" s="35" t="s">
        <v>50</v>
      </c>
      <c r="E226" s="36" t="s">
        <v>47</v>
      </c>
    </row>
    <row r="227" spans="1:5" ht="12.75">
      <c r="A227" s="37" t="s">
        <v>51</v>
      </c>
      <c r="E227" s="38" t="s">
        <v>1440</v>
      </c>
    </row>
    <row r="228" spans="1:5" ht="114.75">
      <c r="A228" t="s">
        <v>53</v>
      </c>
      <c r="E228" s="36" t="s">
        <v>1339</v>
      </c>
    </row>
    <row r="229" spans="1:16" ht="12.75">
      <c r="A229" s="25" t="s">
        <v>45</v>
      </c>
      <c r="B229" s="29" t="s">
        <v>544</v>
      </c>
      <c r="C229" s="29" t="s">
        <v>1343</v>
      </c>
      <c r="D229" s="25" t="s">
        <v>47</v>
      </c>
      <c r="E229" s="30" t="s">
        <v>1344</v>
      </c>
      <c r="F229" s="31" t="s">
        <v>68</v>
      </c>
      <c r="G229" s="32">
        <v>10</v>
      </c>
      <c r="H229" s="33">
        <v>0</v>
      </c>
      <c r="I229" s="34">
        <f>ROUND(ROUND(H229,2)*ROUND(G229,3),2)</f>
      </c>
      <c r="O229">
        <f>(I229*21)/100</f>
      </c>
      <c r="P229" t="s">
        <v>23</v>
      </c>
    </row>
    <row r="230" spans="1:5" ht="12.75">
      <c r="A230" s="35" t="s">
        <v>50</v>
      </c>
      <c r="E230" s="36" t="s">
        <v>47</v>
      </c>
    </row>
    <row r="231" spans="1:5" ht="12.75">
      <c r="A231" s="37" t="s">
        <v>51</v>
      </c>
      <c r="E231" s="38" t="s">
        <v>83</v>
      </c>
    </row>
    <row r="232" spans="1:5" ht="38.25">
      <c r="A232" t="s">
        <v>53</v>
      </c>
      <c r="E232" s="36" t="s">
        <v>1346</v>
      </c>
    </row>
    <row r="233" spans="1:16" ht="12.75">
      <c r="A233" s="25" t="s">
        <v>45</v>
      </c>
      <c r="B233" s="29" t="s">
        <v>549</v>
      </c>
      <c r="C233" s="29" t="s">
        <v>1441</v>
      </c>
      <c r="D233" s="25" t="s">
        <v>47</v>
      </c>
      <c r="E233" s="30" t="s">
        <v>1442</v>
      </c>
      <c r="F233" s="31" t="s">
        <v>68</v>
      </c>
      <c r="G233" s="32">
        <v>2</v>
      </c>
      <c r="H233" s="33">
        <v>0</v>
      </c>
      <c r="I233" s="34">
        <f>ROUND(ROUND(H233,2)*ROUND(G233,3),2)</f>
      </c>
      <c r="O233">
        <f>(I233*21)/100</f>
      </c>
      <c r="P233" t="s">
        <v>23</v>
      </c>
    </row>
    <row r="234" spans="1:5" ht="12.75">
      <c r="A234" s="35" t="s">
        <v>50</v>
      </c>
      <c r="E234" s="36" t="s">
        <v>47</v>
      </c>
    </row>
    <row r="235" spans="1:5" ht="12.75">
      <c r="A235" s="37" t="s">
        <v>51</v>
      </c>
      <c r="E235" s="38" t="s">
        <v>146</v>
      </c>
    </row>
    <row r="236" spans="1:5" ht="25.5">
      <c r="A236" t="s">
        <v>53</v>
      </c>
      <c r="E236" s="36" t="s">
        <v>1118</v>
      </c>
    </row>
    <row r="237" spans="1:16" ht="12.75">
      <c r="A237" s="25" t="s">
        <v>45</v>
      </c>
      <c r="B237" s="29" t="s">
        <v>554</v>
      </c>
      <c r="C237" s="29" t="s">
        <v>340</v>
      </c>
      <c r="D237" s="25" t="s">
        <v>47</v>
      </c>
      <c r="E237" s="30" t="s">
        <v>341</v>
      </c>
      <c r="F237" s="31" t="s">
        <v>82</v>
      </c>
      <c r="G237" s="32">
        <v>92.66</v>
      </c>
      <c r="H237" s="33">
        <v>0</v>
      </c>
      <c r="I237" s="34">
        <f>ROUND(ROUND(H237,2)*ROUND(G237,3),2)</f>
      </c>
      <c r="O237">
        <f>(I237*21)/100</f>
      </c>
      <c r="P237" t="s">
        <v>23</v>
      </c>
    </row>
    <row r="238" spans="1:5" ht="12.75">
      <c r="A238" s="35" t="s">
        <v>50</v>
      </c>
      <c r="E238" s="36" t="s">
        <v>47</v>
      </c>
    </row>
    <row r="239" spans="1:5" ht="89.25">
      <c r="A239" s="37" t="s">
        <v>51</v>
      </c>
      <c r="E239" s="38" t="s">
        <v>1443</v>
      </c>
    </row>
    <row r="240" spans="1:5" ht="51">
      <c r="A240" t="s">
        <v>53</v>
      </c>
      <c r="E240" s="36" t="s">
        <v>343</v>
      </c>
    </row>
    <row r="241" spans="1:16" ht="12.75">
      <c r="A241" s="25" t="s">
        <v>45</v>
      </c>
      <c r="B241" s="29" t="s">
        <v>558</v>
      </c>
      <c r="C241" s="29" t="s">
        <v>1354</v>
      </c>
      <c r="D241" s="25" t="s">
        <v>47</v>
      </c>
      <c r="E241" s="30" t="s">
        <v>1355</v>
      </c>
      <c r="F241" s="31" t="s">
        <v>170</v>
      </c>
      <c r="G241" s="32">
        <v>2.088</v>
      </c>
      <c r="H241" s="33">
        <v>0</v>
      </c>
      <c r="I241" s="34">
        <f>ROUND(ROUND(H241,2)*ROUND(G241,3),2)</f>
      </c>
      <c r="O241">
        <f>(I241*21)/100</f>
      </c>
      <c r="P241" t="s">
        <v>23</v>
      </c>
    </row>
    <row r="242" spans="1:5" ht="12.75">
      <c r="A242" s="35" t="s">
        <v>50</v>
      </c>
      <c r="E242" s="36" t="s">
        <v>47</v>
      </c>
    </row>
    <row r="243" spans="1:5" ht="25.5">
      <c r="A243" s="37" t="s">
        <v>51</v>
      </c>
      <c r="E243" s="38" t="s">
        <v>1444</v>
      </c>
    </row>
    <row r="244" spans="1:5" ht="25.5">
      <c r="A244" t="s">
        <v>53</v>
      </c>
      <c r="E244" s="36" t="s">
        <v>1357</v>
      </c>
    </row>
    <row r="245" spans="1:16" ht="12.75">
      <c r="A245" s="25" t="s">
        <v>45</v>
      </c>
      <c r="B245" s="29" t="s">
        <v>562</v>
      </c>
      <c r="C245" s="29" t="s">
        <v>1358</v>
      </c>
      <c r="D245" s="25" t="s">
        <v>47</v>
      </c>
      <c r="E245" s="30" t="s">
        <v>1359</v>
      </c>
      <c r="F245" s="31" t="s">
        <v>170</v>
      </c>
      <c r="G245" s="32">
        <v>12.384</v>
      </c>
      <c r="H245" s="33">
        <v>0</v>
      </c>
      <c r="I245" s="34">
        <f>ROUND(ROUND(H245,2)*ROUND(G245,3),2)</f>
      </c>
      <c r="O245">
        <f>(I245*21)/100</f>
      </c>
      <c r="P245" t="s">
        <v>23</v>
      </c>
    </row>
    <row r="246" spans="1:5" ht="12.75">
      <c r="A246" s="35" t="s">
        <v>50</v>
      </c>
      <c r="E246" s="36" t="s">
        <v>47</v>
      </c>
    </row>
    <row r="247" spans="1:5" ht="89.25">
      <c r="A247" s="37" t="s">
        <v>51</v>
      </c>
      <c r="E247" s="38" t="s">
        <v>1445</v>
      </c>
    </row>
    <row r="248" spans="1:5" ht="25.5">
      <c r="A248" t="s">
        <v>53</v>
      </c>
      <c r="E248" s="36" t="s">
        <v>1357</v>
      </c>
    </row>
    <row r="249" spans="1:16" ht="12.75">
      <c r="A249" s="25" t="s">
        <v>45</v>
      </c>
      <c r="B249" s="29" t="s">
        <v>566</v>
      </c>
      <c r="C249" s="29" t="s">
        <v>1361</v>
      </c>
      <c r="D249" s="25" t="s">
        <v>47</v>
      </c>
      <c r="E249" s="30" t="s">
        <v>1362</v>
      </c>
      <c r="F249" s="31" t="s">
        <v>160</v>
      </c>
      <c r="G249" s="32">
        <v>0.188</v>
      </c>
      <c r="H249" s="33">
        <v>0</v>
      </c>
      <c r="I249" s="34">
        <f>ROUND(ROUND(H249,2)*ROUND(G249,3),2)</f>
      </c>
      <c r="O249">
        <f>(I249*21)/100</f>
      </c>
      <c r="P249" t="s">
        <v>23</v>
      </c>
    </row>
    <row r="250" spans="1:5" ht="12.75">
      <c r="A250" s="35" t="s">
        <v>50</v>
      </c>
      <c r="E250" s="36" t="s">
        <v>47</v>
      </c>
    </row>
    <row r="251" spans="1:5" ht="114.75">
      <c r="A251" s="37" t="s">
        <v>51</v>
      </c>
      <c r="E251" s="38" t="s">
        <v>1446</v>
      </c>
    </row>
    <row r="252" spans="1:5" ht="38.25">
      <c r="A252" t="s">
        <v>53</v>
      </c>
      <c r="E252" s="36" t="s">
        <v>1364</v>
      </c>
    </row>
    <row r="253" spans="1:16" ht="12.75">
      <c r="A253" s="25" t="s">
        <v>45</v>
      </c>
      <c r="B253" s="29" t="s">
        <v>571</v>
      </c>
      <c r="C253" s="29" t="s">
        <v>1447</v>
      </c>
      <c r="D253" s="25" t="s">
        <v>47</v>
      </c>
      <c r="E253" s="30" t="s">
        <v>1448</v>
      </c>
      <c r="F253" s="31" t="s">
        <v>68</v>
      </c>
      <c r="G253" s="32">
        <v>2</v>
      </c>
      <c r="H253" s="33">
        <v>0</v>
      </c>
      <c r="I253" s="34">
        <f>ROUND(ROUND(H253,2)*ROUND(G253,3),2)</f>
      </c>
      <c r="O253">
        <f>(I253*21)/100</f>
      </c>
      <c r="P253" t="s">
        <v>23</v>
      </c>
    </row>
    <row r="254" spans="1:5" ht="12.75">
      <c r="A254" s="35" t="s">
        <v>50</v>
      </c>
      <c r="E254" s="36" t="s">
        <v>47</v>
      </c>
    </row>
    <row r="255" spans="1:5" ht="12.75">
      <c r="A255" s="37" t="s">
        <v>51</v>
      </c>
      <c r="E255" s="38" t="s">
        <v>1449</v>
      </c>
    </row>
    <row r="256" spans="1:5" ht="127.5">
      <c r="A256" t="s">
        <v>53</v>
      </c>
      <c r="E256" s="36" t="s">
        <v>1450</v>
      </c>
    </row>
    <row r="257" spans="1:16" ht="25.5">
      <c r="A257" s="25" t="s">
        <v>45</v>
      </c>
      <c r="B257" s="29" t="s">
        <v>574</v>
      </c>
      <c r="C257" s="29" t="s">
        <v>1451</v>
      </c>
      <c r="D257" s="25" t="s">
        <v>47</v>
      </c>
      <c r="E257" s="30" t="s">
        <v>1452</v>
      </c>
      <c r="F257" s="31" t="s">
        <v>68</v>
      </c>
      <c r="G257" s="32">
        <v>8</v>
      </c>
      <c r="H257" s="33">
        <v>0</v>
      </c>
      <c r="I257" s="34">
        <f>ROUND(ROUND(H257,2)*ROUND(G257,3),2)</f>
      </c>
      <c r="O257">
        <f>(I257*21)/100</f>
      </c>
      <c r="P257" t="s">
        <v>23</v>
      </c>
    </row>
    <row r="258" spans="1:5" ht="12.75">
      <c r="A258" s="35" t="s">
        <v>50</v>
      </c>
      <c r="E258" s="36" t="s">
        <v>47</v>
      </c>
    </row>
    <row r="259" spans="1:5" ht="12.75">
      <c r="A259" s="37" t="s">
        <v>51</v>
      </c>
      <c r="E259" s="38" t="s">
        <v>1453</v>
      </c>
    </row>
    <row r="260" spans="1:5" ht="63.75">
      <c r="A260" t="s">
        <v>53</v>
      </c>
      <c r="E260" s="36" t="s">
        <v>1454</v>
      </c>
    </row>
    <row r="261" spans="1:16" ht="12.75">
      <c r="A261" s="25" t="s">
        <v>45</v>
      </c>
      <c r="B261" s="29" t="s">
        <v>580</v>
      </c>
      <c r="C261" s="29" t="s">
        <v>616</v>
      </c>
      <c r="D261" s="25" t="s">
        <v>47</v>
      </c>
      <c r="E261" s="30" t="s">
        <v>617</v>
      </c>
      <c r="F261" s="31" t="s">
        <v>82</v>
      </c>
      <c r="G261" s="32">
        <v>39.07</v>
      </c>
      <c r="H261" s="33">
        <v>0</v>
      </c>
      <c r="I261" s="34">
        <f>ROUND(ROUND(H261,2)*ROUND(G261,3),2)</f>
      </c>
      <c r="O261">
        <f>(I261*21)/100</f>
      </c>
      <c r="P261" t="s">
        <v>23</v>
      </c>
    </row>
    <row r="262" spans="1:5" ht="12.75">
      <c r="A262" s="35" t="s">
        <v>50</v>
      </c>
      <c r="E262" s="36" t="s">
        <v>47</v>
      </c>
    </row>
    <row r="263" spans="1:5" ht="25.5">
      <c r="A263" s="37" t="s">
        <v>51</v>
      </c>
      <c r="E263" s="38" t="s">
        <v>1455</v>
      </c>
    </row>
    <row r="264" spans="1:5" ht="89.25">
      <c r="A264" t="s">
        <v>53</v>
      </c>
      <c r="E264" s="36" t="s">
        <v>1366</v>
      </c>
    </row>
    <row r="265" spans="1:16" ht="12.75">
      <c r="A265" s="25" t="s">
        <v>45</v>
      </c>
      <c r="B265" s="29" t="s">
        <v>583</v>
      </c>
      <c r="C265" s="29" t="s">
        <v>1367</v>
      </c>
      <c r="D265" s="25" t="s">
        <v>47</v>
      </c>
      <c r="E265" s="30" t="s">
        <v>1368</v>
      </c>
      <c r="F265" s="31" t="s">
        <v>68</v>
      </c>
      <c r="G265" s="32">
        <v>4</v>
      </c>
      <c r="H265" s="33">
        <v>0</v>
      </c>
      <c r="I265" s="34">
        <f>ROUND(ROUND(H265,2)*ROUND(G265,3),2)</f>
      </c>
      <c r="O265">
        <f>(I265*21)/100</f>
      </c>
      <c r="P265" t="s">
        <v>23</v>
      </c>
    </row>
    <row r="266" spans="1:5" ht="12.75">
      <c r="A266" s="35" t="s">
        <v>50</v>
      </c>
      <c r="E266" s="36" t="s">
        <v>47</v>
      </c>
    </row>
    <row r="267" spans="1:5" ht="12.75">
      <c r="A267" s="37" t="s">
        <v>51</v>
      </c>
      <c r="E267" s="38" t="s">
        <v>896</v>
      </c>
    </row>
    <row r="268" spans="1:5" ht="38.25">
      <c r="A268" t="s">
        <v>53</v>
      </c>
      <c r="E268" s="36" t="s">
        <v>1369</v>
      </c>
    </row>
    <row r="269" spans="1:16" ht="12.75">
      <c r="A269" s="25" t="s">
        <v>45</v>
      </c>
      <c r="B269" s="29" t="s">
        <v>585</v>
      </c>
      <c r="C269" s="29" t="s">
        <v>1370</v>
      </c>
      <c r="D269" s="25" t="s">
        <v>47</v>
      </c>
      <c r="E269" s="30" t="s">
        <v>1371</v>
      </c>
      <c r="F269" s="31" t="s">
        <v>68</v>
      </c>
      <c r="G269" s="32">
        <v>4</v>
      </c>
      <c r="H269" s="33">
        <v>0</v>
      </c>
      <c r="I269" s="34">
        <f>ROUND(ROUND(H269,2)*ROUND(G269,3),2)</f>
      </c>
      <c r="O269">
        <f>(I269*21)/100</f>
      </c>
      <c r="P269" t="s">
        <v>23</v>
      </c>
    </row>
    <row r="270" spans="1:5" ht="12.75">
      <c r="A270" s="35" t="s">
        <v>50</v>
      </c>
      <c r="E270" s="36" t="s">
        <v>47</v>
      </c>
    </row>
    <row r="271" spans="1:5" ht="12.75">
      <c r="A271" s="37" t="s">
        <v>51</v>
      </c>
      <c r="E271" s="38" t="s">
        <v>1456</v>
      </c>
    </row>
    <row r="272" spans="1:5" ht="267.75">
      <c r="A272" t="s">
        <v>53</v>
      </c>
      <c r="E272" s="36" t="s">
        <v>1372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0+O8+O17+O58+O63+O72+O77+O142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1457</v>
      </c>
      <c r="I3" s="42">
        <f>0+I8+I17+I58+I63+I72+I77+I142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1457</v>
      </c>
      <c r="D4" s="6"/>
      <c r="E4" s="18" t="s">
        <v>1458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262.947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1459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493</v>
      </c>
      <c r="C13" s="29" t="s">
        <v>1460</v>
      </c>
      <c r="D13" s="25" t="s">
        <v>47</v>
      </c>
      <c r="E13" s="30" t="s">
        <v>1461</v>
      </c>
      <c r="F13" s="31" t="s">
        <v>130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25.5">
      <c r="A14" s="35" t="s">
        <v>50</v>
      </c>
      <c r="E14" s="36" t="s">
        <v>1462</v>
      </c>
    </row>
    <row r="15" spans="1:5" ht="12.75">
      <c r="A15" s="37" t="s">
        <v>51</v>
      </c>
      <c r="E15" s="38" t="s">
        <v>1463</v>
      </c>
    </row>
    <row r="16" spans="1:5" ht="12.75">
      <c r="A16" t="s">
        <v>53</v>
      </c>
      <c r="E16" s="36" t="s">
        <v>1464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</f>
      </c>
      <c r="R17">
        <f>0+O18+O22+O26+O30+O34+O38+O42+O46+O50+O54</f>
      </c>
    </row>
    <row r="18" spans="1:16" ht="12.75">
      <c r="A18" s="25" t="s">
        <v>45</v>
      </c>
      <c r="B18" s="29" t="s">
        <v>23</v>
      </c>
      <c r="C18" s="29" t="s">
        <v>190</v>
      </c>
      <c r="D18" s="25" t="s">
        <v>47</v>
      </c>
      <c r="E18" s="30" t="s">
        <v>191</v>
      </c>
      <c r="F18" s="31" t="s">
        <v>160</v>
      </c>
      <c r="G18" s="32">
        <v>254.68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38.25">
      <c r="A20" s="37" t="s">
        <v>51</v>
      </c>
      <c r="E20" s="38" t="s">
        <v>1465</v>
      </c>
    </row>
    <row r="21" spans="1:5" ht="38.25">
      <c r="A21" t="s">
        <v>53</v>
      </c>
      <c r="E21" s="36" t="s">
        <v>193</v>
      </c>
    </row>
    <row r="22" spans="1:16" ht="12.75">
      <c r="A22" s="25" t="s">
        <v>45</v>
      </c>
      <c r="B22" s="29" t="s">
        <v>22</v>
      </c>
      <c r="C22" s="29" t="s">
        <v>244</v>
      </c>
      <c r="D22" s="25" t="s">
        <v>149</v>
      </c>
      <c r="E22" s="30" t="s">
        <v>245</v>
      </c>
      <c r="F22" s="31" t="s">
        <v>160</v>
      </c>
      <c r="G22" s="32">
        <v>1339.85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1466</v>
      </c>
    </row>
    <row r="25" spans="1:5" ht="306">
      <c r="A25" t="s">
        <v>53</v>
      </c>
      <c r="E25" s="36" t="s">
        <v>199</v>
      </c>
    </row>
    <row r="26" spans="1:16" ht="12.75">
      <c r="A26" s="25" t="s">
        <v>45</v>
      </c>
      <c r="B26" s="29" t="s">
        <v>33</v>
      </c>
      <c r="C26" s="29" t="s">
        <v>244</v>
      </c>
      <c r="D26" s="25" t="s">
        <v>153</v>
      </c>
      <c r="E26" s="30" t="s">
        <v>245</v>
      </c>
      <c r="F26" s="31" t="s">
        <v>160</v>
      </c>
      <c r="G26" s="32">
        <v>254.68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1467</v>
      </c>
    </row>
    <row r="29" spans="1:5" ht="306">
      <c r="A29" t="s">
        <v>53</v>
      </c>
      <c r="E29" s="36" t="s">
        <v>199</v>
      </c>
    </row>
    <row r="30" spans="1:16" ht="12.75">
      <c r="A30" s="25" t="s">
        <v>45</v>
      </c>
      <c r="B30" s="29" t="s">
        <v>35</v>
      </c>
      <c r="C30" s="29" t="s">
        <v>417</v>
      </c>
      <c r="D30" s="25" t="s">
        <v>47</v>
      </c>
      <c r="E30" s="30" t="s">
        <v>418</v>
      </c>
      <c r="F30" s="31" t="s">
        <v>160</v>
      </c>
      <c r="G30" s="32">
        <v>195.033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1468</v>
      </c>
    </row>
    <row r="33" spans="1:5" ht="318.75">
      <c r="A33" t="s">
        <v>53</v>
      </c>
      <c r="E33" s="36" t="s">
        <v>421</v>
      </c>
    </row>
    <row r="34" spans="1:16" ht="12.75">
      <c r="A34" s="25" t="s">
        <v>45</v>
      </c>
      <c r="B34" s="29" t="s">
        <v>37</v>
      </c>
      <c r="C34" s="29" t="s">
        <v>1469</v>
      </c>
      <c r="D34" s="25" t="s">
        <v>47</v>
      </c>
      <c r="E34" s="30" t="s">
        <v>1470</v>
      </c>
      <c r="F34" s="31" t="s">
        <v>160</v>
      </c>
      <c r="G34" s="32">
        <v>864.827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1471</v>
      </c>
    </row>
    <row r="37" spans="1:5" ht="318.75">
      <c r="A37" t="s">
        <v>53</v>
      </c>
      <c r="E37" s="36" t="s">
        <v>1205</v>
      </c>
    </row>
    <row r="38" spans="1:16" ht="12.75">
      <c r="A38" s="25" t="s">
        <v>45</v>
      </c>
      <c r="B38" s="29" t="s">
        <v>64</v>
      </c>
      <c r="C38" s="29" t="s">
        <v>1472</v>
      </c>
      <c r="D38" s="25" t="s">
        <v>47</v>
      </c>
      <c r="E38" s="30" t="s">
        <v>1473</v>
      </c>
      <c r="F38" s="31" t="s">
        <v>160</v>
      </c>
      <c r="G38" s="32">
        <v>542.937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1474</v>
      </c>
    </row>
    <row r="41" spans="1:5" ht="318.75">
      <c r="A41" t="s">
        <v>53</v>
      </c>
      <c r="E41" s="36" t="s">
        <v>421</v>
      </c>
    </row>
    <row r="42" spans="1:16" ht="12.75">
      <c r="A42" s="25" t="s">
        <v>45</v>
      </c>
      <c r="B42" s="29" t="s">
        <v>77</v>
      </c>
      <c r="C42" s="29" t="s">
        <v>200</v>
      </c>
      <c r="D42" s="25" t="s">
        <v>47</v>
      </c>
      <c r="E42" s="30" t="s">
        <v>201</v>
      </c>
      <c r="F42" s="31" t="s">
        <v>160</v>
      </c>
      <c r="G42" s="32">
        <v>1857.477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51</v>
      </c>
      <c r="E44" s="38" t="s">
        <v>1475</v>
      </c>
    </row>
    <row r="45" spans="1:5" ht="191.25">
      <c r="A45" t="s">
        <v>53</v>
      </c>
      <c r="E45" s="36" t="s">
        <v>203</v>
      </c>
    </row>
    <row r="46" spans="1:16" ht="12.75">
      <c r="A46" s="25" t="s">
        <v>45</v>
      </c>
      <c r="B46" s="29" t="s">
        <v>40</v>
      </c>
      <c r="C46" s="29" t="s">
        <v>435</v>
      </c>
      <c r="D46" s="25" t="s">
        <v>47</v>
      </c>
      <c r="E46" s="30" t="s">
        <v>436</v>
      </c>
      <c r="F46" s="31" t="s">
        <v>160</v>
      </c>
      <c r="G46" s="32">
        <v>1339.85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76.5">
      <c r="A48" s="37" t="s">
        <v>51</v>
      </c>
      <c r="E48" s="38" t="s">
        <v>1476</v>
      </c>
    </row>
    <row r="49" spans="1:5" ht="229.5">
      <c r="A49" t="s">
        <v>53</v>
      </c>
      <c r="E49" s="36" t="s">
        <v>438</v>
      </c>
    </row>
    <row r="50" spans="1:16" ht="12.75">
      <c r="A50" s="25" t="s">
        <v>45</v>
      </c>
      <c r="B50" s="29" t="s">
        <v>42</v>
      </c>
      <c r="C50" s="29" t="s">
        <v>693</v>
      </c>
      <c r="D50" s="25" t="s">
        <v>47</v>
      </c>
      <c r="E50" s="30" t="s">
        <v>694</v>
      </c>
      <c r="F50" s="31" t="s">
        <v>160</v>
      </c>
      <c r="G50" s="32">
        <v>62.12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38.25">
      <c r="A52" s="37" t="s">
        <v>51</v>
      </c>
      <c r="E52" s="38" t="s">
        <v>1477</v>
      </c>
    </row>
    <row r="53" spans="1:5" ht="229.5">
      <c r="A53" t="s">
        <v>53</v>
      </c>
      <c r="E53" s="36" t="s">
        <v>696</v>
      </c>
    </row>
    <row r="54" spans="1:16" ht="12.75">
      <c r="A54" s="25" t="s">
        <v>45</v>
      </c>
      <c r="B54" s="29" t="s">
        <v>89</v>
      </c>
      <c r="C54" s="29" t="s">
        <v>205</v>
      </c>
      <c r="D54" s="25" t="s">
        <v>47</v>
      </c>
      <c r="E54" s="30" t="s">
        <v>206</v>
      </c>
      <c r="F54" s="31" t="s">
        <v>160</v>
      </c>
      <c r="G54" s="32">
        <v>254.68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1465</v>
      </c>
    </row>
    <row r="57" spans="1:5" ht="38.25">
      <c r="A57" t="s">
        <v>53</v>
      </c>
      <c r="E57" s="36" t="s">
        <v>208</v>
      </c>
    </row>
    <row r="58" spans="1:18" ht="12.75" customHeight="1">
      <c r="A58" s="6" t="s">
        <v>43</v>
      </c>
      <c r="B58" s="6"/>
      <c r="C58" s="40" t="s">
        <v>23</v>
      </c>
      <c r="D58" s="6"/>
      <c r="E58" s="27" t="s">
        <v>790</v>
      </c>
      <c r="F58" s="6"/>
      <c r="G58" s="6"/>
      <c r="H58" s="6"/>
      <c r="I58" s="41">
        <f>0+Q58</f>
      </c>
      <c r="O58">
        <f>0+R58</f>
      </c>
      <c r="Q58">
        <f>0+I59</f>
      </c>
      <c r="R58">
        <f>0+O59</f>
      </c>
    </row>
    <row r="59" spans="1:16" ht="12.75">
      <c r="A59" s="25" t="s">
        <v>45</v>
      </c>
      <c r="B59" s="29" t="s">
        <v>93</v>
      </c>
      <c r="C59" s="29" t="s">
        <v>1478</v>
      </c>
      <c r="D59" s="25" t="s">
        <v>47</v>
      </c>
      <c r="E59" s="30" t="s">
        <v>1479</v>
      </c>
      <c r="F59" s="31" t="s">
        <v>170</v>
      </c>
      <c r="G59" s="32">
        <v>484.98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38.25">
      <c r="A61" s="37" t="s">
        <v>51</v>
      </c>
      <c r="E61" s="38" t="s">
        <v>1480</v>
      </c>
    </row>
    <row r="62" spans="1:5" ht="331.5">
      <c r="A62" t="s">
        <v>53</v>
      </c>
      <c r="E62" s="36" t="s">
        <v>1481</v>
      </c>
    </row>
    <row r="63" spans="1:18" ht="12.75" customHeight="1">
      <c r="A63" s="6" t="s">
        <v>43</v>
      </c>
      <c r="B63" s="6"/>
      <c r="C63" s="40" t="s">
        <v>33</v>
      </c>
      <c r="D63" s="6"/>
      <c r="E63" s="27" t="s">
        <v>271</v>
      </c>
      <c r="F63" s="6"/>
      <c r="G63" s="6"/>
      <c r="H63" s="6"/>
      <c r="I63" s="41">
        <f>0+Q63</f>
      </c>
      <c r="O63">
        <f>0+R63</f>
      </c>
      <c r="Q63">
        <f>0+I64+I68</f>
      </c>
      <c r="R63">
        <f>0+O64+O68</f>
      </c>
    </row>
    <row r="64" spans="1:16" ht="12.75">
      <c r="A64" s="25" t="s">
        <v>45</v>
      </c>
      <c r="B64" s="29" t="s">
        <v>97</v>
      </c>
      <c r="C64" s="29" t="s">
        <v>704</v>
      </c>
      <c r="D64" s="25" t="s">
        <v>47</v>
      </c>
      <c r="E64" s="30" t="s">
        <v>705</v>
      </c>
      <c r="F64" s="31" t="s">
        <v>160</v>
      </c>
      <c r="G64" s="32">
        <v>3.465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38.25">
      <c r="A66" s="37" t="s">
        <v>51</v>
      </c>
      <c r="E66" s="38" t="s">
        <v>1482</v>
      </c>
    </row>
    <row r="67" spans="1:5" ht="369.75">
      <c r="A67" t="s">
        <v>53</v>
      </c>
      <c r="E67" s="36" t="s">
        <v>275</v>
      </c>
    </row>
    <row r="68" spans="1:16" ht="12.75">
      <c r="A68" s="25" t="s">
        <v>45</v>
      </c>
      <c r="B68" s="29" t="s">
        <v>261</v>
      </c>
      <c r="C68" s="29" t="s">
        <v>711</v>
      </c>
      <c r="D68" s="25" t="s">
        <v>47</v>
      </c>
      <c r="E68" s="30" t="s">
        <v>712</v>
      </c>
      <c r="F68" s="31" t="s">
        <v>160</v>
      </c>
      <c r="G68" s="32">
        <v>43.893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63.75">
      <c r="A70" s="37" t="s">
        <v>51</v>
      </c>
      <c r="E70" s="38" t="s">
        <v>1483</v>
      </c>
    </row>
    <row r="71" spans="1:5" ht="38.25">
      <c r="A71" t="s">
        <v>53</v>
      </c>
      <c r="E71" s="36" t="s">
        <v>714</v>
      </c>
    </row>
    <row r="72" spans="1:18" ht="12.75" customHeight="1">
      <c r="A72" s="6" t="s">
        <v>43</v>
      </c>
      <c r="B72" s="6"/>
      <c r="C72" s="40" t="s">
        <v>64</v>
      </c>
      <c r="D72" s="6"/>
      <c r="E72" s="27" t="s">
        <v>65</v>
      </c>
      <c r="F72" s="6"/>
      <c r="G72" s="6"/>
      <c r="H72" s="6"/>
      <c r="I72" s="41">
        <f>0+Q72</f>
      </c>
      <c r="O72">
        <f>0+R72</f>
      </c>
      <c r="Q72">
        <f>0+I73</f>
      </c>
      <c r="R72">
        <f>0+O73</f>
      </c>
    </row>
    <row r="73" spans="1:16" ht="12.75">
      <c r="A73" s="25" t="s">
        <v>45</v>
      </c>
      <c r="B73" s="29" t="s">
        <v>101</v>
      </c>
      <c r="C73" s="29" t="s">
        <v>1484</v>
      </c>
      <c r="D73" s="25" t="s">
        <v>140</v>
      </c>
      <c r="E73" s="30" t="s">
        <v>1485</v>
      </c>
      <c r="F73" s="31" t="s">
        <v>130</v>
      </c>
      <c r="G73" s="32">
        <v>1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50</v>
      </c>
      <c r="E74" s="36" t="s">
        <v>47</v>
      </c>
    </row>
    <row r="75" spans="1:5" ht="12.75">
      <c r="A75" s="37" t="s">
        <v>51</v>
      </c>
      <c r="E75" s="38" t="s">
        <v>1486</v>
      </c>
    </row>
    <row r="76" spans="1:5" ht="12.75">
      <c r="A76" t="s">
        <v>53</v>
      </c>
      <c r="E76" s="36" t="s">
        <v>47</v>
      </c>
    </row>
    <row r="77" spans="1:18" ht="12.75" customHeight="1">
      <c r="A77" s="6" t="s">
        <v>43</v>
      </c>
      <c r="B77" s="6"/>
      <c r="C77" s="40" t="s">
        <v>77</v>
      </c>
      <c r="D77" s="6"/>
      <c r="E77" s="27" t="s">
        <v>753</v>
      </c>
      <c r="F77" s="6"/>
      <c r="G77" s="6"/>
      <c r="H77" s="6"/>
      <c r="I77" s="41">
        <f>0+Q77</f>
      </c>
      <c r="O77">
        <f>0+R77</f>
      </c>
      <c r="Q77">
        <f>0+I78+I82+I86+I90+I94+I98+I102+I106+I110+I114+I118+I122+I126+I130+I134+I138</f>
      </c>
      <c r="R77">
        <f>0+O78+O82+O86+O90+O94+O98+O102+O106+O110+O114+O118+O122+O126+O130+O134+O138</f>
      </c>
    </row>
    <row r="78" spans="1:16" ht="12.75">
      <c r="A78" s="25" t="s">
        <v>45</v>
      </c>
      <c r="B78" s="29" t="s">
        <v>105</v>
      </c>
      <c r="C78" s="29" t="s">
        <v>1487</v>
      </c>
      <c r="D78" s="25" t="s">
        <v>47</v>
      </c>
      <c r="E78" s="30" t="s">
        <v>1488</v>
      </c>
      <c r="F78" s="31" t="s">
        <v>82</v>
      </c>
      <c r="G78" s="32">
        <v>71.91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89.25">
      <c r="A80" s="37" t="s">
        <v>51</v>
      </c>
      <c r="E80" s="38" t="s">
        <v>1489</v>
      </c>
    </row>
    <row r="81" spans="1:5" ht="267.75">
      <c r="A81" t="s">
        <v>53</v>
      </c>
      <c r="E81" s="36" t="s">
        <v>1490</v>
      </c>
    </row>
    <row r="82" spans="1:16" ht="12.75">
      <c r="A82" s="25" t="s">
        <v>45</v>
      </c>
      <c r="B82" s="29" t="s">
        <v>109</v>
      </c>
      <c r="C82" s="29" t="s">
        <v>1491</v>
      </c>
      <c r="D82" s="25" t="s">
        <v>47</v>
      </c>
      <c r="E82" s="30" t="s">
        <v>1492</v>
      </c>
      <c r="F82" s="31" t="s">
        <v>82</v>
      </c>
      <c r="G82" s="32">
        <v>21.3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25.5">
      <c r="A84" s="37" t="s">
        <v>51</v>
      </c>
      <c r="E84" s="38" t="s">
        <v>1493</v>
      </c>
    </row>
    <row r="85" spans="1:5" ht="255">
      <c r="A85" t="s">
        <v>53</v>
      </c>
      <c r="E85" s="36" t="s">
        <v>1494</v>
      </c>
    </row>
    <row r="86" spans="1:16" ht="25.5">
      <c r="A86" s="25" t="s">
        <v>45</v>
      </c>
      <c r="B86" s="29" t="s">
        <v>113</v>
      </c>
      <c r="C86" s="29" t="s">
        <v>1495</v>
      </c>
      <c r="D86" s="25" t="s">
        <v>47</v>
      </c>
      <c r="E86" s="30" t="s">
        <v>1496</v>
      </c>
      <c r="F86" s="31" t="s">
        <v>82</v>
      </c>
      <c r="G86" s="32">
        <v>21.3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1497</v>
      </c>
    </row>
    <row r="89" spans="1:5" ht="51">
      <c r="A89" t="s">
        <v>53</v>
      </c>
      <c r="E89" s="36" t="s">
        <v>1498</v>
      </c>
    </row>
    <row r="90" spans="1:16" ht="12.75">
      <c r="A90" s="25" t="s">
        <v>45</v>
      </c>
      <c r="B90" s="29" t="s">
        <v>117</v>
      </c>
      <c r="C90" s="29" t="s">
        <v>1499</v>
      </c>
      <c r="D90" s="25" t="s">
        <v>47</v>
      </c>
      <c r="E90" s="30" t="s">
        <v>1500</v>
      </c>
      <c r="F90" s="31" t="s">
        <v>68</v>
      </c>
      <c r="G90" s="32">
        <v>1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50</v>
      </c>
      <c r="E91" s="36" t="s">
        <v>47</v>
      </c>
    </row>
    <row r="92" spans="1:5" ht="12.75">
      <c r="A92" s="37" t="s">
        <v>51</v>
      </c>
      <c r="E92" s="38" t="s">
        <v>1501</v>
      </c>
    </row>
    <row r="93" spans="1:5" ht="25.5">
      <c r="A93" t="s">
        <v>53</v>
      </c>
      <c r="E93" s="36" t="s">
        <v>1502</v>
      </c>
    </row>
    <row r="94" spans="1:16" ht="12.75">
      <c r="A94" s="25" t="s">
        <v>45</v>
      </c>
      <c r="B94" s="29" t="s">
        <v>121</v>
      </c>
      <c r="C94" s="29" t="s">
        <v>1503</v>
      </c>
      <c r="D94" s="25" t="s">
        <v>47</v>
      </c>
      <c r="E94" s="30" t="s">
        <v>1504</v>
      </c>
      <c r="F94" s="31" t="s">
        <v>68</v>
      </c>
      <c r="G94" s="32">
        <v>2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47</v>
      </c>
    </row>
    <row r="96" spans="1:5" ht="12.75">
      <c r="A96" s="37" t="s">
        <v>51</v>
      </c>
      <c r="E96" s="38" t="s">
        <v>1505</v>
      </c>
    </row>
    <row r="97" spans="1:5" ht="25.5">
      <c r="A97" t="s">
        <v>53</v>
      </c>
      <c r="E97" s="36" t="s">
        <v>1502</v>
      </c>
    </row>
    <row r="98" spans="1:16" ht="12.75">
      <c r="A98" s="25" t="s">
        <v>45</v>
      </c>
      <c r="B98" s="29" t="s">
        <v>289</v>
      </c>
      <c r="C98" s="29" t="s">
        <v>1506</v>
      </c>
      <c r="D98" s="25" t="s">
        <v>47</v>
      </c>
      <c r="E98" s="30" t="s">
        <v>1507</v>
      </c>
      <c r="F98" s="31" t="s">
        <v>68</v>
      </c>
      <c r="G98" s="32">
        <v>2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47</v>
      </c>
    </row>
    <row r="100" spans="1:5" ht="12.75">
      <c r="A100" s="37" t="s">
        <v>51</v>
      </c>
      <c r="E100" s="38" t="s">
        <v>1508</v>
      </c>
    </row>
    <row r="101" spans="1:5" ht="25.5">
      <c r="A101" t="s">
        <v>53</v>
      </c>
      <c r="E101" s="36" t="s">
        <v>1502</v>
      </c>
    </row>
    <row r="102" spans="1:16" ht="12.75">
      <c r="A102" s="25" t="s">
        <v>45</v>
      </c>
      <c r="B102" s="29" t="s">
        <v>294</v>
      </c>
      <c r="C102" s="29" t="s">
        <v>1509</v>
      </c>
      <c r="D102" s="25" t="s">
        <v>47</v>
      </c>
      <c r="E102" s="30" t="s">
        <v>1510</v>
      </c>
      <c r="F102" s="31" t="s">
        <v>68</v>
      </c>
      <c r="G102" s="32">
        <v>2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>
      <c r="A103" s="35" t="s">
        <v>50</v>
      </c>
      <c r="E103" s="36" t="s">
        <v>47</v>
      </c>
    </row>
    <row r="104" spans="1:5" ht="12.75">
      <c r="A104" s="37" t="s">
        <v>51</v>
      </c>
      <c r="E104" s="38" t="s">
        <v>1511</v>
      </c>
    </row>
    <row r="105" spans="1:5" ht="25.5">
      <c r="A105" t="s">
        <v>53</v>
      </c>
      <c r="E105" s="36" t="s">
        <v>1502</v>
      </c>
    </row>
    <row r="106" spans="1:16" ht="12.75">
      <c r="A106" s="25" t="s">
        <v>45</v>
      </c>
      <c r="B106" s="29" t="s">
        <v>299</v>
      </c>
      <c r="C106" s="29" t="s">
        <v>1512</v>
      </c>
      <c r="D106" s="25" t="s">
        <v>140</v>
      </c>
      <c r="E106" s="30" t="s">
        <v>1513</v>
      </c>
      <c r="F106" s="31" t="s">
        <v>130</v>
      </c>
      <c r="G106" s="32">
        <v>1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75">
      <c r="A107" s="35" t="s">
        <v>50</v>
      </c>
      <c r="E107" s="36" t="s">
        <v>47</v>
      </c>
    </row>
    <row r="108" spans="1:5" ht="76.5">
      <c r="A108" s="37" t="s">
        <v>51</v>
      </c>
      <c r="E108" s="38" t="s">
        <v>1514</v>
      </c>
    </row>
    <row r="109" spans="1:5" ht="25.5">
      <c r="A109" t="s">
        <v>53</v>
      </c>
      <c r="E109" s="36" t="s">
        <v>1502</v>
      </c>
    </row>
    <row r="110" spans="1:16" ht="12.75">
      <c r="A110" s="25" t="s">
        <v>45</v>
      </c>
      <c r="B110" s="29" t="s">
        <v>303</v>
      </c>
      <c r="C110" s="29" t="s">
        <v>1515</v>
      </c>
      <c r="D110" s="25" t="s">
        <v>47</v>
      </c>
      <c r="E110" s="30" t="s">
        <v>1516</v>
      </c>
      <c r="F110" s="31" t="s">
        <v>68</v>
      </c>
      <c r="G110" s="32">
        <v>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47</v>
      </c>
    </row>
    <row r="112" spans="1:5" ht="12.75">
      <c r="A112" s="37" t="s">
        <v>51</v>
      </c>
      <c r="E112" s="38" t="s">
        <v>1517</v>
      </c>
    </row>
    <row r="113" spans="1:5" ht="25.5">
      <c r="A113" t="s">
        <v>53</v>
      </c>
      <c r="E113" s="36" t="s">
        <v>1502</v>
      </c>
    </row>
    <row r="114" spans="1:16" ht="12.75">
      <c r="A114" s="25" t="s">
        <v>45</v>
      </c>
      <c r="B114" s="29" t="s">
        <v>396</v>
      </c>
      <c r="C114" s="29" t="s">
        <v>1518</v>
      </c>
      <c r="D114" s="25" t="s">
        <v>47</v>
      </c>
      <c r="E114" s="30" t="s">
        <v>1519</v>
      </c>
      <c r="F114" s="31" t="s">
        <v>68</v>
      </c>
      <c r="G114" s="32">
        <v>2</v>
      </c>
      <c r="H114" s="33">
        <v>0</v>
      </c>
      <c r="I114" s="34">
        <f>ROUND(ROUND(H114,2)*ROUND(G114,3),2)</f>
      </c>
      <c r="O114">
        <f>(I114*21)/100</f>
      </c>
      <c r="P114" t="s">
        <v>23</v>
      </c>
    </row>
    <row r="115" spans="1:5" ht="12.75">
      <c r="A115" s="35" t="s">
        <v>50</v>
      </c>
      <c r="E115" s="36" t="s">
        <v>47</v>
      </c>
    </row>
    <row r="116" spans="1:5" ht="12.75">
      <c r="A116" s="37" t="s">
        <v>51</v>
      </c>
      <c r="E116" s="38" t="s">
        <v>1520</v>
      </c>
    </row>
    <row r="117" spans="1:5" ht="25.5">
      <c r="A117" t="s">
        <v>53</v>
      </c>
      <c r="E117" s="36" t="s">
        <v>1502</v>
      </c>
    </row>
    <row r="118" spans="1:16" ht="12.75">
      <c r="A118" s="25" t="s">
        <v>45</v>
      </c>
      <c r="B118" s="29" t="s">
        <v>311</v>
      </c>
      <c r="C118" s="29" t="s">
        <v>1521</v>
      </c>
      <c r="D118" s="25" t="s">
        <v>47</v>
      </c>
      <c r="E118" s="30" t="s">
        <v>1522</v>
      </c>
      <c r="F118" s="31" t="s">
        <v>68</v>
      </c>
      <c r="G118" s="32">
        <v>1</v>
      </c>
      <c r="H118" s="33">
        <v>0</v>
      </c>
      <c r="I118" s="34">
        <f>ROUND(ROUND(H118,2)*ROUND(G118,3),2)</f>
      </c>
      <c r="O118">
        <f>(I118*21)/100</f>
      </c>
      <c r="P118" t="s">
        <v>23</v>
      </c>
    </row>
    <row r="119" spans="1:5" ht="12.75">
      <c r="A119" s="35" t="s">
        <v>50</v>
      </c>
      <c r="E119" s="36" t="s">
        <v>47</v>
      </c>
    </row>
    <row r="120" spans="1:5" ht="25.5">
      <c r="A120" s="37" t="s">
        <v>51</v>
      </c>
      <c r="E120" s="38" t="s">
        <v>1523</v>
      </c>
    </row>
    <row r="121" spans="1:5" ht="409.5">
      <c r="A121" t="s">
        <v>53</v>
      </c>
      <c r="E121" s="36" t="s">
        <v>1524</v>
      </c>
    </row>
    <row r="122" spans="1:16" ht="12.75">
      <c r="A122" s="25" t="s">
        <v>45</v>
      </c>
      <c r="B122" s="29" t="s">
        <v>316</v>
      </c>
      <c r="C122" s="29" t="s">
        <v>1525</v>
      </c>
      <c r="D122" s="25" t="s">
        <v>47</v>
      </c>
      <c r="E122" s="30" t="s">
        <v>1526</v>
      </c>
      <c r="F122" s="31" t="s">
        <v>68</v>
      </c>
      <c r="G122" s="32">
        <v>1</v>
      </c>
      <c r="H122" s="33">
        <v>0</v>
      </c>
      <c r="I122" s="34">
        <f>ROUND(ROUND(H122,2)*ROUND(G122,3),2)</f>
      </c>
      <c r="O122">
        <f>(I122*21)/100</f>
      </c>
      <c r="P122" t="s">
        <v>23</v>
      </c>
    </row>
    <row r="123" spans="1:5" ht="12.75">
      <c r="A123" s="35" t="s">
        <v>50</v>
      </c>
      <c r="E123" s="36" t="s">
        <v>47</v>
      </c>
    </row>
    <row r="124" spans="1:5" ht="25.5">
      <c r="A124" s="37" t="s">
        <v>51</v>
      </c>
      <c r="E124" s="38" t="s">
        <v>1527</v>
      </c>
    </row>
    <row r="125" spans="1:5" ht="409.5">
      <c r="A125" t="s">
        <v>53</v>
      </c>
      <c r="E125" s="36" t="s">
        <v>1524</v>
      </c>
    </row>
    <row r="126" spans="1:16" ht="12.75">
      <c r="A126" s="25" t="s">
        <v>45</v>
      </c>
      <c r="B126" s="29" t="s">
        <v>321</v>
      </c>
      <c r="C126" s="29" t="s">
        <v>1528</v>
      </c>
      <c r="D126" s="25" t="s">
        <v>47</v>
      </c>
      <c r="E126" s="30" t="s">
        <v>1529</v>
      </c>
      <c r="F126" s="31" t="s">
        <v>68</v>
      </c>
      <c r="G126" s="32">
        <v>3</v>
      </c>
      <c r="H126" s="33">
        <v>0</v>
      </c>
      <c r="I126" s="34">
        <f>ROUND(ROUND(H126,2)*ROUND(G126,3),2)</f>
      </c>
      <c r="O126">
        <f>(I126*21)/100</f>
      </c>
      <c r="P126" t="s">
        <v>23</v>
      </c>
    </row>
    <row r="127" spans="1:5" ht="12.75">
      <c r="A127" s="35" t="s">
        <v>50</v>
      </c>
      <c r="E127" s="36" t="s">
        <v>47</v>
      </c>
    </row>
    <row r="128" spans="1:5" ht="12.75">
      <c r="A128" s="37" t="s">
        <v>51</v>
      </c>
      <c r="E128" s="38" t="s">
        <v>1530</v>
      </c>
    </row>
    <row r="129" spans="1:5" ht="38.25">
      <c r="A129" t="s">
        <v>53</v>
      </c>
      <c r="E129" s="36" t="s">
        <v>1531</v>
      </c>
    </row>
    <row r="130" spans="1:16" ht="12.75">
      <c r="A130" s="25" t="s">
        <v>45</v>
      </c>
      <c r="B130" s="29" t="s">
        <v>326</v>
      </c>
      <c r="C130" s="29" t="s">
        <v>1532</v>
      </c>
      <c r="D130" s="25" t="s">
        <v>47</v>
      </c>
      <c r="E130" s="30" t="s">
        <v>1533</v>
      </c>
      <c r="F130" s="31" t="s">
        <v>68</v>
      </c>
      <c r="G130" s="32">
        <v>2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50</v>
      </c>
      <c r="E131" s="36" t="s">
        <v>47</v>
      </c>
    </row>
    <row r="132" spans="1:5" ht="12.75">
      <c r="A132" s="37" t="s">
        <v>51</v>
      </c>
      <c r="E132" s="38" t="s">
        <v>1534</v>
      </c>
    </row>
    <row r="133" spans="1:5" ht="51">
      <c r="A133" t="s">
        <v>53</v>
      </c>
      <c r="E133" s="36" t="s">
        <v>1535</v>
      </c>
    </row>
    <row r="134" spans="1:16" ht="12.75">
      <c r="A134" s="25" t="s">
        <v>45</v>
      </c>
      <c r="B134" s="29" t="s">
        <v>331</v>
      </c>
      <c r="C134" s="29" t="s">
        <v>1536</v>
      </c>
      <c r="D134" s="25" t="s">
        <v>47</v>
      </c>
      <c r="E134" s="30" t="s">
        <v>1537</v>
      </c>
      <c r="F134" s="31" t="s">
        <v>82</v>
      </c>
      <c r="G134" s="32">
        <v>71.91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12.75">
      <c r="A135" s="35" t="s">
        <v>50</v>
      </c>
      <c r="E135" s="36" t="s">
        <v>47</v>
      </c>
    </row>
    <row r="136" spans="1:5" ht="12.75">
      <c r="A136" s="37" t="s">
        <v>51</v>
      </c>
      <c r="E136" s="38" t="s">
        <v>1538</v>
      </c>
    </row>
    <row r="137" spans="1:5" ht="51">
      <c r="A137" t="s">
        <v>53</v>
      </c>
      <c r="E137" s="36" t="s">
        <v>1539</v>
      </c>
    </row>
    <row r="138" spans="1:16" ht="12.75">
      <c r="A138" s="25" t="s">
        <v>45</v>
      </c>
      <c r="B138" s="29" t="s">
        <v>335</v>
      </c>
      <c r="C138" s="29" t="s">
        <v>1540</v>
      </c>
      <c r="D138" s="25" t="s">
        <v>47</v>
      </c>
      <c r="E138" s="30" t="s">
        <v>1541</v>
      </c>
      <c r="F138" s="31" t="s">
        <v>82</v>
      </c>
      <c r="G138" s="32">
        <v>2071.91</v>
      </c>
      <c r="H138" s="33">
        <v>0</v>
      </c>
      <c r="I138" s="34">
        <f>ROUND(ROUND(H138,2)*ROUND(G138,3),2)</f>
      </c>
      <c r="O138">
        <f>(I138*21)/100</f>
      </c>
      <c r="P138" t="s">
        <v>23</v>
      </c>
    </row>
    <row r="139" spans="1:5" ht="12.75">
      <c r="A139" s="35" t="s">
        <v>50</v>
      </c>
      <c r="E139" s="36" t="s">
        <v>47</v>
      </c>
    </row>
    <row r="140" spans="1:5" ht="38.25">
      <c r="A140" s="37" t="s">
        <v>51</v>
      </c>
      <c r="E140" s="38" t="s">
        <v>1542</v>
      </c>
    </row>
    <row r="141" spans="1:5" ht="25.5">
      <c r="A141" t="s">
        <v>53</v>
      </c>
      <c r="E141" s="36" t="s">
        <v>1543</v>
      </c>
    </row>
    <row r="142" spans="1:18" ht="12.75" customHeight="1">
      <c r="A142" s="6" t="s">
        <v>43</v>
      </c>
      <c r="B142" s="6"/>
      <c r="C142" s="40" t="s">
        <v>40</v>
      </c>
      <c r="D142" s="6"/>
      <c r="E142" s="27" t="s">
        <v>214</v>
      </c>
      <c r="F142" s="6"/>
      <c r="G142" s="6"/>
      <c r="H142" s="6"/>
      <c r="I142" s="41">
        <f>0+Q142</f>
      </c>
      <c r="O142">
        <f>0+R142</f>
      </c>
      <c r="Q142">
        <f>0+I143+I147</f>
      </c>
      <c r="R142">
        <f>0+O143+O147</f>
      </c>
    </row>
    <row r="143" spans="1:16" ht="12.75">
      <c r="A143" s="25" t="s">
        <v>45</v>
      </c>
      <c r="B143" s="29" t="s">
        <v>339</v>
      </c>
      <c r="C143" s="29" t="s">
        <v>1544</v>
      </c>
      <c r="D143" s="25" t="s">
        <v>47</v>
      </c>
      <c r="E143" s="30" t="s">
        <v>1545</v>
      </c>
      <c r="F143" s="31" t="s">
        <v>68</v>
      </c>
      <c r="G143" s="32">
        <v>3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12.75">
      <c r="A144" s="35" t="s">
        <v>50</v>
      </c>
      <c r="E144" s="36" t="s">
        <v>47</v>
      </c>
    </row>
    <row r="145" spans="1:5" ht="12.75">
      <c r="A145" s="37" t="s">
        <v>51</v>
      </c>
      <c r="E145" s="38" t="s">
        <v>1546</v>
      </c>
    </row>
    <row r="146" spans="1:5" ht="38.25">
      <c r="A146" t="s">
        <v>53</v>
      </c>
      <c r="E146" s="36" t="s">
        <v>1531</v>
      </c>
    </row>
    <row r="147" spans="1:16" ht="12.75">
      <c r="A147" s="25" t="s">
        <v>45</v>
      </c>
      <c r="B147" s="29" t="s">
        <v>344</v>
      </c>
      <c r="C147" s="29" t="s">
        <v>1547</v>
      </c>
      <c r="D147" s="25" t="s">
        <v>47</v>
      </c>
      <c r="E147" s="30" t="s">
        <v>1548</v>
      </c>
      <c r="F147" s="31" t="s">
        <v>82</v>
      </c>
      <c r="G147" s="32">
        <v>53</v>
      </c>
      <c r="H147" s="33">
        <v>0</v>
      </c>
      <c r="I147" s="34">
        <f>ROUND(ROUND(H147,2)*ROUND(G147,3),2)</f>
      </c>
      <c r="O147">
        <f>(I147*21)/100</f>
      </c>
      <c r="P147" t="s">
        <v>23</v>
      </c>
    </row>
    <row r="148" spans="1:5" ht="12.75">
      <c r="A148" s="35" t="s">
        <v>50</v>
      </c>
      <c r="E148" s="36" t="s">
        <v>47</v>
      </c>
    </row>
    <row r="149" spans="1:5" ht="12.75">
      <c r="A149" s="37" t="s">
        <v>51</v>
      </c>
      <c r="E149" s="38" t="s">
        <v>1549</v>
      </c>
    </row>
    <row r="150" spans="1:5" ht="76.5">
      <c r="A150" t="s">
        <v>53</v>
      </c>
      <c r="E150" s="36" t="s">
        <v>1550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0+O8+O13+O34+O43+O84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1551</v>
      </c>
      <c r="I3" s="42">
        <f>0+I8+I13+I34+I43+I84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1551</v>
      </c>
      <c r="D4" s="6"/>
      <c r="E4" s="18" t="s">
        <v>1552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86.36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1553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</f>
      </c>
      <c r="R13">
        <f>0+O14+O18+O22+O26+O30</f>
      </c>
    </row>
    <row r="14" spans="1:16" ht="12.75">
      <c r="A14" s="25" t="s">
        <v>45</v>
      </c>
      <c r="B14" s="29" t="s">
        <v>23</v>
      </c>
      <c r="C14" s="29" t="s">
        <v>244</v>
      </c>
      <c r="D14" s="25" t="s">
        <v>149</v>
      </c>
      <c r="E14" s="30" t="s">
        <v>245</v>
      </c>
      <c r="F14" s="31" t="s">
        <v>160</v>
      </c>
      <c r="G14" s="32">
        <v>211.58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1554</v>
      </c>
    </row>
    <row r="17" spans="1:5" ht="306">
      <c r="A17" t="s">
        <v>53</v>
      </c>
      <c r="E17" s="36" t="s">
        <v>199</v>
      </c>
    </row>
    <row r="18" spans="1:16" ht="12.75">
      <c r="A18" s="25" t="s">
        <v>45</v>
      </c>
      <c r="B18" s="29" t="s">
        <v>22</v>
      </c>
      <c r="C18" s="29" t="s">
        <v>422</v>
      </c>
      <c r="D18" s="25" t="s">
        <v>47</v>
      </c>
      <c r="E18" s="30" t="s">
        <v>423</v>
      </c>
      <c r="F18" s="31" t="s">
        <v>160</v>
      </c>
      <c r="G18" s="32">
        <v>297.94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63.75">
      <c r="A20" s="37" t="s">
        <v>51</v>
      </c>
      <c r="E20" s="38" t="s">
        <v>1555</v>
      </c>
    </row>
    <row r="21" spans="1:5" ht="318.75">
      <c r="A21" t="s">
        <v>53</v>
      </c>
      <c r="E21" s="36" t="s">
        <v>421</v>
      </c>
    </row>
    <row r="22" spans="1:16" ht="12.75">
      <c r="A22" s="25" t="s">
        <v>45</v>
      </c>
      <c r="B22" s="29" t="s">
        <v>33</v>
      </c>
      <c r="C22" s="29" t="s">
        <v>200</v>
      </c>
      <c r="D22" s="25" t="s">
        <v>47</v>
      </c>
      <c r="E22" s="30" t="s">
        <v>201</v>
      </c>
      <c r="F22" s="31" t="s">
        <v>160</v>
      </c>
      <c r="G22" s="32">
        <v>297.94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1556</v>
      </c>
    </row>
    <row r="25" spans="1:5" ht="191.25">
      <c r="A25" t="s">
        <v>53</v>
      </c>
      <c r="E25" s="36" t="s">
        <v>203</v>
      </c>
    </row>
    <row r="26" spans="1:16" ht="12.75">
      <c r="A26" s="25" t="s">
        <v>45</v>
      </c>
      <c r="B26" s="29" t="s">
        <v>35</v>
      </c>
      <c r="C26" s="29" t="s">
        <v>435</v>
      </c>
      <c r="D26" s="25" t="s">
        <v>47</v>
      </c>
      <c r="E26" s="30" t="s">
        <v>436</v>
      </c>
      <c r="F26" s="31" t="s">
        <v>160</v>
      </c>
      <c r="G26" s="32">
        <v>211.58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51">
      <c r="A28" s="37" t="s">
        <v>51</v>
      </c>
      <c r="E28" s="38" t="s">
        <v>1557</v>
      </c>
    </row>
    <row r="29" spans="1:5" ht="229.5">
      <c r="A29" t="s">
        <v>53</v>
      </c>
      <c r="E29" s="36" t="s">
        <v>438</v>
      </c>
    </row>
    <row r="30" spans="1:16" ht="12.75">
      <c r="A30" s="25" t="s">
        <v>45</v>
      </c>
      <c r="B30" s="29" t="s">
        <v>37</v>
      </c>
      <c r="C30" s="29" t="s">
        <v>949</v>
      </c>
      <c r="D30" s="25" t="s">
        <v>47</v>
      </c>
      <c r="E30" s="30" t="s">
        <v>950</v>
      </c>
      <c r="F30" s="31" t="s">
        <v>160</v>
      </c>
      <c r="G30" s="32">
        <v>30.967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1558</v>
      </c>
    </row>
    <row r="33" spans="1:5" ht="293.25">
      <c r="A33" t="s">
        <v>53</v>
      </c>
      <c r="E33" s="36" t="s">
        <v>952</v>
      </c>
    </row>
    <row r="34" spans="1:18" ht="12.75" customHeight="1">
      <c r="A34" s="6" t="s">
        <v>43</v>
      </c>
      <c r="B34" s="6"/>
      <c r="C34" s="40" t="s">
        <v>33</v>
      </c>
      <c r="D34" s="6"/>
      <c r="E34" s="27" t="s">
        <v>271</v>
      </c>
      <c r="F34" s="6"/>
      <c r="G34" s="6"/>
      <c r="H34" s="6"/>
      <c r="I34" s="41">
        <f>0+Q34</f>
      </c>
      <c r="O34">
        <f>0+R34</f>
      </c>
      <c r="Q34">
        <f>0+I35+I39</f>
      </c>
      <c r="R34">
        <f>0+O35+O39</f>
      </c>
    </row>
    <row r="35" spans="1:16" ht="12.75">
      <c r="A35" s="25" t="s">
        <v>45</v>
      </c>
      <c r="B35" s="29" t="s">
        <v>64</v>
      </c>
      <c r="C35" s="29" t="s">
        <v>1559</v>
      </c>
      <c r="D35" s="25" t="s">
        <v>47</v>
      </c>
      <c r="E35" s="30" t="s">
        <v>1560</v>
      </c>
      <c r="F35" s="31" t="s">
        <v>160</v>
      </c>
      <c r="G35" s="32">
        <v>0.164</v>
      </c>
      <c r="H35" s="33">
        <v>0</v>
      </c>
      <c r="I35" s="34">
        <f>ROUND(ROUND(H35,2)*ROUND(G35,3),2)</f>
      </c>
      <c r="O35">
        <f>(I35*21)/100</f>
      </c>
      <c r="P35" t="s">
        <v>23</v>
      </c>
    </row>
    <row r="36" spans="1:5" ht="12.75">
      <c r="A36" s="35" t="s">
        <v>50</v>
      </c>
      <c r="E36" s="36" t="s">
        <v>47</v>
      </c>
    </row>
    <row r="37" spans="1:5" ht="38.25">
      <c r="A37" s="37" t="s">
        <v>51</v>
      </c>
      <c r="E37" s="38" t="s">
        <v>1561</v>
      </c>
    </row>
    <row r="38" spans="1:5" ht="369.75">
      <c r="A38" t="s">
        <v>53</v>
      </c>
      <c r="E38" s="36" t="s">
        <v>275</v>
      </c>
    </row>
    <row r="39" spans="1:16" ht="12.75">
      <c r="A39" s="25" t="s">
        <v>45</v>
      </c>
      <c r="B39" s="29" t="s">
        <v>77</v>
      </c>
      <c r="C39" s="29" t="s">
        <v>711</v>
      </c>
      <c r="D39" s="25" t="s">
        <v>47</v>
      </c>
      <c r="E39" s="30" t="s">
        <v>712</v>
      </c>
      <c r="F39" s="31" t="s">
        <v>160</v>
      </c>
      <c r="G39" s="32">
        <v>8.854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38.25">
      <c r="A41" s="37" t="s">
        <v>51</v>
      </c>
      <c r="E41" s="38" t="s">
        <v>1562</v>
      </c>
    </row>
    <row r="42" spans="1:5" ht="38.25">
      <c r="A42" t="s">
        <v>53</v>
      </c>
      <c r="E42" s="36" t="s">
        <v>714</v>
      </c>
    </row>
    <row r="43" spans="1:18" ht="12.75" customHeight="1">
      <c r="A43" s="6" t="s">
        <v>43</v>
      </c>
      <c r="B43" s="6"/>
      <c r="C43" s="40" t="s">
        <v>77</v>
      </c>
      <c r="D43" s="6"/>
      <c r="E43" s="27" t="s">
        <v>753</v>
      </c>
      <c r="F43" s="6"/>
      <c r="G43" s="6"/>
      <c r="H43" s="6"/>
      <c r="I43" s="41">
        <f>0+Q43</f>
      </c>
      <c r="O43">
        <f>0+R43</f>
      </c>
      <c r="Q43">
        <f>0+I44+I48+I52+I56+I60+I64+I68+I72+I76+I80</f>
      </c>
      <c r="R43">
        <f>0+O44+O48+O52+O56+O60+O64+O68+O72+O76+O80</f>
      </c>
    </row>
    <row r="44" spans="1:16" ht="12.75">
      <c r="A44" s="25" t="s">
        <v>45</v>
      </c>
      <c r="B44" s="29" t="s">
        <v>40</v>
      </c>
      <c r="C44" s="29" t="s">
        <v>1563</v>
      </c>
      <c r="D44" s="25" t="s">
        <v>47</v>
      </c>
      <c r="E44" s="30" t="s">
        <v>1564</v>
      </c>
      <c r="F44" s="31" t="s">
        <v>82</v>
      </c>
      <c r="G44" s="32">
        <v>18</v>
      </c>
      <c r="H44" s="33">
        <v>0</v>
      </c>
      <c r="I44" s="34">
        <f>ROUND(ROUND(H44,2)*ROUND(G44,3),2)</f>
      </c>
      <c r="O44">
        <f>(I44*21)/100</f>
      </c>
      <c r="P44" t="s">
        <v>23</v>
      </c>
    </row>
    <row r="45" spans="1:5" ht="12.75">
      <c r="A45" s="35" t="s">
        <v>50</v>
      </c>
      <c r="E45" s="36" t="s">
        <v>47</v>
      </c>
    </row>
    <row r="46" spans="1:5" ht="25.5">
      <c r="A46" s="37" t="s">
        <v>51</v>
      </c>
      <c r="E46" s="38" t="s">
        <v>1565</v>
      </c>
    </row>
    <row r="47" spans="1:5" ht="255">
      <c r="A47" t="s">
        <v>53</v>
      </c>
      <c r="E47" s="36" t="s">
        <v>1494</v>
      </c>
    </row>
    <row r="48" spans="1:16" ht="12.75">
      <c r="A48" s="25" t="s">
        <v>45</v>
      </c>
      <c r="B48" s="29" t="s">
        <v>42</v>
      </c>
      <c r="C48" s="29" t="s">
        <v>1566</v>
      </c>
      <c r="D48" s="25" t="s">
        <v>47</v>
      </c>
      <c r="E48" s="30" t="s">
        <v>1567</v>
      </c>
      <c r="F48" s="31" t="s">
        <v>82</v>
      </c>
      <c r="G48" s="32">
        <v>55.83</v>
      </c>
      <c r="H48" s="33">
        <v>0</v>
      </c>
      <c r="I48" s="34">
        <f>ROUND(ROUND(H48,2)*ROUND(G48,3),2)</f>
      </c>
      <c r="O48">
        <f>(I48*21)/100</f>
      </c>
      <c r="P48" t="s">
        <v>23</v>
      </c>
    </row>
    <row r="49" spans="1:5" ht="12.75">
      <c r="A49" s="35" t="s">
        <v>50</v>
      </c>
      <c r="E49" s="36" t="s">
        <v>47</v>
      </c>
    </row>
    <row r="50" spans="1:5" ht="12.75">
      <c r="A50" s="37" t="s">
        <v>51</v>
      </c>
      <c r="E50" s="38" t="s">
        <v>1568</v>
      </c>
    </row>
    <row r="51" spans="1:5" ht="255">
      <c r="A51" t="s">
        <v>53</v>
      </c>
      <c r="E51" s="36" t="s">
        <v>1569</v>
      </c>
    </row>
    <row r="52" spans="1:16" ht="12.75">
      <c r="A52" s="25" t="s">
        <v>45</v>
      </c>
      <c r="B52" s="29" t="s">
        <v>89</v>
      </c>
      <c r="C52" s="29" t="s">
        <v>1570</v>
      </c>
      <c r="D52" s="25" t="s">
        <v>140</v>
      </c>
      <c r="E52" s="30" t="s">
        <v>1571</v>
      </c>
      <c r="F52" s="31" t="s">
        <v>82</v>
      </c>
      <c r="G52" s="32">
        <v>18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47</v>
      </c>
    </row>
    <row r="54" spans="1:5" ht="12.75">
      <c r="A54" s="37" t="s">
        <v>51</v>
      </c>
      <c r="E54" s="38" t="s">
        <v>329</v>
      </c>
    </row>
    <row r="55" spans="1:5" ht="51">
      <c r="A55" t="s">
        <v>53</v>
      </c>
      <c r="E55" s="36" t="s">
        <v>1498</v>
      </c>
    </row>
    <row r="56" spans="1:16" ht="12.75">
      <c r="A56" s="25" t="s">
        <v>45</v>
      </c>
      <c r="B56" s="29" t="s">
        <v>93</v>
      </c>
      <c r="C56" s="29" t="s">
        <v>1572</v>
      </c>
      <c r="D56" s="25" t="s">
        <v>47</v>
      </c>
      <c r="E56" s="30" t="s">
        <v>1573</v>
      </c>
      <c r="F56" s="31" t="s">
        <v>68</v>
      </c>
      <c r="G56" s="32">
        <v>1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47</v>
      </c>
    </row>
    <row r="58" spans="1:5" ht="12.75">
      <c r="A58" s="37" t="s">
        <v>51</v>
      </c>
      <c r="E58" s="38" t="s">
        <v>57</v>
      </c>
    </row>
    <row r="59" spans="1:5" ht="25.5">
      <c r="A59" t="s">
        <v>53</v>
      </c>
      <c r="E59" s="36" t="s">
        <v>1502</v>
      </c>
    </row>
    <row r="60" spans="1:16" ht="12.75">
      <c r="A60" s="25" t="s">
        <v>45</v>
      </c>
      <c r="B60" s="29" t="s">
        <v>97</v>
      </c>
      <c r="C60" s="29" t="s">
        <v>1574</v>
      </c>
      <c r="D60" s="25" t="s">
        <v>47</v>
      </c>
      <c r="E60" s="30" t="s">
        <v>1575</v>
      </c>
      <c r="F60" s="31" t="s">
        <v>68</v>
      </c>
      <c r="G60" s="32">
        <v>1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57</v>
      </c>
    </row>
    <row r="63" spans="1:5" ht="25.5">
      <c r="A63" t="s">
        <v>53</v>
      </c>
      <c r="E63" s="36" t="s">
        <v>1502</v>
      </c>
    </row>
    <row r="64" spans="1:16" ht="12.75">
      <c r="A64" s="25" t="s">
        <v>45</v>
      </c>
      <c r="B64" s="29" t="s">
        <v>261</v>
      </c>
      <c r="C64" s="29" t="s">
        <v>1576</v>
      </c>
      <c r="D64" s="25" t="s">
        <v>47</v>
      </c>
      <c r="E64" s="30" t="s">
        <v>1577</v>
      </c>
      <c r="F64" s="31" t="s">
        <v>82</v>
      </c>
      <c r="G64" s="32">
        <v>58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25.5">
      <c r="A66" s="37" t="s">
        <v>51</v>
      </c>
      <c r="E66" s="38" t="s">
        <v>1578</v>
      </c>
    </row>
    <row r="67" spans="1:5" ht="51">
      <c r="A67" t="s">
        <v>53</v>
      </c>
      <c r="E67" s="36" t="s">
        <v>1579</v>
      </c>
    </row>
    <row r="68" spans="1:16" ht="12.75">
      <c r="A68" s="25" t="s">
        <v>45</v>
      </c>
      <c r="B68" s="29" t="s">
        <v>101</v>
      </c>
      <c r="C68" s="29" t="s">
        <v>1580</v>
      </c>
      <c r="D68" s="25" t="s">
        <v>47</v>
      </c>
      <c r="E68" s="30" t="s">
        <v>1581</v>
      </c>
      <c r="F68" s="31" t="s">
        <v>82</v>
      </c>
      <c r="G68" s="32">
        <v>55.83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1582</v>
      </c>
    </row>
    <row r="71" spans="1:5" ht="38.25">
      <c r="A71" t="s">
        <v>53</v>
      </c>
      <c r="E71" s="36" t="s">
        <v>1531</v>
      </c>
    </row>
    <row r="72" spans="1:16" ht="12.75">
      <c r="A72" s="25" t="s">
        <v>45</v>
      </c>
      <c r="B72" s="29" t="s">
        <v>105</v>
      </c>
      <c r="C72" s="29" t="s">
        <v>1583</v>
      </c>
      <c r="D72" s="25" t="s">
        <v>47</v>
      </c>
      <c r="E72" s="30" t="s">
        <v>1584</v>
      </c>
      <c r="F72" s="31" t="s">
        <v>68</v>
      </c>
      <c r="G72" s="32">
        <v>1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1585</v>
      </c>
    </row>
    <row r="75" spans="1:5" ht="51">
      <c r="A75" t="s">
        <v>53</v>
      </c>
      <c r="E75" s="36" t="s">
        <v>1535</v>
      </c>
    </row>
    <row r="76" spans="1:16" ht="12.75">
      <c r="A76" s="25" t="s">
        <v>45</v>
      </c>
      <c r="B76" s="29" t="s">
        <v>109</v>
      </c>
      <c r="C76" s="29" t="s">
        <v>1586</v>
      </c>
      <c r="D76" s="25" t="s">
        <v>47</v>
      </c>
      <c r="E76" s="30" t="s">
        <v>1587</v>
      </c>
      <c r="F76" s="31" t="s">
        <v>82</v>
      </c>
      <c r="G76" s="32">
        <v>55.83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1582</v>
      </c>
    </row>
    <row r="79" spans="1:5" ht="51">
      <c r="A79" t="s">
        <v>53</v>
      </c>
      <c r="E79" s="36" t="s">
        <v>1539</v>
      </c>
    </row>
    <row r="80" spans="1:16" ht="12.75">
      <c r="A80" s="25" t="s">
        <v>45</v>
      </c>
      <c r="B80" s="29" t="s">
        <v>113</v>
      </c>
      <c r="C80" s="29" t="s">
        <v>1588</v>
      </c>
      <c r="D80" s="25" t="s">
        <v>47</v>
      </c>
      <c r="E80" s="30" t="s">
        <v>1589</v>
      </c>
      <c r="F80" s="31" t="s">
        <v>82</v>
      </c>
      <c r="G80" s="32">
        <v>55.83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12.75">
      <c r="A82" s="37" t="s">
        <v>51</v>
      </c>
      <c r="E82" s="38" t="s">
        <v>1582</v>
      </c>
    </row>
    <row r="83" spans="1:5" ht="25.5">
      <c r="A83" t="s">
        <v>53</v>
      </c>
      <c r="E83" s="36" t="s">
        <v>1543</v>
      </c>
    </row>
    <row r="84" spans="1:18" ht="12.75" customHeight="1">
      <c r="A84" s="6" t="s">
        <v>43</v>
      </c>
      <c r="B84" s="6"/>
      <c r="C84" s="40" t="s">
        <v>40</v>
      </c>
      <c r="D84" s="6"/>
      <c r="E84" s="27" t="s">
        <v>214</v>
      </c>
      <c r="F84" s="6"/>
      <c r="G84" s="6"/>
      <c r="H84" s="6"/>
      <c r="I84" s="41">
        <f>0+Q84</f>
      </c>
      <c r="O84">
        <f>0+R84</f>
      </c>
      <c r="Q84">
        <f>0+I85+I89+I93+I97+I101</f>
      </c>
      <c r="R84">
        <f>0+O85+O89+O93+O97+O101</f>
      </c>
    </row>
    <row r="85" spans="1:16" ht="12.75">
      <c r="A85" s="25" t="s">
        <v>45</v>
      </c>
      <c r="B85" s="29" t="s">
        <v>117</v>
      </c>
      <c r="C85" s="29" t="s">
        <v>1544</v>
      </c>
      <c r="D85" s="25" t="s">
        <v>47</v>
      </c>
      <c r="E85" s="30" t="s">
        <v>1545</v>
      </c>
      <c r="F85" s="31" t="s">
        <v>68</v>
      </c>
      <c r="G85" s="32">
        <v>2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47</v>
      </c>
    </row>
    <row r="87" spans="1:5" ht="12.75">
      <c r="A87" s="37" t="s">
        <v>51</v>
      </c>
      <c r="E87" s="38" t="s">
        <v>146</v>
      </c>
    </row>
    <row r="88" spans="1:5" ht="38.25">
      <c r="A88" t="s">
        <v>53</v>
      </c>
      <c r="E88" s="36" t="s">
        <v>1531</v>
      </c>
    </row>
    <row r="89" spans="1:16" ht="12.75">
      <c r="A89" s="25" t="s">
        <v>45</v>
      </c>
      <c r="B89" s="29" t="s">
        <v>121</v>
      </c>
      <c r="C89" s="29" t="s">
        <v>1590</v>
      </c>
      <c r="D89" s="25" t="s">
        <v>47</v>
      </c>
      <c r="E89" s="30" t="s">
        <v>1591</v>
      </c>
      <c r="F89" s="31" t="s">
        <v>68</v>
      </c>
      <c r="G89" s="32">
        <v>2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47</v>
      </c>
    </row>
    <row r="91" spans="1:5" ht="12.75">
      <c r="A91" s="37" t="s">
        <v>51</v>
      </c>
      <c r="E91" s="38" t="s">
        <v>1592</v>
      </c>
    </row>
    <row r="92" spans="1:5" ht="89.25">
      <c r="A92" t="s">
        <v>53</v>
      </c>
      <c r="E92" s="36" t="s">
        <v>1593</v>
      </c>
    </row>
    <row r="93" spans="1:16" ht="12.75">
      <c r="A93" s="25" t="s">
        <v>45</v>
      </c>
      <c r="B93" s="29" t="s">
        <v>289</v>
      </c>
      <c r="C93" s="29" t="s">
        <v>1594</v>
      </c>
      <c r="D93" s="25" t="s">
        <v>47</v>
      </c>
      <c r="E93" s="30" t="s">
        <v>1595</v>
      </c>
      <c r="F93" s="31" t="s">
        <v>160</v>
      </c>
      <c r="G93" s="32">
        <v>0.09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47</v>
      </c>
    </row>
    <row r="95" spans="1:5" ht="25.5">
      <c r="A95" s="37" t="s">
        <v>51</v>
      </c>
      <c r="E95" s="38" t="s">
        <v>1596</v>
      </c>
    </row>
    <row r="96" spans="1:5" ht="76.5">
      <c r="A96" t="s">
        <v>53</v>
      </c>
      <c r="E96" s="36" t="s">
        <v>1597</v>
      </c>
    </row>
    <row r="97" spans="1:16" ht="12.75">
      <c r="A97" s="25" t="s">
        <v>45</v>
      </c>
      <c r="B97" s="29" t="s">
        <v>294</v>
      </c>
      <c r="C97" s="29" t="s">
        <v>1598</v>
      </c>
      <c r="D97" s="25" t="s">
        <v>47</v>
      </c>
      <c r="E97" s="30" t="s">
        <v>1599</v>
      </c>
      <c r="F97" s="31" t="s">
        <v>82</v>
      </c>
      <c r="G97" s="32">
        <v>72.05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47</v>
      </c>
    </row>
    <row r="99" spans="1:5" ht="12.75">
      <c r="A99" s="37" t="s">
        <v>51</v>
      </c>
      <c r="E99" s="38" t="s">
        <v>1600</v>
      </c>
    </row>
    <row r="100" spans="1:5" ht="76.5">
      <c r="A100" t="s">
        <v>53</v>
      </c>
      <c r="E100" s="36" t="s">
        <v>1550</v>
      </c>
    </row>
    <row r="101" spans="1:16" ht="12.75">
      <c r="A101" s="25" t="s">
        <v>45</v>
      </c>
      <c r="B101" s="29" t="s">
        <v>299</v>
      </c>
      <c r="C101" s="29" t="s">
        <v>1547</v>
      </c>
      <c r="D101" s="25" t="s">
        <v>47</v>
      </c>
      <c r="E101" s="30" t="s">
        <v>1548</v>
      </c>
      <c r="F101" s="31" t="s">
        <v>82</v>
      </c>
      <c r="G101" s="32">
        <v>13.15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1601</v>
      </c>
    </row>
    <row r="104" spans="1:5" ht="76.5">
      <c r="A104" t="s">
        <v>53</v>
      </c>
      <c r="E104" s="36" t="s">
        <v>1550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0+O8+O13+O38+O51+O100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1602</v>
      </c>
      <c r="I3" s="42">
        <f>0+I8+I13+I38+I51+I100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1602</v>
      </c>
      <c r="D4" s="6"/>
      <c r="E4" s="18" t="s">
        <v>1603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563.872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1604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</f>
      </c>
      <c r="R13">
        <f>0+O14+O18+O22+O26+O30+O34</f>
      </c>
    </row>
    <row r="14" spans="1:16" ht="12.75">
      <c r="A14" s="25" t="s">
        <v>45</v>
      </c>
      <c r="B14" s="29" t="s">
        <v>23</v>
      </c>
      <c r="C14" s="29" t="s">
        <v>244</v>
      </c>
      <c r="D14" s="25" t="s">
        <v>149</v>
      </c>
      <c r="E14" s="30" t="s">
        <v>245</v>
      </c>
      <c r="F14" s="31" t="s">
        <v>160</v>
      </c>
      <c r="G14" s="32">
        <v>115.63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1605</v>
      </c>
    </row>
    <row r="17" spans="1:5" ht="306">
      <c r="A17" t="s">
        <v>53</v>
      </c>
      <c r="E17" s="36" t="s">
        <v>199</v>
      </c>
    </row>
    <row r="18" spans="1:16" ht="12.75">
      <c r="A18" s="25" t="s">
        <v>45</v>
      </c>
      <c r="B18" s="29" t="s">
        <v>22</v>
      </c>
      <c r="C18" s="29" t="s">
        <v>422</v>
      </c>
      <c r="D18" s="25" t="s">
        <v>47</v>
      </c>
      <c r="E18" s="30" t="s">
        <v>423</v>
      </c>
      <c r="F18" s="31" t="s">
        <v>160</v>
      </c>
      <c r="G18" s="32">
        <v>679.502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51">
      <c r="A20" s="37" t="s">
        <v>51</v>
      </c>
      <c r="E20" s="38" t="s">
        <v>1606</v>
      </c>
    </row>
    <row r="21" spans="1:5" ht="318.75">
      <c r="A21" t="s">
        <v>53</v>
      </c>
      <c r="E21" s="36" t="s">
        <v>421</v>
      </c>
    </row>
    <row r="22" spans="1:16" ht="12.75">
      <c r="A22" s="25" t="s">
        <v>45</v>
      </c>
      <c r="B22" s="29" t="s">
        <v>33</v>
      </c>
      <c r="C22" s="29" t="s">
        <v>200</v>
      </c>
      <c r="D22" s="25" t="s">
        <v>47</v>
      </c>
      <c r="E22" s="30" t="s">
        <v>201</v>
      </c>
      <c r="F22" s="31" t="s">
        <v>160</v>
      </c>
      <c r="G22" s="32">
        <v>679.502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1607</v>
      </c>
    </row>
    <row r="25" spans="1:5" ht="191.25">
      <c r="A25" t="s">
        <v>53</v>
      </c>
      <c r="E25" s="36" t="s">
        <v>203</v>
      </c>
    </row>
    <row r="26" spans="1:16" ht="12.75">
      <c r="A26" s="25" t="s">
        <v>45</v>
      </c>
      <c r="B26" s="29" t="s">
        <v>35</v>
      </c>
      <c r="C26" s="29" t="s">
        <v>435</v>
      </c>
      <c r="D26" s="25" t="s">
        <v>47</v>
      </c>
      <c r="E26" s="30" t="s">
        <v>436</v>
      </c>
      <c r="F26" s="31" t="s">
        <v>160</v>
      </c>
      <c r="G26" s="32">
        <v>115.63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1608</v>
      </c>
    </row>
    <row r="29" spans="1:5" ht="229.5">
      <c r="A29" t="s">
        <v>53</v>
      </c>
      <c r="E29" s="36" t="s">
        <v>438</v>
      </c>
    </row>
    <row r="30" spans="1:16" ht="12.75">
      <c r="A30" s="25" t="s">
        <v>45</v>
      </c>
      <c r="B30" s="29" t="s">
        <v>37</v>
      </c>
      <c r="C30" s="29" t="s">
        <v>693</v>
      </c>
      <c r="D30" s="25" t="s">
        <v>47</v>
      </c>
      <c r="E30" s="30" t="s">
        <v>694</v>
      </c>
      <c r="F30" s="31" t="s">
        <v>160</v>
      </c>
      <c r="G30" s="32">
        <v>442.73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63.75">
      <c r="A32" s="37" t="s">
        <v>51</v>
      </c>
      <c r="E32" s="38" t="s">
        <v>1609</v>
      </c>
    </row>
    <row r="33" spans="1:5" ht="229.5">
      <c r="A33" t="s">
        <v>53</v>
      </c>
      <c r="E33" s="36" t="s">
        <v>696</v>
      </c>
    </row>
    <row r="34" spans="1:16" ht="12.75">
      <c r="A34" s="25" t="s">
        <v>45</v>
      </c>
      <c r="B34" s="29" t="s">
        <v>64</v>
      </c>
      <c r="C34" s="29" t="s">
        <v>949</v>
      </c>
      <c r="D34" s="25" t="s">
        <v>47</v>
      </c>
      <c r="E34" s="30" t="s">
        <v>950</v>
      </c>
      <c r="F34" s="31" t="s">
        <v>160</v>
      </c>
      <c r="G34" s="32">
        <v>92.505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1610</v>
      </c>
    </row>
    <row r="37" spans="1:5" ht="293.25">
      <c r="A37" t="s">
        <v>53</v>
      </c>
      <c r="E37" s="36" t="s">
        <v>952</v>
      </c>
    </row>
    <row r="38" spans="1:18" ht="12.75" customHeight="1">
      <c r="A38" s="6" t="s">
        <v>43</v>
      </c>
      <c r="B38" s="6"/>
      <c r="C38" s="40" t="s">
        <v>33</v>
      </c>
      <c r="D38" s="6"/>
      <c r="E38" s="27" t="s">
        <v>271</v>
      </c>
      <c r="F38" s="6"/>
      <c r="G38" s="6"/>
      <c r="H38" s="6"/>
      <c r="I38" s="41">
        <f>0+Q38</f>
      </c>
      <c r="O38">
        <f>0+R38</f>
      </c>
      <c r="Q38">
        <f>0+I39+I43+I47</f>
      </c>
      <c r="R38">
        <f>0+O39+O43+O47</f>
      </c>
    </row>
    <row r="39" spans="1:16" ht="12.75">
      <c r="A39" s="25" t="s">
        <v>45</v>
      </c>
      <c r="B39" s="29" t="s">
        <v>77</v>
      </c>
      <c r="C39" s="29" t="s">
        <v>704</v>
      </c>
      <c r="D39" s="25" t="s">
        <v>47</v>
      </c>
      <c r="E39" s="30" t="s">
        <v>705</v>
      </c>
      <c r="F39" s="31" t="s">
        <v>160</v>
      </c>
      <c r="G39" s="32">
        <v>0.216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12.75">
      <c r="A41" s="37" t="s">
        <v>51</v>
      </c>
      <c r="E41" s="38" t="s">
        <v>1611</v>
      </c>
    </row>
    <row r="42" spans="1:5" ht="369.75">
      <c r="A42" t="s">
        <v>53</v>
      </c>
      <c r="E42" s="36" t="s">
        <v>275</v>
      </c>
    </row>
    <row r="43" spans="1:16" ht="12.75">
      <c r="A43" s="25" t="s">
        <v>45</v>
      </c>
      <c r="B43" s="29" t="s">
        <v>40</v>
      </c>
      <c r="C43" s="29" t="s">
        <v>1559</v>
      </c>
      <c r="D43" s="25" t="s">
        <v>47</v>
      </c>
      <c r="E43" s="30" t="s">
        <v>1560</v>
      </c>
      <c r="F43" s="31" t="s">
        <v>160</v>
      </c>
      <c r="G43" s="32">
        <v>0.546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50</v>
      </c>
      <c r="E44" s="36" t="s">
        <v>47</v>
      </c>
    </row>
    <row r="45" spans="1:5" ht="12.75">
      <c r="A45" s="37" t="s">
        <v>51</v>
      </c>
      <c r="E45" s="38" t="s">
        <v>1612</v>
      </c>
    </row>
    <row r="46" spans="1:5" ht="369.75">
      <c r="A46" t="s">
        <v>53</v>
      </c>
      <c r="E46" s="36" t="s">
        <v>275</v>
      </c>
    </row>
    <row r="47" spans="1:16" ht="12.75">
      <c r="A47" s="25" t="s">
        <v>45</v>
      </c>
      <c r="B47" s="29" t="s">
        <v>42</v>
      </c>
      <c r="C47" s="29" t="s">
        <v>711</v>
      </c>
      <c r="D47" s="25" t="s">
        <v>47</v>
      </c>
      <c r="E47" s="30" t="s">
        <v>712</v>
      </c>
      <c r="F47" s="31" t="s">
        <v>160</v>
      </c>
      <c r="G47" s="32">
        <v>29.928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47</v>
      </c>
    </row>
    <row r="49" spans="1:5" ht="38.25">
      <c r="A49" s="37" t="s">
        <v>51</v>
      </c>
      <c r="E49" s="38" t="s">
        <v>1613</v>
      </c>
    </row>
    <row r="50" spans="1:5" ht="38.25">
      <c r="A50" t="s">
        <v>53</v>
      </c>
      <c r="E50" s="36" t="s">
        <v>714</v>
      </c>
    </row>
    <row r="51" spans="1:18" ht="12.75" customHeight="1">
      <c r="A51" s="6" t="s">
        <v>43</v>
      </c>
      <c r="B51" s="6"/>
      <c r="C51" s="40" t="s">
        <v>77</v>
      </c>
      <c r="D51" s="6"/>
      <c r="E51" s="27" t="s">
        <v>753</v>
      </c>
      <c r="F51" s="6"/>
      <c r="G51" s="6"/>
      <c r="H51" s="6"/>
      <c r="I51" s="41">
        <f>0+Q51</f>
      </c>
      <c r="O51">
        <f>0+R51</f>
      </c>
      <c r="Q51">
        <f>0+I52+I56+I60+I64+I68+I72+I76+I80+I84+I88+I92+I96</f>
      </c>
      <c r="R51">
        <f>0+O52+O56+O60+O64+O68+O72+O76+O80+O84+O88+O92+O96</f>
      </c>
    </row>
    <row r="52" spans="1:16" ht="12.75">
      <c r="A52" s="25" t="s">
        <v>45</v>
      </c>
      <c r="B52" s="29" t="s">
        <v>89</v>
      </c>
      <c r="C52" s="29" t="s">
        <v>1614</v>
      </c>
      <c r="D52" s="25" t="s">
        <v>47</v>
      </c>
      <c r="E52" s="30" t="s">
        <v>1615</v>
      </c>
      <c r="F52" s="31" t="s">
        <v>82</v>
      </c>
      <c r="G52" s="32">
        <v>14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47</v>
      </c>
    </row>
    <row r="54" spans="1:5" ht="12.75">
      <c r="A54" s="37" t="s">
        <v>51</v>
      </c>
      <c r="E54" s="38" t="s">
        <v>928</v>
      </c>
    </row>
    <row r="55" spans="1:5" ht="255">
      <c r="A55" t="s">
        <v>53</v>
      </c>
      <c r="E55" s="36" t="s">
        <v>1494</v>
      </c>
    </row>
    <row r="56" spans="1:16" ht="12.75">
      <c r="A56" s="25" t="s">
        <v>45</v>
      </c>
      <c r="B56" s="29" t="s">
        <v>93</v>
      </c>
      <c r="C56" s="29" t="s">
        <v>1616</v>
      </c>
      <c r="D56" s="25" t="s">
        <v>47</v>
      </c>
      <c r="E56" s="30" t="s">
        <v>1617</v>
      </c>
      <c r="F56" s="31" t="s">
        <v>82</v>
      </c>
      <c r="G56" s="32">
        <v>14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47</v>
      </c>
    </row>
    <row r="58" spans="1:5" ht="12.75">
      <c r="A58" s="37" t="s">
        <v>51</v>
      </c>
      <c r="E58" s="38" t="s">
        <v>1618</v>
      </c>
    </row>
    <row r="59" spans="1:5" ht="255">
      <c r="A59" t="s">
        <v>53</v>
      </c>
      <c r="E59" s="36" t="s">
        <v>1494</v>
      </c>
    </row>
    <row r="60" spans="1:16" ht="12.75">
      <c r="A60" s="25" t="s">
        <v>45</v>
      </c>
      <c r="B60" s="29" t="s">
        <v>97</v>
      </c>
      <c r="C60" s="29" t="s">
        <v>1619</v>
      </c>
      <c r="D60" s="25" t="s">
        <v>47</v>
      </c>
      <c r="E60" s="30" t="s">
        <v>1620</v>
      </c>
      <c r="F60" s="31" t="s">
        <v>82</v>
      </c>
      <c r="G60" s="32">
        <v>252.68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1621</v>
      </c>
    </row>
    <row r="63" spans="1:5" ht="255">
      <c r="A63" t="s">
        <v>53</v>
      </c>
      <c r="E63" s="36" t="s">
        <v>1569</v>
      </c>
    </row>
    <row r="64" spans="1:16" ht="12.75">
      <c r="A64" s="25" t="s">
        <v>45</v>
      </c>
      <c r="B64" s="29" t="s">
        <v>261</v>
      </c>
      <c r="C64" s="29" t="s">
        <v>1622</v>
      </c>
      <c r="D64" s="25" t="s">
        <v>47</v>
      </c>
      <c r="E64" s="30" t="s">
        <v>1623</v>
      </c>
      <c r="F64" s="31" t="s">
        <v>82</v>
      </c>
      <c r="G64" s="32">
        <v>14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12.75">
      <c r="A66" s="37" t="s">
        <v>51</v>
      </c>
      <c r="E66" s="38" t="s">
        <v>928</v>
      </c>
    </row>
    <row r="67" spans="1:5" ht="51">
      <c r="A67" t="s">
        <v>53</v>
      </c>
      <c r="E67" s="36" t="s">
        <v>1498</v>
      </c>
    </row>
    <row r="68" spans="1:16" ht="12.75">
      <c r="A68" s="25" t="s">
        <v>45</v>
      </c>
      <c r="B68" s="29" t="s">
        <v>101</v>
      </c>
      <c r="C68" s="29" t="s">
        <v>1624</v>
      </c>
      <c r="D68" s="25" t="s">
        <v>47</v>
      </c>
      <c r="E68" s="30" t="s">
        <v>1625</v>
      </c>
      <c r="F68" s="31" t="s">
        <v>68</v>
      </c>
      <c r="G68" s="32">
        <v>4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896</v>
      </c>
    </row>
    <row r="71" spans="1:5" ht="25.5">
      <c r="A71" t="s">
        <v>53</v>
      </c>
      <c r="E71" s="36" t="s">
        <v>1502</v>
      </c>
    </row>
    <row r="72" spans="1:16" ht="12.75">
      <c r="A72" s="25" t="s">
        <v>45</v>
      </c>
      <c r="B72" s="29" t="s">
        <v>105</v>
      </c>
      <c r="C72" s="29" t="s">
        <v>1626</v>
      </c>
      <c r="D72" s="25" t="s">
        <v>47</v>
      </c>
      <c r="E72" s="30" t="s">
        <v>1627</v>
      </c>
      <c r="F72" s="31" t="s">
        <v>68</v>
      </c>
      <c r="G72" s="32">
        <v>4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896</v>
      </c>
    </row>
    <row r="75" spans="1:5" ht="25.5">
      <c r="A75" t="s">
        <v>53</v>
      </c>
      <c r="E75" s="36" t="s">
        <v>1502</v>
      </c>
    </row>
    <row r="76" spans="1:16" ht="12.75">
      <c r="A76" s="25" t="s">
        <v>45</v>
      </c>
      <c r="B76" s="29" t="s">
        <v>109</v>
      </c>
      <c r="C76" s="29" t="s">
        <v>1628</v>
      </c>
      <c r="D76" s="25" t="s">
        <v>47</v>
      </c>
      <c r="E76" s="30" t="s">
        <v>1629</v>
      </c>
      <c r="F76" s="31" t="s">
        <v>68</v>
      </c>
      <c r="G76" s="32">
        <v>8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1630</v>
      </c>
    </row>
    <row r="79" spans="1:5" ht="25.5">
      <c r="A79" t="s">
        <v>53</v>
      </c>
      <c r="E79" s="36" t="s">
        <v>1502</v>
      </c>
    </row>
    <row r="80" spans="1:16" ht="12.75">
      <c r="A80" s="25" t="s">
        <v>45</v>
      </c>
      <c r="B80" s="29" t="s">
        <v>113</v>
      </c>
      <c r="C80" s="29" t="s">
        <v>1576</v>
      </c>
      <c r="D80" s="25" t="s">
        <v>47</v>
      </c>
      <c r="E80" s="30" t="s">
        <v>1577</v>
      </c>
      <c r="F80" s="31" t="s">
        <v>82</v>
      </c>
      <c r="G80" s="32">
        <v>255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25.5">
      <c r="A82" s="37" t="s">
        <v>51</v>
      </c>
      <c r="E82" s="38" t="s">
        <v>1631</v>
      </c>
    </row>
    <row r="83" spans="1:5" ht="51">
      <c r="A83" t="s">
        <v>53</v>
      </c>
      <c r="E83" s="36" t="s">
        <v>1579</v>
      </c>
    </row>
    <row r="84" spans="1:16" ht="12.75">
      <c r="A84" s="25" t="s">
        <v>45</v>
      </c>
      <c r="B84" s="29" t="s">
        <v>117</v>
      </c>
      <c r="C84" s="29" t="s">
        <v>1580</v>
      </c>
      <c r="D84" s="25" t="s">
        <v>47</v>
      </c>
      <c r="E84" s="30" t="s">
        <v>1581</v>
      </c>
      <c r="F84" s="31" t="s">
        <v>82</v>
      </c>
      <c r="G84" s="32">
        <v>252.68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1632</v>
      </c>
    </row>
    <row r="87" spans="1:5" ht="38.25">
      <c r="A87" t="s">
        <v>53</v>
      </c>
      <c r="E87" s="36" t="s">
        <v>1531</v>
      </c>
    </row>
    <row r="88" spans="1:16" ht="12.75">
      <c r="A88" s="25" t="s">
        <v>45</v>
      </c>
      <c r="B88" s="29" t="s">
        <v>121</v>
      </c>
      <c r="C88" s="29" t="s">
        <v>1633</v>
      </c>
      <c r="D88" s="25" t="s">
        <v>47</v>
      </c>
      <c r="E88" s="30" t="s">
        <v>1634</v>
      </c>
      <c r="F88" s="31" t="s">
        <v>68</v>
      </c>
      <c r="G88" s="32">
        <v>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146</v>
      </c>
    </row>
    <row r="91" spans="1:5" ht="51">
      <c r="A91" t="s">
        <v>53</v>
      </c>
      <c r="E91" s="36" t="s">
        <v>1535</v>
      </c>
    </row>
    <row r="92" spans="1:16" ht="12.75">
      <c r="A92" s="25" t="s">
        <v>45</v>
      </c>
      <c r="B92" s="29" t="s">
        <v>289</v>
      </c>
      <c r="C92" s="29" t="s">
        <v>1635</v>
      </c>
      <c r="D92" s="25" t="s">
        <v>47</v>
      </c>
      <c r="E92" s="30" t="s">
        <v>1636</v>
      </c>
      <c r="F92" s="31" t="s">
        <v>82</v>
      </c>
      <c r="G92" s="32">
        <v>252.68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12.75">
      <c r="A94" s="37" t="s">
        <v>51</v>
      </c>
      <c r="E94" s="38" t="s">
        <v>1632</v>
      </c>
    </row>
    <row r="95" spans="1:5" ht="51">
      <c r="A95" t="s">
        <v>53</v>
      </c>
      <c r="E95" s="36" t="s">
        <v>1539</v>
      </c>
    </row>
    <row r="96" spans="1:16" ht="12.75">
      <c r="A96" s="25" t="s">
        <v>45</v>
      </c>
      <c r="B96" s="29" t="s">
        <v>294</v>
      </c>
      <c r="C96" s="29" t="s">
        <v>1637</v>
      </c>
      <c r="D96" s="25" t="s">
        <v>47</v>
      </c>
      <c r="E96" s="30" t="s">
        <v>1638</v>
      </c>
      <c r="F96" s="31" t="s">
        <v>82</v>
      </c>
      <c r="G96" s="32">
        <v>252.68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1632</v>
      </c>
    </row>
    <row r="99" spans="1:5" ht="25.5">
      <c r="A99" t="s">
        <v>53</v>
      </c>
      <c r="E99" s="36" t="s">
        <v>1543</v>
      </c>
    </row>
    <row r="100" spans="1:18" ht="12.75" customHeight="1">
      <c r="A100" s="6" t="s">
        <v>43</v>
      </c>
      <c r="B100" s="6"/>
      <c r="C100" s="40" t="s">
        <v>40</v>
      </c>
      <c r="D100" s="6"/>
      <c r="E100" s="27" t="s">
        <v>214</v>
      </c>
      <c r="F100" s="6"/>
      <c r="G100" s="6"/>
      <c r="H100" s="6"/>
      <c r="I100" s="41">
        <f>0+Q100</f>
      </c>
      <c r="O100">
        <f>0+R100</f>
      </c>
      <c r="Q100">
        <f>0+I101+I105</f>
      </c>
      <c r="R100">
        <f>0+O101+O105</f>
      </c>
    </row>
    <row r="101" spans="1:16" ht="12.75">
      <c r="A101" s="25" t="s">
        <v>45</v>
      </c>
      <c r="B101" s="29" t="s">
        <v>299</v>
      </c>
      <c r="C101" s="29" t="s">
        <v>1544</v>
      </c>
      <c r="D101" s="25" t="s">
        <v>47</v>
      </c>
      <c r="E101" s="30" t="s">
        <v>1545</v>
      </c>
      <c r="F101" s="31" t="s">
        <v>68</v>
      </c>
      <c r="G101" s="32">
        <v>3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124</v>
      </c>
    </row>
    <row r="104" spans="1:5" ht="38.25">
      <c r="A104" t="s">
        <v>53</v>
      </c>
      <c r="E104" s="36" t="s">
        <v>1531</v>
      </c>
    </row>
    <row r="105" spans="1:16" ht="12.75">
      <c r="A105" s="25" t="s">
        <v>45</v>
      </c>
      <c r="B105" s="29" t="s">
        <v>303</v>
      </c>
      <c r="C105" s="29" t="s">
        <v>1639</v>
      </c>
      <c r="D105" s="25" t="s">
        <v>47</v>
      </c>
      <c r="E105" s="30" t="s">
        <v>1640</v>
      </c>
      <c r="F105" s="31" t="s">
        <v>82</v>
      </c>
      <c r="G105" s="32">
        <v>215.87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12.75">
      <c r="A107" s="37" t="s">
        <v>51</v>
      </c>
      <c r="E107" s="38" t="s">
        <v>1641</v>
      </c>
    </row>
    <row r="108" spans="1:5" ht="76.5">
      <c r="A108" t="s">
        <v>53</v>
      </c>
      <c r="E108" s="36" t="s">
        <v>1550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0+O8+O17+O58+O63+O68+O85+O90+O115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1642</v>
      </c>
      <c r="I3" s="42">
        <f>0+I8+I17+I58+I63+I68+I85+I90+I115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1642</v>
      </c>
      <c r="D4" s="6"/>
      <c r="E4" s="18" t="s">
        <v>1643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205.74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1644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7.8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1645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</f>
      </c>
      <c r="R17">
        <f>0+O18+O22+O26+O30+O34+O38+O42+O46+O50+O54</f>
      </c>
    </row>
    <row r="18" spans="1:16" ht="12.75">
      <c r="A18" s="25" t="s">
        <v>45</v>
      </c>
      <c r="B18" s="29" t="s">
        <v>22</v>
      </c>
      <c r="C18" s="29" t="s">
        <v>173</v>
      </c>
      <c r="D18" s="25" t="s">
        <v>47</v>
      </c>
      <c r="E18" s="30" t="s">
        <v>174</v>
      </c>
      <c r="F18" s="31" t="s">
        <v>170</v>
      </c>
      <c r="G18" s="32">
        <v>304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1646</v>
      </c>
    </row>
    <row r="21" spans="1:5" ht="12.75">
      <c r="A21" t="s">
        <v>53</v>
      </c>
      <c r="E21" s="36" t="s">
        <v>176</v>
      </c>
    </row>
    <row r="22" spans="1:16" ht="25.5">
      <c r="A22" s="25" t="s">
        <v>45</v>
      </c>
      <c r="B22" s="29" t="s">
        <v>33</v>
      </c>
      <c r="C22" s="29" t="s">
        <v>229</v>
      </c>
      <c r="D22" s="25" t="s">
        <v>47</v>
      </c>
      <c r="E22" s="30" t="s">
        <v>230</v>
      </c>
      <c r="F22" s="31" t="s">
        <v>160</v>
      </c>
      <c r="G22" s="32">
        <v>7.8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1647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35</v>
      </c>
      <c r="C26" s="29" t="s">
        <v>244</v>
      </c>
      <c r="D26" s="25" t="s">
        <v>149</v>
      </c>
      <c r="E26" s="30" t="s">
        <v>245</v>
      </c>
      <c r="F26" s="31" t="s">
        <v>160</v>
      </c>
      <c r="G26" s="32">
        <v>212.01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1648</v>
      </c>
    </row>
    <row r="29" spans="1:5" ht="306">
      <c r="A29" t="s">
        <v>53</v>
      </c>
      <c r="E29" s="36" t="s">
        <v>199</v>
      </c>
    </row>
    <row r="30" spans="1:16" ht="12.75">
      <c r="A30" s="25" t="s">
        <v>45</v>
      </c>
      <c r="B30" s="29" t="s">
        <v>37</v>
      </c>
      <c r="C30" s="29" t="s">
        <v>244</v>
      </c>
      <c r="D30" s="25" t="s">
        <v>153</v>
      </c>
      <c r="E30" s="30" t="s">
        <v>245</v>
      </c>
      <c r="F30" s="31" t="s">
        <v>160</v>
      </c>
      <c r="G30" s="32">
        <v>91.2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1649</v>
      </c>
    </row>
    <row r="33" spans="1:5" ht="306">
      <c r="A33" t="s">
        <v>53</v>
      </c>
      <c r="E33" s="36" t="s">
        <v>199</v>
      </c>
    </row>
    <row r="34" spans="1:16" ht="12.75">
      <c r="A34" s="25" t="s">
        <v>45</v>
      </c>
      <c r="B34" s="29" t="s">
        <v>64</v>
      </c>
      <c r="C34" s="29" t="s">
        <v>422</v>
      </c>
      <c r="D34" s="25" t="s">
        <v>47</v>
      </c>
      <c r="E34" s="30" t="s">
        <v>423</v>
      </c>
      <c r="F34" s="31" t="s">
        <v>160</v>
      </c>
      <c r="G34" s="32">
        <v>326.55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1650</v>
      </c>
    </row>
    <row r="37" spans="1:5" ht="318.75">
      <c r="A37" t="s">
        <v>53</v>
      </c>
      <c r="E37" s="36" t="s">
        <v>421</v>
      </c>
    </row>
    <row r="38" spans="1:16" ht="12.75">
      <c r="A38" s="25" t="s">
        <v>45</v>
      </c>
      <c r="B38" s="29" t="s">
        <v>77</v>
      </c>
      <c r="C38" s="29" t="s">
        <v>200</v>
      </c>
      <c r="D38" s="25" t="s">
        <v>47</v>
      </c>
      <c r="E38" s="30" t="s">
        <v>201</v>
      </c>
      <c r="F38" s="31" t="s">
        <v>160</v>
      </c>
      <c r="G38" s="32">
        <v>326.55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1651</v>
      </c>
    </row>
    <row r="41" spans="1:5" ht="191.25">
      <c r="A41" t="s">
        <v>53</v>
      </c>
      <c r="E41" s="36" t="s">
        <v>203</v>
      </c>
    </row>
    <row r="42" spans="1:16" ht="12.75">
      <c r="A42" s="25" t="s">
        <v>45</v>
      </c>
      <c r="B42" s="29" t="s">
        <v>40</v>
      </c>
      <c r="C42" s="29" t="s">
        <v>435</v>
      </c>
      <c r="D42" s="25" t="s">
        <v>47</v>
      </c>
      <c r="E42" s="30" t="s">
        <v>436</v>
      </c>
      <c r="F42" s="31" t="s">
        <v>160</v>
      </c>
      <c r="G42" s="32">
        <v>212.215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63.75">
      <c r="A44" s="37" t="s">
        <v>51</v>
      </c>
      <c r="E44" s="38" t="s">
        <v>1652</v>
      </c>
    </row>
    <row r="45" spans="1:5" ht="229.5">
      <c r="A45" t="s">
        <v>53</v>
      </c>
      <c r="E45" s="36" t="s">
        <v>438</v>
      </c>
    </row>
    <row r="46" spans="1:16" ht="12.75">
      <c r="A46" s="25" t="s">
        <v>45</v>
      </c>
      <c r="B46" s="29" t="s">
        <v>42</v>
      </c>
      <c r="C46" s="29" t="s">
        <v>693</v>
      </c>
      <c r="D46" s="25" t="s">
        <v>47</v>
      </c>
      <c r="E46" s="30" t="s">
        <v>694</v>
      </c>
      <c r="F46" s="31" t="s">
        <v>160</v>
      </c>
      <c r="G46" s="32">
        <v>32.667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63.75">
      <c r="A48" s="37" t="s">
        <v>51</v>
      </c>
      <c r="E48" s="38" t="s">
        <v>1653</v>
      </c>
    </row>
    <row r="49" spans="1:5" ht="229.5">
      <c r="A49" t="s">
        <v>53</v>
      </c>
      <c r="E49" s="36" t="s">
        <v>696</v>
      </c>
    </row>
    <row r="50" spans="1:16" ht="12.75">
      <c r="A50" s="25" t="s">
        <v>45</v>
      </c>
      <c r="B50" s="29" t="s">
        <v>89</v>
      </c>
      <c r="C50" s="29" t="s">
        <v>949</v>
      </c>
      <c r="D50" s="25" t="s">
        <v>47</v>
      </c>
      <c r="E50" s="30" t="s">
        <v>950</v>
      </c>
      <c r="F50" s="31" t="s">
        <v>160</v>
      </c>
      <c r="G50" s="32">
        <v>48.008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38.25">
      <c r="A52" s="37" t="s">
        <v>51</v>
      </c>
      <c r="E52" s="38" t="s">
        <v>1654</v>
      </c>
    </row>
    <row r="53" spans="1:5" ht="293.25">
      <c r="A53" t="s">
        <v>53</v>
      </c>
      <c r="E53" s="36" t="s">
        <v>952</v>
      </c>
    </row>
    <row r="54" spans="1:16" ht="12.75">
      <c r="A54" s="25" t="s">
        <v>45</v>
      </c>
      <c r="B54" s="29" t="s">
        <v>93</v>
      </c>
      <c r="C54" s="29" t="s">
        <v>205</v>
      </c>
      <c r="D54" s="25" t="s">
        <v>47</v>
      </c>
      <c r="E54" s="30" t="s">
        <v>206</v>
      </c>
      <c r="F54" s="31" t="s">
        <v>160</v>
      </c>
      <c r="G54" s="32">
        <v>91.2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1649</v>
      </c>
    </row>
    <row r="57" spans="1:5" ht="38.25">
      <c r="A57" t="s">
        <v>53</v>
      </c>
      <c r="E57" s="36" t="s">
        <v>208</v>
      </c>
    </row>
    <row r="58" spans="1:18" ht="12.75" customHeight="1">
      <c r="A58" s="6" t="s">
        <v>43</v>
      </c>
      <c r="B58" s="6"/>
      <c r="C58" s="40" t="s">
        <v>23</v>
      </c>
      <c r="D58" s="6"/>
      <c r="E58" s="27" t="s">
        <v>790</v>
      </c>
      <c r="F58" s="6"/>
      <c r="G58" s="6"/>
      <c r="H58" s="6"/>
      <c r="I58" s="41">
        <f>0+Q58</f>
      </c>
      <c r="O58">
        <f>0+R58</f>
      </c>
      <c r="Q58">
        <f>0+I59</f>
      </c>
      <c r="R58">
        <f>0+O59</f>
      </c>
    </row>
    <row r="59" spans="1:16" ht="12.75">
      <c r="A59" s="25" t="s">
        <v>45</v>
      </c>
      <c r="B59" s="29" t="s">
        <v>97</v>
      </c>
      <c r="C59" s="29" t="s">
        <v>1655</v>
      </c>
      <c r="D59" s="25" t="s">
        <v>47</v>
      </c>
      <c r="E59" s="30" t="s">
        <v>1656</v>
      </c>
      <c r="F59" s="31" t="s">
        <v>49</v>
      </c>
      <c r="G59" s="32">
        <v>37.5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1657</v>
      </c>
    </row>
    <row r="62" spans="1:5" ht="38.25">
      <c r="A62" t="s">
        <v>53</v>
      </c>
      <c r="E62" s="36" t="s">
        <v>1658</v>
      </c>
    </row>
    <row r="63" spans="1:18" ht="12.75" customHeight="1">
      <c r="A63" s="6" t="s">
        <v>43</v>
      </c>
      <c r="B63" s="6"/>
      <c r="C63" s="40" t="s">
        <v>22</v>
      </c>
      <c r="D63" s="6"/>
      <c r="E63" s="27" t="s">
        <v>1228</v>
      </c>
      <c r="F63" s="6"/>
      <c r="G63" s="6"/>
      <c r="H63" s="6"/>
      <c r="I63" s="41">
        <f>0+Q63</f>
      </c>
      <c r="O63">
        <f>0+R63</f>
      </c>
      <c r="Q63">
        <f>0+I64</f>
      </c>
      <c r="R63">
        <f>0+O64</f>
      </c>
    </row>
    <row r="64" spans="1:16" ht="12.75">
      <c r="A64" s="25" t="s">
        <v>45</v>
      </c>
      <c r="B64" s="29" t="s">
        <v>261</v>
      </c>
      <c r="C64" s="29" t="s">
        <v>1659</v>
      </c>
      <c r="D64" s="25" t="s">
        <v>47</v>
      </c>
      <c r="E64" s="30" t="s">
        <v>1660</v>
      </c>
      <c r="F64" s="31" t="s">
        <v>160</v>
      </c>
      <c r="G64" s="32">
        <v>4.17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38.25">
      <c r="A66" s="37" t="s">
        <v>51</v>
      </c>
      <c r="E66" s="38" t="s">
        <v>1661</v>
      </c>
    </row>
    <row r="67" spans="1:5" ht="369.75">
      <c r="A67" t="s">
        <v>53</v>
      </c>
      <c r="E67" s="36" t="s">
        <v>275</v>
      </c>
    </row>
    <row r="68" spans="1:18" ht="12.75" customHeight="1">
      <c r="A68" s="6" t="s">
        <v>43</v>
      </c>
      <c r="B68" s="6"/>
      <c r="C68" s="40" t="s">
        <v>33</v>
      </c>
      <c r="D68" s="6"/>
      <c r="E68" s="27" t="s">
        <v>271</v>
      </c>
      <c r="F68" s="6"/>
      <c r="G68" s="6"/>
      <c r="H68" s="6"/>
      <c r="I68" s="41">
        <f>0+Q68</f>
      </c>
      <c r="O68">
        <f>0+R68</f>
      </c>
      <c r="Q68">
        <f>0+I69+I73+I77+I81</f>
      </c>
      <c r="R68">
        <f>0+O69+O73+O77+O81</f>
      </c>
    </row>
    <row r="69" spans="1:16" ht="12.75">
      <c r="A69" s="25" t="s">
        <v>45</v>
      </c>
      <c r="B69" s="29" t="s">
        <v>101</v>
      </c>
      <c r="C69" s="29" t="s">
        <v>707</v>
      </c>
      <c r="D69" s="25" t="s">
        <v>47</v>
      </c>
      <c r="E69" s="30" t="s">
        <v>708</v>
      </c>
      <c r="F69" s="31" t="s">
        <v>160</v>
      </c>
      <c r="G69" s="32">
        <v>0.468</v>
      </c>
      <c r="H69" s="33">
        <v>0</v>
      </c>
      <c r="I69" s="34">
        <f>ROUND(ROUND(H69,2)*ROUND(G69,3),2)</f>
      </c>
      <c r="O69">
        <f>(I69*21)/100</f>
      </c>
      <c r="P69" t="s">
        <v>23</v>
      </c>
    </row>
    <row r="70" spans="1:5" ht="12.75">
      <c r="A70" s="35" t="s">
        <v>50</v>
      </c>
      <c r="E70" s="36" t="s">
        <v>47</v>
      </c>
    </row>
    <row r="71" spans="1:5" ht="12.75">
      <c r="A71" s="37" t="s">
        <v>51</v>
      </c>
      <c r="E71" s="38" t="s">
        <v>1662</v>
      </c>
    </row>
    <row r="72" spans="1:5" ht="369.75">
      <c r="A72" t="s">
        <v>53</v>
      </c>
      <c r="E72" s="36" t="s">
        <v>275</v>
      </c>
    </row>
    <row r="73" spans="1:16" ht="12.75">
      <c r="A73" s="25" t="s">
        <v>45</v>
      </c>
      <c r="B73" s="29" t="s">
        <v>105</v>
      </c>
      <c r="C73" s="29" t="s">
        <v>711</v>
      </c>
      <c r="D73" s="25" t="s">
        <v>47</v>
      </c>
      <c r="E73" s="30" t="s">
        <v>712</v>
      </c>
      <c r="F73" s="31" t="s">
        <v>160</v>
      </c>
      <c r="G73" s="32">
        <v>9.058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50</v>
      </c>
      <c r="E74" s="36" t="s">
        <v>47</v>
      </c>
    </row>
    <row r="75" spans="1:5" ht="38.25">
      <c r="A75" s="37" t="s">
        <v>51</v>
      </c>
      <c r="E75" s="38" t="s">
        <v>1663</v>
      </c>
    </row>
    <row r="76" spans="1:5" ht="38.25">
      <c r="A76" t="s">
        <v>53</v>
      </c>
      <c r="E76" s="36" t="s">
        <v>714</v>
      </c>
    </row>
    <row r="77" spans="1:16" ht="12.75">
      <c r="A77" s="25" t="s">
        <v>45</v>
      </c>
      <c r="B77" s="29" t="s">
        <v>109</v>
      </c>
      <c r="C77" s="29" t="s">
        <v>1664</v>
      </c>
      <c r="D77" s="25" t="s">
        <v>47</v>
      </c>
      <c r="E77" s="30" t="s">
        <v>1665</v>
      </c>
      <c r="F77" s="31" t="s">
        <v>160</v>
      </c>
      <c r="G77" s="32">
        <v>0.845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75">
      <c r="A78" s="35" t="s">
        <v>50</v>
      </c>
      <c r="E78" s="36" t="s">
        <v>47</v>
      </c>
    </row>
    <row r="79" spans="1:5" ht="12.75">
      <c r="A79" s="37" t="s">
        <v>51</v>
      </c>
      <c r="E79" s="38" t="s">
        <v>1666</v>
      </c>
    </row>
    <row r="80" spans="1:5" ht="293.25">
      <c r="A80" t="s">
        <v>53</v>
      </c>
      <c r="E80" s="36" t="s">
        <v>1667</v>
      </c>
    </row>
    <row r="81" spans="1:16" ht="12.75">
      <c r="A81" s="25" t="s">
        <v>45</v>
      </c>
      <c r="B81" s="29" t="s">
        <v>113</v>
      </c>
      <c r="C81" s="29" t="s">
        <v>276</v>
      </c>
      <c r="D81" s="25" t="s">
        <v>47</v>
      </c>
      <c r="E81" s="30" t="s">
        <v>277</v>
      </c>
      <c r="F81" s="31" t="s">
        <v>160</v>
      </c>
      <c r="G81" s="32">
        <v>0.936</v>
      </c>
      <c r="H81" s="33">
        <v>0</v>
      </c>
      <c r="I81" s="34">
        <f>ROUND(ROUND(H81,2)*ROUND(G81,3),2)</f>
      </c>
      <c r="O81">
        <f>(I81*21)/100</f>
      </c>
      <c r="P81" t="s">
        <v>23</v>
      </c>
    </row>
    <row r="82" spans="1:5" ht="12.75">
      <c r="A82" s="35" t="s">
        <v>50</v>
      </c>
      <c r="E82" s="36" t="s">
        <v>47</v>
      </c>
    </row>
    <row r="83" spans="1:5" ht="12.75">
      <c r="A83" s="37" t="s">
        <v>51</v>
      </c>
      <c r="E83" s="38" t="s">
        <v>1668</v>
      </c>
    </row>
    <row r="84" spans="1:5" ht="102">
      <c r="A84" t="s">
        <v>53</v>
      </c>
      <c r="E84" s="36" t="s">
        <v>279</v>
      </c>
    </row>
    <row r="85" spans="1:18" ht="12.75" customHeight="1">
      <c r="A85" s="6" t="s">
        <v>43</v>
      </c>
      <c r="B85" s="6"/>
      <c r="C85" s="40" t="s">
        <v>35</v>
      </c>
      <c r="D85" s="6"/>
      <c r="E85" s="27" t="s">
        <v>280</v>
      </c>
      <c r="F85" s="6"/>
      <c r="G85" s="6"/>
      <c r="H85" s="6"/>
      <c r="I85" s="41">
        <f>0+Q85</f>
      </c>
      <c r="O85">
        <f>0+R85</f>
      </c>
      <c r="Q85">
        <f>0+I86</f>
      </c>
      <c r="R85">
        <f>0+O86</f>
      </c>
    </row>
    <row r="86" spans="1:16" ht="12.75">
      <c r="A86" s="25" t="s">
        <v>45</v>
      </c>
      <c r="B86" s="29" t="s">
        <v>117</v>
      </c>
      <c r="C86" s="29" t="s">
        <v>285</v>
      </c>
      <c r="D86" s="25" t="s">
        <v>47</v>
      </c>
      <c r="E86" s="30" t="s">
        <v>286</v>
      </c>
      <c r="F86" s="31" t="s">
        <v>160</v>
      </c>
      <c r="G86" s="32">
        <v>7.8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1669</v>
      </c>
    </row>
    <row r="89" spans="1:5" ht="51">
      <c r="A89" t="s">
        <v>53</v>
      </c>
      <c r="E89" s="36" t="s">
        <v>288</v>
      </c>
    </row>
    <row r="90" spans="1:18" ht="12.75" customHeight="1">
      <c r="A90" s="6" t="s">
        <v>43</v>
      </c>
      <c r="B90" s="6"/>
      <c r="C90" s="40" t="s">
        <v>77</v>
      </c>
      <c r="D90" s="6"/>
      <c r="E90" s="27" t="s">
        <v>753</v>
      </c>
      <c r="F90" s="6"/>
      <c r="G90" s="6"/>
      <c r="H90" s="6"/>
      <c r="I90" s="41">
        <f>0+Q90</f>
      </c>
      <c r="O90">
        <f>0+R90</f>
      </c>
      <c r="Q90">
        <f>0+I91+I95+I99+I103+I107+I111</f>
      </c>
      <c r="R90">
        <f>0+O91+O95+O99+O103+O107+O111</f>
      </c>
    </row>
    <row r="91" spans="1:16" ht="12.75">
      <c r="A91" s="25" t="s">
        <v>45</v>
      </c>
      <c r="B91" s="29" t="s">
        <v>121</v>
      </c>
      <c r="C91" s="29" t="s">
        <v>1670</v>
      </c>
      <c r="D91" s="25" t="s">
        <v>47</v>
      </c>
      <c r="E91" s="30" t="s">
        <v>1671</v>
      </c>
      <c r="F91" s="31" t="s">
        <v>82</v>
      </c>
      <c r="G91" s="32">
        <v>90.58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12.75">
      <c r="A93" s="37" t="s">
        <v>51</v>
      </c>
      <c r="E93" s="38" t="s">
        <v>1672</v>
      </c>
    </row>
    <row r="94" spans="1:5" ht="255">
      <c r="A94" t="s">
        <v>53</v>
      </c>
      <c r="E94" s="36" t="s">
        <v>1673</v>
      </c>
    </row>
    <row r="95" spans="1:16" ht="12.75">
      <c r="A95" s="25" t="s">
        <v>45</v>
      </c>
      <c r="B95" s="29" t="s">
        <v>289</v>
      </c>
      <c r="C95" s="29" t="s">
        <v>1674</v>
      </c>
      <c r="D95" s="25" t="s">
        <v>47</v>
      </c>
      <c r="E95" s="30" t="s">
        <v>1675</v>
      </c>
      <c r="F95" s="31" t="s">
        <v>68</v>
      </c>
      <c r="G95" s="32">
        <v>1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1676</v>
      </c>
    </row>
    <row r="98" spans="1:5" ht="25.5">
      <c r="A98" t="s">
        <v>53</v>
      </c>
      <c r="E98" s="36" t="s">
        <v>1502</v>
      </c>
    </row>
    <row r="99" spans="1:16" ht="12.75">
      <c r="A99" s="25" t="s">
        <v>45</v>
      </c>
      <c r="B99" s="29" t="s">
        <v>294</v>
      </c>
      <c r="C99" s="29" t="s">
        <v>1677</v>
      </c>
      <c r="D99" s="25" t="s">
        <v>47</v>
      </c>
      <c r="E99" s="30" t="s">
        <v>1678</v>
      </c>
      <c r="F99" s="31" t="s">
        <v>68</v>
      </c>
      <c r="G99" s="32">
        <v>3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124</v>
      </c>
    </row>
    <row r="102" spans="1:5" ht="242.25">
      <c r="A102" t="s">
        <v>53</v>
      </c>
      <c r="E102" s="36" t="s">
        <v>1679</v>
      </c>
    </row>
    <row r="103" spans="1:16" ht="12.75">
      <c r="A103" s="25" t="s">
        <v>45</v>
      </c>
      <c r="B103" s="29" t="s">
        <v>299</v>
      </c>
      <c r="C103" s="29" t="s">
        <v>1680</v>
      </c>
      <c r="D103" s="25" t="s">
        <v>47</v>
      </c>
      <c r="E103" s="30" t="s">
        <v>1681</v>
      </c>
      <c r="F103" s="31" t="s">
        <v>68</v>
      </c>
      <c r="G103" s="32">
        <v>1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57</v>
      </c>
    </row>
    <row r="106" spans="1:5" ht="255">
      <c r="A106" t="s">
        <v>53</v>
      </c>
      <c r="E106" s="36" t="s">
        <v>1682</v>
      </c>
    </row>
    <row r="107" spans="1:16" ht="12.75">
      <c r="A107" s="25" t="s">
        <v>45</v>
      </c>
      <c r="B107" s="29" t="s">
        <v>303</v>
      </c>
      <c r="C107" s="29" t="s">
        <v>1580</v>
      </c>
      <c r="D107" s="25" t="s">
        <v>47</v>
      </c>
      <c r="E107" s="30" t="s">
        <v>1581</v>
      </c>
      <c r="F107" s="31" t="s">
        <v>82</v>
      </c>
      <c r="G107" s="32">
        <v>90.58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1683</v>
      </c>
    </row>
    <row r="110" spans="1:5" ht="38.25">
      <c r="A110" t="s">
        <v>53</v>
      </c>
      <c r="E110" s="36" t="s">
        <v>1531</v>
      </c>
    </row>
    <row r="111" spans="1:16" ht="12.75">
      <c r="A111" s="25" t="s">
        <v>45</v>
      </c>
      <c r="B111" s="29" t="s">
        <v>396</v>
      </c>
      <c r="C111" s="29" t="s">
        <v>1684</v>
      </c>
      <c r="D111" s="25" t="s">
        <v>47</v>
      </c>
      <c r="E111" s="30" t="s">
        <v>1685</v>
      </c>
      <c r="F111" s="31" t="s">
        <v>82</v>
      </c>
      <c r="G111" s="32">
        <v>90.58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12.75">
      <c r="A113" s="37" t="s">
        <v>51</v>
      </c>
      <c r="E113" s="38" t="s">
        <v>1672</v>
      </c>
    </row>
    <row r="114" spans="1:5" ht="51">
      <c r="A114" t="s">
        <v>53</v>
      </c>
      <c r="E114" s="36" t="s">
        <v>1539</v>
      </c>
    </row>
    <row r="115" spans="1:18" ht="12.75" customHeight="1">
      <c r="A115" s="6" t="s">
        <v>43</v>
      </c>
      <c r="B115" s="6"/>
      <c r="C115" s="40" t="s">
        <v>40</v>
      </c>
      <c r="D115" s="6"/>
      <c r="E115" s="27" t="s">
        <v>214</v>
      </c>
      <c r="F115" s="6"/>
      <c r="G115" s="6"/>
      <c r="H115" s="6"/>
      <c r="I115" s="41">
        <f>0+Q115</f>
      </c>
      <c r="O115">
        <f>0+R115</f>
      </c>
      <c r="Q115">
        <f>0+I116</f>
      </c>
      <c r="R115">
        <f>0+O116</f>
      </c>
    </row>
    <row r="116" spans="1:16" ht="12.75">
      <c r="A116" s="25" t="s">
        <v>45</v>
      </c>
      <c r="B116" s="29" t="s">
        <v>311</v>
      </c>
      <c r="C116" s="29" t="s">
        <v>1544</v>
      </c>
      <c r="D116" s="25" t="s">
        <v>47</v>
      </c>
      <c r="E116" s="30" t="s">
        <v>1545</v>
      </c>
      <c r="F116" s="31" t="s">
        <v>68</v>
      </c>
      <c r="G116" s="32">
        <v>1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57</v>
      </c>
    </row>
    <row r="119" spans="1:5" ht="38.25">
      <c r="A119" t="s">
        <v>53</v>
      </c>
      <c r="E119" s="36" t="s">
        <v>1531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0+O8+O25+O54+O99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1686</v>
      </c>
      <c r="I3" s="42">
        <f>0+I8+I25+I54+I99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1686</v>
      </c>
      <c r="D4" s="6"/>
      <c r="E4" s="18" t="s">
        <v>1687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87.4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51">
      <c r="A11" s="37" t="s">
        <v>51</v>
      </c>
      <c r="E11" s="38" t="s">
        <v>1688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1689</v>
      </c>
      <c r="D13" s="25" t="s">
        <v>47</v>
      </c>
      <c r="E13" s="30" t="s">
        <v>1690</v>
      </c>
      <c r="F13" s="31" t="s">
        <v>1691</v>
      </c>
      <c r="G13" s="32">
        <v>40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1692</v>
      </c>
    </row>
    <row r="16" spans="1:5" ht="12.75">
      <c r="A16" t="s">
        <v>53</v>
      </c>
      <c r="E16" s="36" t="s">
        <v>132</v>
      </c>
    </row>
    <row r="17" spans="1:16" ht="12.75">
      <c r="A17" s="25" t="s">
        <v>45</v>
      </c>
      <c r="B17" s="29" t="s">
        <v>22</v>
      </c>
      <c r="C17" s="29" t="s">
        <v>1693</v>
      </c>
      <c r="D17" s="25" t="s">
        <v>47</v>
      </c>
      <c r="E17" s="30" t="s">
        <v>1694</v>
      </c>
      <c r="F17" s="31" t="s">
        <v>68</v>
      </c>
      <c r="G17" s="32">
        <v>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896</v>
      </c>
    </row>
    <row r="20" spans="1:5" ht="12.75">
      <c r="A20" t="s">
        <v>53</v>
      </c>
      <c r="E20" s="36" t="s">
        <v>132</v>
      </c>
    </row>
    <row r="21" spans="1:16" ht="12.75">
      <c r="A21" s="25" t="s">
        <v>45</v>
      </c>
      <c r="B21" s="29" t="s">
        <v>33</v>
      </c>
      <c r="C21" s="29" t="s">
        <v>1460</v>
      </c>
      <c r="D21" s="25" t="s">
        <v>47</v>
      </c>
      <c r="E21" s="30" t="s">
        <v>1461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1695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1464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167</v>
      </c>
      <c r="F25" s="6"/>
      <c r="G25" s="6"/>
      <c r="H25" s="6"/>
      <c r="I25" s="41">
        <f>0+Q25</f>
      </c>
      <c r="O25">
        <f>0+R25</f>
      </c>
      <c r="Q25">
        <f>0+I26+I30+I34+I38+I42+I46+I50</f>
      </c>
      <c r="R25">
        <f>0+O26+O30+O34+O38+O42+O46+O50</f>
      </c>
    </row>
    <row r="26" spans="1:16" ht="12.75">
      <c r="A26" s="25" t="s">
        <v>45</v>
      </c>
      <c r="B26" s="29" t="s">
        <v>194</v>
      </c>
      <c r="C26" s="29" t="s">
        <v>244</v>
      </c>
      <c r="D26" s="25" t="s">
        <v>47</v>
      </c>
      <c r="E26" s="30" t="s">
        <v>245</v>
      </c>
      <c r="F26" s="31" t="s">
        <v>160</v>
      </c>
      <c r="G26" s="32">
        <v>174.8</v>
      </c>
      <c r="H26" s="33">
        <v>0</v>
      </c>
      <c r="I26" s="34">
        <f>ROUND(ROUND(H26,2)*ROUND(G26,3),2)</f>
      </c>
      <c r="O26">
        <f>(I26*0)/100</f>
      </c>
      <c r="P26" t="s">
        <v>28</v>
      </c>
    </row>
    <row r="27" spans="1:5" ht="12.75">
      <c r="A27" s="35" t="s">
        <v>50</v>
      </c>
      <c r="E27" s="36" t="s">
        <v>47</v>
      </c>
    </row>
    <row r="28" spans="1:5" ht="25.5">
      <c r="A28" s="37" t="s">
        <v>51</v>
      </c>
      <c r="E28" s="38" t="s">
        <v>1696</v>
      </c>
    </row>
    <row r="29" spans="1:5" ht="306">
      <c r="A29" t="s">
        <v>53</v>
      </c>
      <c r="E29" s="36" t="s">
        <v>199</v>
      </c>
    </row>
    <row r="30" spans="1:16" ht="12.75">
      <c r="A30" s="25" t="s">
        <v>45</v>
      </c>
      <c r="B30" s="29" t="s">
        <v>35</v>
      </c>
      <c r="C30" s="29" t="s">
        <v>422</v>
      </c>
      <c r="D30" s="25" t="s">
        <v>47</v>
      </c>
      <c r="E30" s="30" t="s">
        <v>423</v>
      </c>
      <c r="F30" s="31" t="s">
        <v>160</v>
      </c>
      <c r="G30" s="32">
        <v>262.2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1697</v>
      </c>
    </row>
    <row r="32" spans="1:5" ht="38.25">
      <c r="A32" s="37" t="s">
        <v>51</v>
      </c>
      <c r="E32" s="38" t="s">
        <v>1698</v>
      </c>
    </row>
    <row r="33" spans="1:5" ht="318.75">
      <c r="A33" t="s">
        <v>53</v>
      </c>
      <c r="E33" s="36" t="s">
        <v>1699</v>
      </c>
    </row>
    <row r="34" spans="1:16" ht="12.75">
      <c r="A34" s="25" t="s">
        <v>45</v>
      </c>
      <c r="B34" s="29" t="s">
        <v>37</v>
      </c>
      <c r="C34" s="29" t="s">
        <v>1700</v>
      </c>
      <c r="D34" s="25" t="s">
        <v>47</v>
      </c>
      <c r="E34" s="30" t="s">
        <v>1701</v>
      </c>
      <c r="F34" s="31" t="s">
        <v>82</v>
      </c>
      <c r="G34" s="32">
        <v>45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1702</v>
      </c>
    </row>
    <row r="36" spans="1:5" ht="12.75">
      <c r="A36" s="37" t="s">
        <v>51</v>
      </c>
      <c r="E36" s="38" t="s">
        <v>1703</v>
      </c>
    </row>
    <row r="37" spans="1:5" ht="25.5">
      <c r="A37" t="s">
        <v>53</v>
      </c>
      <c r="E37" s="36" t="s">
        <v>1704</v>
      </c>
    </row>
    <row r="38" spans="1:16" ht="12.75">
      <c r="A38" s="25" t="s">
        <v>45</v>
      </c>
      <c r="B38" s="29" t="s">
        <v>64</v>
      </c>
      <c r="C38" s="29" t="s">
        <v>435</v>
      </c>
      <c r="D38" s="25" t="s">
        <v>47</v>
      </c>
      <c r="E38" s="30" t="s">
        <v>436</v>
      </c>
      <c r="F38" s="31" t="s">
        <v>160</v>
      </c>
      <c r="G38" s="32">
        <v>174.8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1705</v>
      </c>
    </row>
    <row r="40" spans="1:5" ht="38.25">
      <c r="A40" s="37" t="s">
        <v>51</v>
      </c>
      <c r="E40" s="38" t="s">
        <v>1706</v>
      </c>
    </row>
    <row r="41" spans="1:5" ht="229.5">
      <c r="A41" t="s">
        <v>53</v>
      </c>
      <c r="E41" s="36" t="s">
        <v>1707</v>
      </c>
    </row>
    <row r="42" spans="1:16" ht="12.75">
      <c r="A42" s="25" t="s">
        <v>45</v>
      </c>
      <c r="B42" s="29" t="s">
        <v>77</v>
      </c>
      <c r="C42" s="29" t="s">
        <v>949</v>
      </c>
      <c r="D42" s="25" t="s">
        <v>47</v>
      </c>
      <c r="E42" s="30" t="s">
        <v>950</v>
      </c>
      <c r="F42" s="31" t="s">
        <v>160</v>
      </c>
      <c r="G42" s="32">
        <v>82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1708</v>
      </c>
    </row>
    <row r="44" spans="1:5" ht="12.75">
      <c r="A44" s="37" t="s">
        <v>51</v>
      </c>
      <c r="E44" s="38" t="s">
        <v>1709</v>
      </c>
    </row>
    <row r="45" spans="1:5" ht="293.25">
      <c r="A45" t="s">
        <v>53</v>
      </c>
      <c r="E45" s="36" t="s">
        <v>1710</v>
      </c>
    </row>
    <row r="46" spans="1:16" ht="12.75">
      <c r="A46" s="25" t="s">
        <v>45</v>
      </c>
      <c r="B46" s="29" t="s">
        <v>40</v>
      </c>
      <c r="C46" s="29" t="s">
        <v>1711</v>
      </c>
      <c r="D46" s="25" t="s">
        <v>47</v>
      </c>
      <c r="E46" s="30" t="s">
        <v>1712</v>
      </c>
      <c r="F46" s="31" t="s">
        <v>170</v>
      </c>
      <c r="G46" s="32">
        <v>410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1713</v>
      </c>
    </row>
    <row r="48" spans="1:5" ht="12.75">
      <c r="A48" s="37" t="s">
        <v>51</v>
      </c>
      <c r="E48" s="38" t="s">
        <v>1714</v>
      </c>
    </row>
    <row r="49" spans="1:5" ht="12.75">
      <c r="A49" t="s">
        <v>53</v>
      </c>
      <c r="E49" s="36" t="s">
        <v>1715</v>
      </c>
    </row>
    <row r="50" spans="1:16" ht="12.75">
      <c r="A50" s="25" t="s">
        <v>45</v>
      </c>
      <c r="B50" s="29" t="s">
        <v>42</v>
      </c>
      <c r="C50" s="29" t="s">
        <v>1716</v>
      </c>
      <c r="D50" s="25" t="s">
        <v>47</v>
      </c>
      <c r="E50" s="30" t="s">
        <v>1717</v>
      </c>
      <c r="F50" s="31" t="s">
        <v>170</v>
      </c>
      <c r="G50" s="32">
        <v>410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1713</v>
      </c>
    </row>
    <row r="52" spans="1:5" ht="12.75">
      <c r="A52" s="37" t="s">
        <v>51</v>
      </c>
      <c r="E52" s="38" t="s">
        <v>1714</v>
      </c>
    </row>
    <row r="53" spans="1:5" ht="25.5">
      <c r="A53" t="s">
        <v>53</v>
      </c>
      <c r="E53" s="36" t="s">
        <v>1718</v>
      </c>
    </row>
    <row r="54" spans="1:18" ht="12.75" customHeight="1">
      <c r="A54" s="6" t="s">
        <v>43</v>
      </c>
      <c r="B54" s="6"/>
      <c r="C54" s="40" t="s">
        <v>64</v>
      </c>
      <c r="D54" s="6"/>
      <c r="E54" s="27" t="s">
        <v>65</v>
      </c>
      <c r="F54" s="6"/>
      <c r="G54" s="6"/>
      <c r="H54" s="6"/>
      <c r="I54" s="41">
        <f>0+Q54</f>
      </c>
      <c r="O54">
        <f>0+R54</f>
      </c>
      <c r="Q54">
        <f>0+I55+I59+I63+I67+I71+I75+I79+I83+I87+I91+I95</f>
      </c>
      <c r="R54">
        <f>0+O55+O59+O63+O67+O71+O75+O79+O83+O87+O91+O95</f>
      </c>
    </row>
    <row r="55" spans="1:16" ht="25.5">
      <c r="A55" s="25" t="s">
        <v>45</v>
      </c>
      <c r="B55" s="29" t="s">
        <v>89</v>
      </c>
      <c r="C55" s="29" t="s">
        <v>1719</v>
      </c>
      <c r="D55" s="25" t="s">
        <v>47</v>
      </c>
      <c r="E55" s="30" t="s">
        <v>1720</v>
      </c>
      <c r="F55" s="31" t="s">
        <v>68</v>
      </c>
      <c r="G55" s="32">
        <v>4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12.75">
      <c r="A57" s="37" t="s">
        <v>51</v>
      </c>
      <c r="E57" s="38" t="s">
        <v>896</v>
      </c>
    </row>
    <row r="58" spans="1:5" ht="76.5">
      <c r="A58" t="s">
        <v>53</v>
      </c>
      <c r="E58" s="36" t="s">
        <v>1721</v>
      </c>
    </row>
    <row r="59" spans="1:16" ht="12.75">
      <c r="A59" s="25" t="s">
        <v>45</v>
      </c>
      <c r="B59" s="29" t="s">
        <v>93</v>
      </c>
      <c r="C59" s="29" t="s">
        <v>1722</v>
      </c>
      <c r="D59" s="25" t="s">
        <v>47</v>
      </c>
      <c r="E59" s="30" t="s">
        <v>1723</v>
      </c>
      <c r="F59" s="31" t="s">
        <v>68</v>
      </c>
      <c r="G59" s="32">
        <v>20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1724</v>
      </c>
    </row>
    <row r="61" spans="1:5" ht="12.75">
      <c r="A61" s="37" t="s">
        <v>51</v>
      </c>
      <c r="E61" s="38" t="s">
        <v>1725</v>
      </c>
    </row>
    <row r="62" spans="1:5" ht="102">
      <c r="A62" t="s">
        <v>53</v>
      </c>
      <c r="E62" s="36" t="s">
        <v>1726</v>
      </c>
    </row>
    <row r="63" spans="1:16" ht="12.75">
      <c r="A63" s="25" t="s">
        <v>45</v>
      </c>
      <c r="B63" s="29" t="s">
        <v>97</v>
      </c>
      <c r="C63" s="29" t="s">
        <v>1727</v>
      </c>
      <c r="D63" s="25" t="s">
        <v>47</v>
      </c>
      <c r="E63" s="30" t="s">
        <v>1728</v>
      </c>
      <c r="F63" s="31" t="s">
        <v>82</v>
      </c>
      <c r="G63" s="32">
        <v>45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1729</v>
      </c>
    </row>
    <row r="65" spans="1:5" ht="12.75">
      <c r="A65" s="37" t="s">
        <v>51</v>
      </c>
      <c r="E65" s="38" t="s">
        <v>1730</v>
      </c>
    </row>
    <row r="66" spans="1:5" ht="102">
      <c r="A66" t="s">
        <v>53</v>
      </c>
      <c r="E66" s="36" t="s">
        <v>1731</v>
      </c>
    </row>
    <row r="67" spans="1:16" ht="12.75">
      <c r="A67" s="25" t="s">
        <v>45</v>
      </c>
      <c r="B67" s="29" t="s">
        <v>261</v>
      </c>
      <c r="C67" s="29" t="s">
        <v>1732</v>
      </c>
      <c r="D67" s="25" t="s">
        <v>47</v>
      </c>
      <c r="E67" s="30" t="s">
        <v>1733</v>
      </c>
      <c r="F67" s="31" t="s">
        <v>82</v>
      </c>
      <c r="G67" s="32">
        <v>425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1734</v>
      </c>
    </row>
    <row r="69" spans="1:5" ht="38.25">
      <c r="A69" s="37" t="s">
        <v>51</v>
      </c>
      <c r="E69" s="38" t="s">
        <v>1735</v>
      </c>
    </row>
    <row r="70" spans="1:5" ht="140.25">
      <c r="A70" t="s">
        <v>53</v>
      </c>
      <c r="E70" s="36" t="s">
        <v>1736</v>
      </c>
    </row>
    <row r="71" spans="1:16" ht="12.75">
      <c r="A71" s="25" t="s">
        <v>45</v>
      </c>
      <c r="B71" s="29" t="s">
        <v>101</v>
      </c>
      <c r="C71" s="29" t="s">
        <v>1737</v>
      </c>
      <c r="D71" s="25" t="s">
        <v>47</v>
      </c>
      <c r="E71" s="30" t="s">
        <v>1738</v>
      </c>
      <c r="F71" s="31" t="s">
        <v>82</v>
      </c>
      <c r="G71" s="32">
        <v>820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1739</v>
      </c>
    </row>
    <row r="73" spans="1:5" ht="12.75">
      <c r="A73" s="37" t="s">
        <v>51</v>
      </c>
      <c r="E73" s="38" t="s">
        <v>1740</v>
      </c>
    </row>
    <row r="74" spans="1:5" ht="140.25">
      <c r="A74" t="s">
        <v>53</v>
      </c>
      <c r="E74" s="36" t="s">
        <v>1741</v>
      </c>
    </row>
    <row r="75" spans="1:16" ht="12.75">
      <c r="A75" s="25" t="s">
        <v>45</v>
      </c>
      <c r="B75" s="29" t="s">
        <v>105</v>
      </c>
      <c r="C75" s="29" t="s">
        <v>1742</v>
      </c>
      <c r="D75" s="25" t="s">
        <v>47</v>
      </c>
      <c r="E75" s="30" t="s">
        <v>1743</v>
      </c>
      <c r="F75" s="31" t="s">
        <v>82</v>
      </c>
      <c r="G75" s="32">
        <v>410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1744</v>
      </c>
    </row>
    <row r="77" spans="1:5" ht="12.75">
      <c r="A77" s="37" t="s">
        <v>51</v>
      </c>
      <c r="E77" s="38" t="s">
        <v>1745</v>
      </c>
    </row>
    <row r="78" spans="1:5" ht="114.75">
      <c r="A78" t="s">
        <v>53</v>
      </c>
      <c r="E78" s="36" t="s">
        <v>1746</v>
      </c>
    </row>
    <row r="79" spans="1:16" ht="12.75">
      <c r="A79" s="25" t="s">
        <v>45</v>
      </c>
      <c r="B79" s="29" t="s">
        <v>109</v>
      </c>
      <c r="C79" s="29" t="s">
        <v>1747</v>
      </c>
      <c r="D79" s="25" t="s">
        <v>47</v>
      </c>
      <c r="E79" s="30" t="s">
        <v>1748</v>
      </c>
      <c r="F79" s="31" t="s">
        <v>82</v>
      </c>
      <c r="G79" s="32">
        <v>2904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25.5">
      <c r="A80" s="35" t="s">
        <v>50</v>
      </c>
      <c r="E80" s="36" t="s">
        <v>1749</v>
      </c>
    </row>
    <row r="81" spans="1:5" ht="12.75">
      <c r="A81" s="37" t="s">
        <v>51</v>
      </c>
      <c r="E81" s="38" t="s">
        <v>1750</v>
      </c>
    </row>
    <row r="82" spans="1:5" ht="89.25">
      <c r="A82" t="s">
        <v>53</v>
      </c>
      <c r="E82" s="36" t="s">
        <v>1751</v>
      </c>
    </row>
    <row r="83" spans="1:16" ht="25.5">
      <c r="A83" s="25" t="s">
        <v>45</v>
      </c>
      <c r="B83" s="29" t="s">
        <v>113</v>
      </c>
      <c r="C83" s="29" t="s">
        <v>1752</v>
      </c>
      <c r="D83" s="25" t="s">
        <v>47</v>
      </c>
      <c r="E83" s="30" t="s">
        <v>1753</v>
      </c>
      <c r="F83" s="31" t="s">
        <v>68</v>
      </c>
      <c r="G83" s="32">
        <v>4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25.5">
      <c r="A84" s="35" t="s">
        <v>50</v>
      </c>
      <c r="E84" s="36" t="s">
        <v>1754</v>
      </c>
    </row>
    <row r="85" spans="1:5" ht="12.75">
      <c r="A85" s="37" t="s">
        <v>51</v>
      </c>
      <c r="E85" s="38" t="s">
        <v>896</v>
      </c>
    </row>
    <row r="86" spans="1:5" ht="102">
      <c r="A86" t="s">
        <v>53</v>
      </c>
      <c r="E86" s="36" t="s">
        <v>1755</v>
      </c>
    </row>
    <row r="87" spans="1:16" ht="12.75">
      <c r="A87" s="25" t="s">
        <v>45</v>
      </c>
      <c r="B87" s="29" t="s">
        <v>117</v>
      </c>
      <c r="C87" s="29" t="s">
        <v>1756</v>
      </c>
      <c r="D87" s="25" t="s">
        <v>47</v>
      </c>
      <c r="E87" s="30" t="s">
        <v>1757</v>
      </c>
      <c r="F87" s="31" t="s">
        <v>82</v>
      </c>
      <c r="G87" s="32">
        <v>60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1758</v>
      </c>
    </row>
    <row r="89" spans="1:5" ht="12.75">
      <c r="A89" s="37" t="s">
        <v>51</v>
      </c>
      <c r="E89" s="38" t="s">
        <v>1759</v>
      </c>
    </row>
    <row r="90" spans="1:5" ht="76.5">
      <c r="A90" t="s">
        <v>53</v>
      </c>
      <c r="E90" s="36" t="s">
        <v>1760</v>
      </c>
    </row>
    <row r="91" spans="1:16" ht="12.75">
      <c r="A91" s="25" t="s">
        <v>45</v>
      </c>
      <c r="B91" s="29" t="s">
        <v>121</v>
      </c>
      <c r="C91" s="29" t="s">
        <v>1761</v>
      </c>
      <c r="D91" s="25" t="s">
        <v>47</v>
      </c>
      <c r="E91" s="30" t="s">
        <v>1762</v>
      </c>
      <c r="F91" s="31" t="s">
        <v>68</v>
      </c>
      <c r="G91" s="32">
        <v>4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12.75">
      <c r="A93" s="37" t="s">
        <v>51</v>
      </c>
      <c r="E93" s="38" t="s">
        <v>896</v>
      </c>
    </row>
    <row r="94" spans="1:5" ht="102">
      <c r="A94" t="s">
        <v>53</v>
      </c>
      <c r="E94" s="36" t="s">
        <v>1763</v>
      </c>
    </row>
    <row r="95" spans="1:16" ht="12.75">
      <c r="A95" s="25" t="s">
        <v>45</v>
      </c>
      <c r="B95" s="29" t="s">
        <v>289</v>
      </c>
      <c r="C95" s="29" t="s">
        <v>1764</v>
      </c>
      <c r="D95" s="25" t="s">
        <v>47</v>
      </c>
      <c r="E95" s="30" t="s">
        <v>1765</v>
      </c>
      <c r="F95" s="31" t="s">
        <v>68</v>
      </c>
      <c r="G95" s="32">
        <v>6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1766</v>
      </c>
    </row>
    <row r="97" spans="1:5" ht="12.75">
      <c r="A97" s="37" t="s">
        <v>51</v>
      </c>
      <c r="E97" s="38" t="s">
        <v>929</v>
      </c>
    </row>
    <row r="98" spans="1:5" ht="76.5">
      <c r="A98" t="s">
        <v>53</v>
      </c>
      <c r="E98" s="36" t="s">
        <v>1767</v>
      </c>
    </row>
    <row r="99" spans="1:18" ht="12.75" customHeight="1">
      <c r="A99" s="6" t="s">
        <v>43</v>
      </c>
      <c r="B99" s="6"/>
      <c r="C99" s="40" t="s">
        <v>77</v>
      </c>
      <c r="D99" s="6"/>
      <c r="E99" s="27" t="s">
        <v>753</v>
      </c>
      <c r="F99" s="6"/>
      <c r="G99" s="6"/>
      <c r="H99" s="6"/>
      <c r="I99" s="41">
        <f>0+Q99</f>
      </c>
      <c r="O99">
        <f>0+R99</f>
      </c>
      <c r="Q99">
        <f>0+I100</f>
      </c>
      <c r="R99">
        <f>0+O100</f>
      </c>
    </row>
    <row r="100" spans="1:16" ht="12.75">
      <c r="A100" s="25" t="s">
        <v>45</v>
      </c>
      <c r="B100" s="29" t="s">
        <v>299</v>
      </c>
      <c r="C100" s="29" t="s">
        <v>563</v>
      </c>
      <c r="D100" s="25" t="s">
        <v>47</v>
      </c>
      <c r="E100" s="30" t="s">
        <v>564</v>
      </c>
      <c r="F100" s="31" t="s">
        <v>160</v>
      </c>
      <c r="G100" s="32">
        <v>5.4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1768</v>
      </c>
    </row>
    <row r="102" spans="1:5" ht="12.75">
      <c r="A102" s="37" t="s">
        <v>51</v>
      </c>
      <c r="E102" s="38" t="s">
        <v>1769</v>
      </c>
    </row>
    <row r="103" spans="1:5" ht="369.75">
      <c r="A103" t="s">
        <v>53</v>
      </c>
      <c r="E103" s="36" t="s">
        <v>1770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126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126</v>
      </c>
      <c r="D4" s="6"/>
      <c r="E4" s="18" t="s">
        <v>127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45</v>
      </c>
      <c r="B9" s="29" t="s">
        <v>24</v>
      </c>
      <c r="C9" s="29" t="s">
        <v>128</v>
      </c>
      <c r="D9" s="25" t="s">
        <v>47</v>
      </c>
      <c r="E9" s="30" t="s">
        <v>129</v>
      </c>
      <c r="F9" s="31" t="s">
        <v>130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131</v>
      </c>
    </row>
    <row r="11" spans="1:5" ht="12.75">
      <c r="A11" s="37" t="s">
        <v>51</v>
      </c>
      <c r="E11" s="38" t="s">
        <v>47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133</v>
      </c>
      <c r="D13" s="25" t="s">
        <v>47</v>
      </c>
      <c r="E13" s="30" t="s">
        <v>134</v>
      </c>
      <c r="F13" s="31" t="s">
        <v>68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25.5">
      <c r="A15" s="37" t="s">
        <v>51</v>
      </c>
      <c r="E15" s="38" t="s">
        <v>135</v>
      </c>
    </row>
    <row r="16" spans="1:5" ht="12.75">
      <c r="A16" t="s">
        <v>53</v>
      </c>
      <c r="E16" s="36" t="s">
        <v>132</v>
      </c>
    </row>
    <row r="17" spans="1:16" ht="12.75">
      <c r="A17" s="25" t="s">
        <v>45</v>
      </c>
      <c r="B17" s="29" t="s">
        <v>22</v>
      </c>
      <c r="C17" s="29" t="s">
        <v>136</v>
      </c>
      <c r="D17" s="25" t="s">
        <v>47</v>
      </c>
      <c r="E17" s="30" t="s">
        <v>137</v>
      </c>
      <c r="F17" s="31" t="s">
        <v>130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138</v>
      </c>
    </row>
    <row r="20" spans="1:5" ht="12.75">
      <c r="A20" t="s">
        <v>53</v>
      </c>
      <c r="E20" s="36" t="s">
        <v>132</v>
      </c>
    </row>
    <row r="21" spans="1:16" ht="12.75">
      <c r="A21" s="25" t="s">
        <v>45</v>
      </c>
      <c r="B21" s="29" t="s">
        <v>33</v>
      </c>
      <c r="C21" s="29" t="s">
        <v>139</v>
      </c>
      <c r="D21" s="25" t="s">
        <v>140</v>
      </c>
      <c r="E21" s="30" t="s">
        <v>141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47</v>
      </c>
    </row>
    <row r="25" spans="1:16" ht="12.75">
      <c r="A25" s="25" t="s">
        <v>45</v>
      </c>
      <c r="B25" s="29" t="s">
        <v>35</v>
      </c>
      <c r="C25" s="29" t="s">
        <v>142</v>
      </c>
      <c r="D25" s="25" t="s">
        <v>47</v>
      </c>
      <c r="E25" s="30" t="s">
        <v>143</v>
      </c>
      <c r="F25" s="31" t="s">
        <v>130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47</v>
      </c>
    </row>
    <row r="28" spans="1:5" ht="12.75">
      <c r="A28" t="s">
        <v>53</v>
      </c>
      <c r="E28" s="36" t="s">
        <v>132</v>
      </c>
    </row>
    <row r="29" spans="1:16" ht="12.75">
      <c r="A29" s="25" t="s">
        <v>45</v>
      </c>
      <c r="B29" s="29" t="s">
        <v>37</v>
      </c>
      <c r="C29" s="29" t="s">
        <v>144</v>
      </c>
      <c r="D29" s="25" t="s">
        <v>47</v>
      </c>
      <c r="E29" s="30" t="s">
        <v>145</v>
      </c>
      <c r="F29" s="31" t="s">
        <v>68</v>
      </c>
      <c r="G29" s="32">
        <v>2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146</v>
      </c>
    </row>
    <row r="32" spans="1:5" ht="89.25">
      <c r="A32" t="s">
        <v>53</v>
      </c>
      <c r="E32" s="36" t="s">
        <v>147</v>
      </c>
    </row>
    <row r="33" spans="1:16" ht="12.75">
      <c r="A33" s="25" t="s">
        <v>45</v>
      </c>
      <c r="B33" s="29" t="s">
        <v>64</v>
      </c>
      <c r="C33" s="29" t="s">
        <v>148</v>
      </c>
      <c r="D33" s="25" t="s">
        <v>149</v>
      </c>
      <c r="E33" s="30" t="s">
        <v>150</v>
      </c>
      <c r="F33" s="31" t="s">
        <v>130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151</v>
      </c>
    </row>
    <row r="35" spans="1:5" ht="12.75">
      <c r="A35" s="37" t="s">
        <v>51</v>
      </c>
      <c r="E35" s="38" t="s">
        <v>47</v>
      </c>
    </row>
    <row r="36" spans="1:5" ht="25.5">
      <c r="A36" t="s">
        <v>53</v>
      </c>
      <c r="E36" s="36" t="s">
        <v>152</v>
      </c>
    </row>
    <row r="37" spans="1:16" ht="12.75">
      <c r="A37" s="25" t="s">
        <v>45</v>
      </c>
      <c r="B37" s="29" t="s">
        <v>77</v>
      </c>
      <c r="C37" s="29" t="s">
        <v>148</v>
      </c>
      <c r="D37" s="25" t="s">
        <v>153</v>
      </c>
      <c r="E37" s="30" t="s">
        <v>150</v>
      </c>
      <c r="F37" s="31" t="s">
        <v>130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154</v>
      </c>
    </row>
    <row r="39" spans="1:5" ht="12.75">
      <c r="A39" s="37" t="s">
        <v>51</v>
      </c>
      <c r="E39" s="38" t="s">
        <v>47</v>
      </c>
    </row>
    <row r="40" spans="1:5" ht="25.5">
      <c r="A40" t="s">
        <v>53</v>
      </c>
      <c r="E40" s="36" t="s">
        <v>152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0+O8+O37+O82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1771</v>
      </c>
      <c r="I3" s="42">
        <f>0+I8+I37+I82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1771</v>
      </c>
      <c r="D4" s="6"/>
      <c r="E4" s="18" t="s">
        <v>1772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24</v>
      </c>
      <c r="C9" s="29" t="s">
        <v>244</v>
      </c>
      <c r="D9" s="25" t="s">
        <v>149</v>
      </c>
      <c r="E9" s="30" t="s">
        <v>245</v>
      </c>
      <c r="F9" s="31" t="s">
        <v>160</v>
      </c>
      <c r="G9" s="32">
        <v>596.2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1773</v>
      </c>
    </row>
    <row r="12" spans="1:5" ht="306">
      <c r="A12" t="s">
        <v>53</v>
      </c>
      <c r="E12" s="36" t="s">
        <v>199</v>
      </c>
    </row>
    <row r="13" spans="1:16" ht="12.75">
      <c r="A13" s="25" t="s">
        <v>45</v>
      </c>
      <c r="B13" s="29" t="s">
        <v>23</v>
      </c>
      <c r="C13" s="29" t="s">
        <v>244</v>
      </c>
      <c r="D13" s="25" t="s">
        <v>158</v>
      </c>
      <c r="E13" s="30" t="s">
        <v>245</v>
      </c>
      <c r="F13" s="31" t="s">
        <v>160</v>
      </c>
      <c r="G13" s="32">
        <v>62.35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1774</v>
      </c>
    </row>
    <row r="16" spans="1:5" ht="306">
      <c r="A16" t="s">
        <v>53</v>
      </c>
      <c r="E16" s="36" t="s">
        <v>199</v>
      </c>
    </row>
    <row r="17" spans="1:16" ht="12.75">
      <c r="A17" s="25" t="s">
        <v>45</v>
      </c>
      <c r="B17" s="29" t="s">
        <v>22</v>
      </c>
      <c r="C17" s="29" t="s">
        <v>417</v>
      </c>
      <c r="D17" s="25" t="s">
        <v>47</v>
      </c>
      <c r="E17" s="30" t="s">
        <v>418</v>
      </c>
      <c r="F17" s="31" t="s">
        <v>160</v>
      </c>
      <c r="G17" s="32">
        <v>6.75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1775</v>
      </c>
    </row>
    <row r="20" spans="1:5" ht="318.75">
      <c r="A20" t="s">
        <v>53</v>
      </c>
      <c r="E20" s="36" t="s">
        <v>421</v>
      </c>
    </row>
    <row r="21" spans="1:16" ht="12.75">
      <c r="A21" s="25" t="s">
        <v>45</v>
      </c>
      <c r="B21" s="29" t="s">
        <v>33</v>
      </c>
      <c r="C21" s="29" t="s">
        <v>422</v>
      </c>
      <c r="D21" s="25" t="s">
        <v>47</v>
      </c>
      <c r="E21" s="30" t="s">
        <v>423</v>
      </c>
      <c r="F21" s="31" t="s">
        <v>160</v>
      </c>
      <c r="G21" s="32">
        <v>658.55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63.75">
      <c r="A23" s="37" t="s">
        <v>51</v>
      </c>
      <c r="E23" s="38" t="s">
        <v>1776</v>
      </c>
    </row>
    <row r="24" spans="1:5" ht="318.75">
      <c r="A24" t="s">
        <v>53</v>
      </c>
      <c r="E24" s="36" t="s">
        <v>421</v>
      </c>
    </row>
    <row r="25" spans="1:16" ht="12.75">
      <c r="A25" s="25" t="s">
        <v>45</v>
      </c>
      <c r="B25" s="29" t="s">
        <v>35</v>
      </c>
      <c r="C25" s="29" t="s">
        <v>200</v>
      </c>
      <c r="D25" s="25" t="s">
        <v>47</v>
      </c>
      <c r="E25" s="30" t="s">
        <v>201</v>
      </c>
      <c r="F25" s="31" t="s">
        <v>160</v>
      </c>
      <c r="G25" s="32">
        <v>658.55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1777</v>
      </c>
    </row>
    <row r="28" spans="1:5" ht="191.25">
      <c r="A28" t="s">
        <v>53</v>
      </c>
      <c r="E28" s="36" t="s">
        <v>203</v>
      </c>
    </row>
    <row r="29" spans="1:16" ht="12.75">
      <c r="A29" s="25" t="s">
        <v>45</v>
      </c>
      <c r="B29" s="29" t="s">
        <v>37</v>
      </c>
      <c r="C29" s="29" t="s">
        <v>435</v>
      </c>
      <c r="D29" s="25" t="s">
        <v>47</v>
      </c>
      <c r="E29" s="30" t="s">
        <v>436</v>
      </c>
      <c r="F29" s="31" t="s">
        <v>160</v>
      </c>
      <c r="G29" s="32">
        <v>602.95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63.75">
      <c r="A31" s="37" t="s">
        <v>51</v>
      </c>
      <c r="E31" s="38" t="s">
        <v>1778</v>
      </c>
    </row>
    <row r="32" spans="1:5" ht="229.5">
      <c r="A32" t="s">
        <v>53</v>
      </c>
      <c r="E32" s="36" t="s">
        <v>438</v>
      </c>
    </row>
    <row r="33" spans="1:16" ht="12.75">
      <c r="A33" s="25" t="s">
        <v>45</v>
      </c>
      <c r="B33" s="29" t="s">
        <v>64</v>
      </c>
      <c r="C33" s="29" t="s">
        <v>949</v>
      </c>
      <c r="D33" s="25" t="s">
        <v>47</v>
      </c>
      <c r="E33" s="30" t="s">
        <v>950</v>
      </c>
      <c r="F33" s="31" t="s">
        <v>160</v>
      </c>
      <c r="G33" s="32">
        <v>55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25.5">
      <c r="A35" s="37" t="s">
        <v>51</v>
      </c>
      <c r="E35" s="38" t="s">
        <v>1779</v>
      </c>
    </row>
    <row r="36" spans="1:5" ht="293.25">
      <c r="A36" t="s">
        <v>53</v>
      </c>
      <c r="E36" s="36" t="s">
        <v>952</v>
      </c>
    </row>
    <row r="37" spans="1:18" ht="12.75" customHeight="1">
      <c r="A37" s="6" t="s">
        <v>43</v>
      </c>
      <c r="B37" s="6"/>
      <c r="C37" s="40" t="s">
        <v>64</v>
      </c>
      <c r="D37" s="6"/>
      <c r="E37" s="27" t="s">
        <v>65</v>
      </c>
      <c r="F37" s="6"/>
      <c r="G37" s="6"/>
      <c r="H37" s="6"/>
      <c r="I37" s="41">
        <f>0+Q37</f>
      </c>
      <c r="O37">
        <f>0+R37</f>
      </c>
      <c r="Q37">
        <f>0+I38+I42+I46+I50+I54+I58+I62+I66+I70+I74+I78</f>
      </c>
      <c r="R37">
        <f>0+O38+O42+O46+O50+O54+O58+O62+O66+O70+O74+O78</f>
      </c>
    </row>
    <row r="38" spans="1:16" ht="12.75">
      <c r="A38" s="25" t="s">
        <v>45</v>
      </c>
      <c r="B38" s="29" t="s">
        <v>77</v>
      </c>
      <c r="C38" s="29" t="s">
        <v>1722</v>
      </c>
      <c r="D38" s="25" t="s">
        <v>47</v>
      </c>
      <c r="E38" s="30" t="s">
        <v>1723</v>
      </c>
      <c r="F38" s="31" t="s">
        <v>68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1780</v>
      </c>
    </row>
    <row r="41" spans="1:5" ht="102">
      <c r="A41" t="s">
        <v>53</v>
      </c>
      <c r="E41" s="36" t="s">
        <v>1781</v>
      </c>
    </row>
    <row r="42" spans="1:16" ht="12.75">
      <c r="A42" s="25" t="s">
        <v>45</v>
      </c>
      <c r="B42" s="29" t="s">
        <v>40</v>
      </c>
      <c r="C42" s="29" t="s">
        <v>520</v>
      </c>
      <c r="D42" s="25" t="s">
        <v>47</v>
      </c>
      <c r="E42" s="30" t="s">
        <v>521</v>
      </c>
      <c r="F42" s="31" t="s">
        <v>82</v>
      </c>
      <c r="G42" s="32">
        <v>35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1782</v>
      </c>
    </row>
    <row r="45" spans="1:5" ht="76.5">
      <c r="A45" t="s">
        <v>53</v>
      </c>
      <c r="E45" s="36" t="s">
        <v>523</v>
      </c>
    </row>
    <row r="46" spans="1:16" ht="12.75">
      <c r="A46" s="25" t="s">
        <v>45</v>
      </c>
      <c r="B46" s="29" t="s">
        <v>42</v>
      </c>
      <c r="C46" s="29" t="s">
        <v>1783</v>
      </c>
      <c r="D46" s="25" t="s">
        <v>47</v>
      </c>
      <c r="E46" s="30" t="s">
        <v>1784</v>
      </c>
      <c r="F46" s="31" t="s">
        <v>82</v>
      </c>
      <c r="G46" s="32">
        <v>35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1785</v>
      </c>
    </row>
    <row r="49" spans="1:5" ht="102">
      <c r="A49" t="s">
        <v>53</v>
      </c>
      <c r="E49" s="36" t="s">
        <v>1786</v>
      </c>
    </row>
    <row r="50" spans="1:16" ht="12.75">
      <c r="A50" s="25" t="s">
        <v>45</v>
      </c>
      <c r="B50" s="29" t="s">
        <v>89</v>
      </c>
      <c r="C50" s="29" t="s">
        <v>525</v>
      </c>
      <c r="D50" s="25" t="s">
        <v>47</v>
      </c>
      <c r="E50" s="30" t="s">
        <v>526</v>
      </c>
      <c r="F50" s="31" t="s">
        <v>82</v>
      </c>
      <c r="G50" s="32">
        <v>585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1787</v>
      </c>
    </row>
    <row r="53" spans="1:5" ht="140.25">
      <c r="A53" t="s">
        <v>53</v>
      </c>
      <c r="E53" s="36" t="s">
        <v>528</v>
      </c>
    </row>
    <row r="54" spans="1:16" ht="12.75">
      <c r="A54" s="25" t="s">
        <v>45</v>
      </c>
      <c r="B54" s="29" t="s">
        <v>93</v>
      </c>
      <c r="C54" s="29" t="s">
        <v>1788</v>
      </c>
      <c r="D54" s="25" t="s">
        <v>47</v>
      </c>
      <c r="E54" s="30" t="s">
        <v>1789</v>
      </c>
      <c r="F54" s="31" t="s">
        <v>82</v>
      </c>
      <c r="G54" s="32">
        <v>550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1790</v>
      </c>
    </row>
    <row r="57" spans="1:5" ht="140.25">
      <c r="A57" t="s">
        <v>53</v>
      </c>
      <c r="E57" s="36" t="s">
        <v>528</v>
      </c>
    </row>
    <row r="58" spans="1:16" ht="12.75">
      <c r="A58" s="25" t="s">
        <v>45</v>
      </c>
      <c r="B58" s="29" t="s">
        <v>97</v>
      </c>
      <c r="C58" s="29" t="s">
        <v>1791</v>
      </c>
      <c r="D58" s="25" t="s">
        <v>47</v>
      </c>
      <c r="E58" s="30" t="s">
        <v>1792</v>
      </c>
      <c r="F58" s="31" t="s">
        <v>1691</v>
      </c>
      <c r="G58" s="32">
        <v>8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1453</v>
      </c>
    </row>
    <row r="61" spans="1:5" ht="89.25">
      <c r="A61" t="s">
        <v>53</v>
      </c>
      <c r="E61" s="36" t="s">
        <v>1793</v>
      </c>
    </row>
    <row r="62" spans="1:16" ht="12.75">
      <c r="A62" s="25" t="s">
        <v>45</v>
      </c>
      <c r="B62" s="29" t="s">
        <v>261</v>
      </c>
      <c r="C62" s="29" t="s">
        <v>1794</v>
      </c>
      <c r="D62" s="25" t="s">
        <v>47</v>
      </c>
      <c r="E62" s="30" t="s">
        <v>1795</v>
      </c>
      <c r="F62" s="31" t="s">
        <v>82</v>
      </c>
      <c r="G62" s="32">
        <v>1170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1796</v>
      </c>
    </row>
    <row r="65" spans="1:5" ht="114.75">
      <c r="A65" t="s">
        <v>53</v>
      </c>
      <c r="E65" s="36" t="s">
        <v>1797</v>
      </c>
    </row>
    <row r="66" spans="1:16" ht="12.75">
      <c r="A66" s="25" t="s">
        <v>45</v>
      </c>
      <c r="B66" s="29" t="s">
        <v>101</v>
      </c>
      <c r="C66" s="29" t="s">
        <v>1798</v>
      </c>
      <c r="D66" s="25" t="s">
        <v>47</v>
      </c>
      <c r="E66" s="30" t="s">
        <v>1799</v>
      </c>
      <c r="F66" s="31" t="s">
        <v>82</v>
      </c>
      <c r="G66" s="32">
        <v>1170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1796</v>
      </c>
    </row>
    <row r="69" spans="1:5" ht="153">
      <c r="A69" t="s">
        <v>53</v>
      </c>
      <c r="E69" s="36" t="s">
        <v>1800</v>
      </c>
    </row>
    <row r="70" spans="1:16" ht="12.75">
      <c r="A70" s="25" t="s">
        <v>45</v>
      </c>
      <c r="B70" s="29" t="s">
        <v>105</v>
      </c>
      <c r="C70" s="29" t="s">
        <v>1801</v>
      </c>
      <c r="D70" s="25" t="s">
        <v>47</v>
      </c>
      <c r="E70" s="30" t="s">
        <v>1802</v>
      </c>
      <c r="F70" s="31" t="s">
        <v>68</v>
      </c>
      <c r="G70" s="32">
        <v>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57</v>
      </c>
    </row>
    <row r="73" spans="1:5" ht="127.5">
      <c r="A73" t="s">
        <v>53</v>
      </c>
      <c r="E73" s="36" t="s">
        <v>1803</v>
      </c>
    </row>
    <row r="74" spans="1:16" ht="12.75">
      <c r="A74" s="25" t="s">
        <v>45</v>
      </c>
      <c r="B74" s="29" t="s">
        <v>109</v>
      </c>
      <c r="C74" s="29" t="s">
        <v>1804</v>
      </c>
      <c r="D74" s="25" t="s">
        <v>47</v>
      </c>
      <c r="E74" s="30" t="s">
        <v>1805</v>
      </c>
      <c r="F74" s="31" t="s">
        <v>68</v>
      </c>
      <c r="G74" s="32">
        <v>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57</v>
      </c>
    </row>
    <row r="77" spans="1:5" ht="153">
      <c r="A77" t="s">
        <v>53</v>
      </c>
      <c r="E77" s="36" t="s">
        <v>1806</v>
      </c>
    </row>
    <row r="78" spans="1:16" ht="12.75">
      <c r="A78" s="25" t="s">
        <v>45</v>
      </c>
      <c r="B78" s="29" t="s">
        <v>113</v>
      </c>
      <c r="C78" s="29" t="s">
        <v>1807</v>
      </c>
      <c r="D78" s="25" t="s">
        <v>47</v>
      </c>
      <c r="E78" s="30" t="s">
        <v>1808</v>
      </c>
      <c r="F78" s="31" t="s">
        <v>1809</v>
      </c>
      <c r="G78" s="32">
        <v>240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1810</v>
      </c>
    </row>
    <row r="81" spans="1:5" ht="165.75">
      <c r="A81" t="s">
        <v>53</v>
      </c>
      <c r="E81" s="36" t="s">
        <v>1811</v>
      </c>
    </row>
    <row r="82" spans="1:18" ht="12.75" customHeight="1">
      <c r="A82" s="6" t="s">
        <v>43</v>
      </c>
      <c r="B82" s="6"/>
      <c r="C82" s="40" t="s">
        <v>77</v>
      </c>
      <c r="D82" s="6"/>
      <c r="E82" s="27" t="s">
        <v>753</v>
      </c>
      <c r="F82" s="6"/>
      <c r="G82" s="6"/>
      <c r="H82" s="6"/>
      <c r="I82" s="41">
        <f>0+Q82</f>
      </c>
      <c r="O82">
        <f>0+R82</f>
      </c>
      <c r="Q82">
        <f>0+I83</f>
      </c>
      <c r="R82">
        <f>0+O83</f>
      </c>
    </row>
    <row r="83" spans="1:16" ht="12.75">
      <c r="A83" s="25" t="s">
        <v>45</v>
      </c>
      <c r="B83" s="29" t="s">
        <v>117</v>
      </c>
      <c r="C83" s="29" t="s">
        <v>563</v>
      </c>
      <c r="D83" s="25" t="s">
        <v>47</v>
      </c>
      <c r="E83" s="30" t="s">
        <v>564</v>
      </c>
      <c r="F83" s="31" t="s">
        <v>160</v>
      </c>
      <c r="G83" s="32">
        <v>6.685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51">
      <c r="A85" s="37" t="s">
        <v>51</v>
      </c>
      <c r="E85" s="38" t="s">
        <v>1812</v>
      </c>
    </row>
    <row r="86" spans="1:5" ht="369.75">
      <c r="A86" t="s">
        <v>53</v>
      </c>
      <c r="E86" s="36" t="s">
        <v>275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0+O8+O13+O46+O87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1813</v>
      </c>
      <c r="I3" s="42">
        <f>0+I8+I13+I46+I87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1813</v>
      </c>
      <c r="D4" s="6"/>
      <c r="E4" s="18" t="s">
        <v>1814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1815</v>
      </c>
      <c r="D9" s="25" t="s">
        <v>47</v>
      </c>
      <c r="E9" s="30" t="s">
        <v>1816</v>
      </c>
      <c r="F9" s="31" t="s">
        <v>130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1817</v>
      </c>
    </row>
    <row r="12" spans="1:5" ht="12.75">
      <c r="A12" t="s">
        <v>53</v>
      </c>
      <c r="E12" s="36" t="s">
        <v>1818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</f>
      </c>
      <c r="R13">
        <f>0+O14+O18+O22+O26+O30+O34+O38+O42</f>
      </c>
    </row>
    <row r="14" spans="1:16" ht="12.75">
      <c r="A14" s="25" t="s">
        <v>45</v>
      </c>
      <c r="B14" s="29" t="s">
        <v>23</v>
      </c>
      <c r="C14" s="29" t="s">
        <v>190</v>
      </c>
      <c r="D14" s="25" t="s">
        <v>47</v>
      </c>
      <c r="E14" s="30" t="s">
        <v>191</v>
      </c>
      <c r="F14" s="31" t="s">
        <v>160</v>
      </c>
      <c r="G14" s="32">
        <v>200.93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1819</v>
      </c>
    </row>
    <row r="17" spans="1:5" ht="38.25">
      <c r="A17" t="s">
        <v>53</v>
      </c>
      <c r="E17" s="36" t="s">
        <v>193</v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47</v>
      </c>
      <c r="E18" s="30" t="s">
        <v>245</v>
      </c>
      <c r="F18" s="31" t="s">
        <v>160</v>
      </c>
      <c r="G18" s="32">
        <v>364.07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1820</v>
      </c>
    </row>
    <row r="21" spans="1:5" ht="306">
      <c r="A21" t="s">
        <v>53</v>
      </c>
      <c r="E21" s="36" t="s">
        <v>199</v>
      </c>
    </row>
    <row r="22" spans="1:16" ht="12.75">
      <c r="A22" s="25" t="s">
        <v>45</v>
      </c>
      <c r="B22" s="29" t="s">
        <v>33</v>
      </c>
      <c r="C22" s="29" t="s">
        <v>244</v>
      </c>
      <c r="D22" s="25" t="s">
        <v>153</v>
      </c>
      <c r="E22" s="30" t="s">
        <v>245</v>
      </c>
      <c r="F22" s="31" t="s">
        <v>160</v>
      </c>
      <c r="G22" s="32">
        <v>200.93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1819</v>
      </c>
    </row>
    <row r="25" spans="1:5" ht="306">
      <c r="A25" t="s">
        <v>53</v>
      </c>
      <c r="E25" s="36" t="s">
        <v>199</v>
      </c>
    </row>
    <row r="26" spans="1:16" ht="12.75">
      <c r="A26" s="25" t="s">
        <v>45</v>
      </c>
      <c r="B26" s="29" t="s">
        <v>35</v>
      </c>
      <c r="C26" s="29" t="s">
        <v>422</v>
      </c>
      <c r="D26" s="25" t="s">
        <v>47</v>
      </c>
      <c r="E26" s="30" t="s">
        <v>423</v>
      </c>
      <c r="F26" s="31" t="s">
        <v>160</v>
      </c>
      <c r="G26" s="32">
        <v>407.57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1821</v>
      </c>
    </row>
    <row r="29" spans="1:5" ht="318.75">
      <c r="A29" t="s">
        <v>53</v>
      </c>
      <c r="E29" s="36" t="s">
        <v>421</v>
      </c>
    </row>
    <row r="30" spans="1:16" ht="12.75">
      <c r="A30" s="25" t="s">
        <v>45</v>
      </c>
      <c r="B30" s="29" t="s">
        <v>37</v>
      </c>
      <c r="C30" s="29" t="s">
        <v>200</v>
      </c>
      <c r="D30" s="25" t="s">
        <v>47</v>
      </c>
      <c r="E30" s="30" t="s">
        <v>201</v>
      </c>
      <c r="F30" s="31" t="s">
        <v>160</v>
      </c>
      <c r="G30" s="32">
        <v>608.5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1822</v>
      </c>
    </row>
    <row r="33" spans="1:5" ht="191.25">
      <c r="A33" t="s">
        <v>53</v>
      </c>
      <c r="E33" s="36" t="s">
        <v>203</v>
      </c>
    </row>
    <row r="34" spans="1:16" ht="12.75">
      <c r="A34" s="25" t="s">
        <v>45</v>
      </c>
      <c r="B34" s="29" t="s">
        <v>64</v>
      </c>
      <c r="C34" s="29" t="s">
        <v>435</v>
      </c>
      <c r="D34" s="25" t="s">
        <v>47</v>
      </c>
      <c r="E34" s="30" t="s">
        <v>436</v>
      </c>
      <c r="F34" s="31" t="s">
        <v>160</v>
      </c>
      <c r="G34" s="32">
        <v>364.07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1820</v>
      </c>
    </row>
    <row r="37" spans="1:5" ht="229.5">
      <c r="A37" t="s">
        <v>53</v>
      </c>
      <c r="E37" s="36" t="s">
        <v>438</v>
      </c>
    </row>
    <row r="38" spans="1:16" ht="12.75">
      <c r="A38" s="25" t="s">
        <v>45</v>
      </c>
      <c r="B38" s="29" t="s">
        <v>77</v>
      </c>
      <c r="C38" s="29" t="s">
        <v>949</v>
      </c>
      <c r="D38" s="25" t="s">
        <v>47</v>
      </c>
      <c r="E38" s="30" t="s">
        <v>950</v>
      </c>
      <c r="F38" s="31" t="s">
        <v>160</v>
      </c>
      <c r="G38" s="32">
        <v>43.5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1823</v>
      </c>
    </row>
    <row r="41" spans="1:5" ht="293.25">
      <c r="A41" t="s">
        <v>53</v>
      </c>
      <c r="E41" s="36" t="s">
        <v>952</v>
      </c>
    </row>
    <row r="42" spans="1:16" ht="12.75">
      <c r="A42" s="25" t="s">
        <v>45</v>
      </c>
      <c r="B42" s="29" t="s">
        <v>40</v>
      </c>
      <c r="C42" s="29" t="s">
        <v>205</v>
      </c>
      <c r="D42" s="25" t="s">
        <v>47</v>
      </c>
      <c r="E42" s="30" t="s">
        <v>206</v>
      </c>
      <c r="F42" s="31" t="s">
        <v>160</v>
      </c>
      <c r="G42" s="32">
        <v>200.93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1819</v>
      </c>
    </row>
    <row r="45" spans="1:5" ht="38.25">
      <c r="A45" t="s">
        <v>53</v>
      </c>
      <c r="E45" s="36" t="s">
        <v>208</v>
      </c>
    </row>
    <row r="46" spans="1:18" ht="12.75" customHeight="1">
      <c r="A46" s="6" t="s">
        <v>43</v>
      </c>
      <c r="B46" s="6"/>
      <c r="C46" s="40" t="s">
        <v>77</v>
      </c>
      <c r="D46" s="6"/>
      <c r="E46" s="27" t="s">
        <v>753</v>
      </c>
      <c r="F46" s="6"/>
      <c r="G46" s="6"/>
      <c r="H46" s="6"/>
      <c r="I46" s="41">
        <f>0+Q46</f>
      </c>
      <c r="O46">
        <f>0+R46</f>
      </c>
      <c r="Q46">
        <f>0+I47+I51+I55+I59+I63+I67+I71+I75+I79+I83</f>
      </c>
      <c r="R46">
        <f>0+O47+O51+O55+O59+O63+O67+O71+O75+O79+O83</f>
      </c>
    </row>
    <row r="47" spans="1:16" ht="12.75">
      <c r="A47" s="25" t="s">
        <v>45</v>
      </c>
      <c r="B47" s="29" t="s">
        <v>42</v>
      </c>
      <c r="C47" s="29" t="s">
        <v>1824</v>
      </c>
      <c r="D47" s="25" t="s">
        <v>47</v>
      </c>
      <c r="E47" s="30" t="s">
        <v>1825</v>
      </c>
      <c r="F47" s="31" t="s">
        <v>82</v>
      </c>
      <c r="G47" s="32">
        <v>110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47</v>
      </c>
    </row>
    <row r="49" spans="1:5" ht="12.75">
      <c r="A49" s="37" t="s">
        <v>51</v>
      </c>
      <c r="E49" s="38" t="s">
        <v>1826</v>
      </c>
    </row>
    <row r="50" spans="1:5" ht="267.75">
      <c r="A50" t="s">
        <v>53</v>
      </c>
      <c r="E50" s="36" t="s">
        <v>1490</v>
      </c>
    </row>
    <row r="51" spans="1:16" ht="12.75">
      <c r="A51" s="25" t="s">
        <v>45</v>
      </c>
      <c r="B51" s="29" t="s">
        <v>89</v>
      </c>
      <c r="C51" s="29" t="s">
        <v>1827</v>
      </c>
      <c r="D51" s="25" t="s">
        <v>47</v>
      </c>
      <c r="E51" s="30" t="s">
        <v>1828</v>
      </c>
      <c r="F51" s="31" t="s">
        <v>82</v>
      </c>
      <c r="G51" s="32">
        <v>98.79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78.5">
      <c r="A53" s="37" t="s">
        <v>51</v>
      </c>
      <c r="E53" s="38" t="s">
        <v>1829</v>
      </c>
    </row>
    <row r="54" spans="1:5" ht="267.75">
      <c r="A54" t="s">
        <v>53</v>
      </c>
      <c r="E54" s="36" t="s">
        <v>1490</v>
      </c>
    </row>
    <row r="55" spans="1:16" ht="12.75">
      <c r="A55" s="25" t="s">
        <v>45</v>
      </c>
      <c r="B55" s="29" t="s">
        <v>93</v>
      </c>
      <c r="C55" s="29" t="s">
        <v>1614</v>
      </c>
      <c r="D55" s="25" t="s">
        <v>47</v>
      </c>
      <c r="E55" s="30" t="s">
        <v>1615</v>
      </c>
      <c r="F55" s="31" t="s">
        <v>82</v>
      </c>
      <c r="G55" s="32">
        <v>17.3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25.5">
      <c r="A57" s="37" t="s">
        <v>51</v>
      </c>
      <c r="E57" s="38" t="s">
        <v>1830</v>
      </c>
    </row>
    <row r="58" spans="1:5" ht="255">
      <c r="A58" t="s">
        <v>53</v>
      </c>
      <c r="E58" s="36" t="s">
        <v>1494</v>
      </c>
    </row>
    <row r="59" spans="1:16" ht="25.5">
      <c r="A59" s="25" t="s">
        <v>45</v>
      </c>
      <c r="B59" s="29" t="s">
        <v>97</v>
      </c>
      <c r="C59" s="29" t="s">
        <v>1831</v>
      </c>
      <c r="D59" s="25" t="s">
        <v>47</v>
      </c>
      <c r="E59" s="30" t="s">
        <v>1832</v>
      </c>
      <c r="F59" s="31" t="s">
        <v>82</v>
      </c>
      <c r="G59" s="32">
        <v>17.3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1833</v>
      </c>
    </row>
    <row r="62" spans="1:5" ht="51">
      <c r="A62" t="s">
        <v>53</v>
      </c>
      <c r="E62" s="36" t="s">
        <v>1498</v>
      </c>
    </row>
    <row r="63" spans="1:16" ht="12.75">
      <c r="A63" s="25" t="s">
        <v>45</v>
      </c>
      <c r="B63" s="29" t="s">
        <v>261</v>
      </c>
      <c r="C63" s="29" t="s">
        <v>1528</v>
      </c>
      <c r="D63" s="25" t="s">
        <v>47</v>
      </c>
      <c r="E63" s="30" t="s">
        <v>1529</v>
      </c>
      <c r="F63" s="31" t="s">
        <v>68</v>
      </c>
      <c r="G63" s="32">
        <v>3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1834</v>
      </c>
    </row>
    <row r="66" spans="1:5" ht="38.25">
      <c r="A66" t="s">
        <v>53</v>
      </c>
      <c r="E66" s="36" t="s">
        <v>1531</v>
      </c>
    </row>
    <row r="67" spans="1:16" ht="12.75">
      <c r="A67" s="25" t="s">
        <v>45</v>
      </c>
      <c r="B67" s="29" t="s">
        <v>101</v>
      </c>
      <c r="C67" s="29" t="s">
        <v>1835</v>
      </c>
      <c r="D67" s="25" t="s">
        <v>47</v>
      </c>
      <c r="E67" s="30" t="s">
        <v>1836</v>
      </c>
      <c r="F67" s="31" t="s">
        <v>68</v>
      </c>
      <c r="G67" s="32">
        <v>1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57</v>
      </c>
    </row>
    <row r="70" spans="1:5" ht="51">
      <c r="A70" t="s">
        <v>53</v>
      </c>
      <c r="E70" s="36" t="s">
        <v>1837</v>
      </c>
    </row>
    <row r="71" spans="1:16" ht="12.75">
      <c r="A71" s="25" t="s">
        <v>45</v>
      </c>
      <c r="B71" s="29" t="s">
        <v>105</v>
      </c>
      <c r="C71" s="29" t="s">
        <v>1838</v>
      </c>
      <c r="D71" s="25" t="s">
        <v>47</v>
      </c>
      <c r="E71" s="30" t="s">
        <v>1839</v>
      </c>
      <c r="F71" s="31" t="s">
        <v>68</v>
      </c>
      <c r="G71" s="32">
        <v>1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57</v>
      </c>
    </row>
    <row r="74" spans="1:5" ht="63.75">
      <c r="A74" t="s">
        <v>53</v>
      </c>
      <c r="E74" s="36" t="s">
        <v>1840</v>
      </c>
    </row>
    <row r="75" spans="1:16" ht="12.75">
      <c r="A75" s="25" t="s">
        <v>45</v>
      </c>
      <c r="B75" s="29" t="s">
        <v>109</v>
      </c>
      <c r="C75" s="29" t="s">
        <v>1580</v>
      </c>
      <c r="D75" s="25" t="s">
        <v>47</v>
      </c>
      <c r="E75" s="30" t="s">
        <v>1581</v>
      </c>
      <c r="F75" s="31" t="s">
        <v>82</v>
      </c>
      <c r="G75" s="32">
        <v>161.4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1841</v>
      </c>
    </row>
    <row r="78" spans="1:5" ht="38.25">
      <c r="A78" t="s">
        <v>53</v>
      </c>
      <c r="E78" s="36" t="s">
        <v>1531</v>
      </c>
    </row>
    <row r="79" spans="1:16" ht="12.75">
      <c r="A79" s="25" t="s">
        <v>45</v>
      </c>
      <c r="B79" s="29" t="s">
        <v>113</v>
      </c>
      <c r="C79" s="29" t="s">
        <v>1842</v>
      </c>
      <c r="D79" s="25" t="s">
        <v>47</v>
      </c>
      <c r="E79" s="30" t="s">
        <v>1843</v>
      </c>
      <c r="F79" s="31" t="s">
        <v>68</v>
      </c>
      <c r="G79" s="32">
        <v>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1844</v>
      </c>
    </row>
    <row r="82" spans="1:5" ht="25.5">
      <c r="A82" t="s">
        <v>53</v>
      </c>
      <c r="E82" s="36" t="s">
        <v>1845</v>
      </c>
    </row>
    <row r="83" spans="1:16" ht="12.75">
      <c r="A83" s="25" t="s">
        <v>45</v>
      </c>
      <c r="B83" s="29" t="s">
        <v>117</v>
      </c>
      <c r="C83" s="29" t="s">
        <v>1846</v>
      </c>
      <c r="D83" s="25" t="s">
        <v>47</v>
      </c>
      <c r="E83" s="30" t="s">
        <v>1847</v>
      </c>
      <c r="F83" s="31" t="s">
        <v>82</v>
      </c>
      <c r="G83" s="32">
        <v>98.78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1848</v>
      </c>
    </row>
    <row r="86" spans="1:5" ht="51">
      <c r="A86" t="s">
        <v>53</v>
      </c>
      <c r="E86" s="36" t="s">
        <v>1539</v>
      </c>
    </row>
    <row r="87" spans="1:18" ht="12.75" customHeight="1">
      <c r="A87" s="6" t="s">
        <v>43</v>
      </c>
      <c r="B87" s="6"/>
      <c r="C87" s="40" t="s">
        <v>40</v>
      </c>
      <c r="D87" s="6"/>
      <c r="E87" s="27" t="s">
        <v>214</v>
      </c>
      <c r="F87" s="6"/>
      <c r="G87" s="6"/>
      <c r="H87" s="6"/>
      <c r="I87" s="41">
        <f>0+Q87</f>
      </c>
      <c r="O87">
        <f>0+R87</f>
      </c>
      <c r="Q87">
        <f>0+I88+I92+I96</f>
      </c>
      <c r="R87">
        <f>0+O88+O92+O96</f>
      </c>
    </row>
    <row r="88" spans="1:16" ht="12.75">
      <c r="A88" s="25" t="s">
        <v>45</v>
      </c>
      <c r="B88" s="29" t="s">
        <v>121</v>
      </c>
      <c r="C88" s="29" t="s">
        <v>1544</v>
      </c>
      <c r="D88" s="25" t="s">
        <v>47</v>
      </c>
      <c r="E88" s="30" t="s">
        <v>1545</v>
      </c>
      <c r="F88" s="31" t="s">
        <v>68</v>
      </c>
      <c r="G88" s="32">
        <v>3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124</v>
      </c>
    </row>
    <row r="91" spans="1:5" ht="38.25">
      <c r="A91" t="s">
        <v>53</v>
      </c>
      <c r="E91" s="36" t="s">
        <v>1531</v>
      </c>
    </row>
    <row r="92" spans="1:16" ht="12.75">
      <c r="A92" s="25" t="s">
        <v>45</v>
      </c>
      <c r="B92" s="29" t="s">
        <v>289</v>
      </c>
      <c r="C92" s="29" t="s">
        <v>1849</v>
      </c>
      <c r="D92" s="25" t="s">
        <v>47</v>
      </c>
      <c r="E92" s="30" t="s">
        <v>1850</v>
      </c>
      <c r="F92" s="31" t="s">
        <v>82</v>
      </c>
      <c r="G92" s="32">
        <v>199.6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1851</v>
      </c>
    </row>
    <row r="95" spans="1:5" ht="76.5">
      <c r="A95" t="s">
        <v>53</v>
      </c>
      <c r="E95" s="36" t="s">
        <v>1550</v>
      </c>
    </row>
    <row r="96" spans="1:16" ht="12.75">
      <c r="A96" s="25" t="s">
        <v>45</v>
      </c>
      <c r="B96" s="29" t="s">
        <v>294</v>
      </c>
      <c r="C96" s="29" t="s">
        <v>1852</v>
      </c>
      <c r="D96" s="25" t="s">
        <v>47</v>
      </c>
      <c r="E96" s="30" t="s">
        <v>1853</v>
      </c>
      <c r="F96" s="31" t="s">
        <v>82</v>
      </c>
      <c r="G96" s="32">
        <v>98.78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1848</v>
      </c>
    </row>
    <row r="99" spans="1:5" ht="76.5">
      <c r="A99" t="s">
        <v>53</v>
      </c>
      <c r="E99" s="36" t="s">
        <v>1854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0+O8+O13+O58+O107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1855</v>
      </c>
      <c r="I3" s="42">
        <f>0+I8+I13+I58+I107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1855</v>
      </c>
      <c r="D4" s="6"/>
      <c r="E4" s="18" t="s">
        <v>1856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1815</v>
      </c>
      <c r="D9" s="25" t="s">
        <v>47</v>
      </c>
      <c r="E9" s="30" t="s">
        <v>1816</v>
      </c>
      <c r="F9" s="31" t="s">
        <v>130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1857</v>
      </c>
    </row>
    <row r="12" spans="1:5" ht="12.75">
      <c r="A12" t="s">
        <v>53</v>
      </c>
      <c r="E12" s="36" t="s">
        <v>1818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</f>
      </c>
      <c r="R13">
        <f>0+O14+O18+O22+O26+O30+O34+O38+O42+O46+O50+O54</f>
      </c>
    </row>
    <row r="14" spans="1:16" ht="12.75">
      <c r="A14" s="25" t="s">
        <v>45</v>
      </c>
      <c r="B14" s="29" t="s">
        <v>23</v>
      </c>
      <c r="C14" s="29" t="s">
        <v>190</v>
      </c>
      <c r="D14" s="25" t="s">
        <v>47</v>
      </c>
      <c r="E14" s="30" t="s">
        <v>191</v>
      </c>
      <c r="F14" s="31" t="s">
        <v>160</v>
      </c>
      <c r="G14" s="32">
        <v>345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1858</v>
      </c>
    </row>
    <row r="17" spans="1:5" ht="38.25">
      <c r="A17" t="s">
        <v>53</v>
      </c>
      <c r="E17" s="36" t="s">
        <v>193</v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47</v>
      </c>
      <c r="E18" s="30" t="s">
        <v>245</v>
      </c>
      <c r="F18" s="31" t="s">
        <v>160</v>
      </c>
      <c r="G18" s="32">
        <v>648.543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1859</v>
      </c>
    </row>
    <row r="21" spans="1:5" ht="306">
      <c r="A21" t="s">
        <v>53</v>
      </c>
      <c r="E21" s="36" t="s">
        <v>199</v>
      </c>
    </row>
    <row r="22" spans="1:16" ht="12.75">
      <c r="A22" s="25" t="s">
        <v>45</v>
      </c>
      <c r="B22" s="29" t="s">
        <v>33</v>
      </c>
      <c r="C22" s="29" t="s">
        <v>244</v>
      </c>
      <c r="D22" s="25" t="s">
        <v>153</v>
      </c>
      <c r="E22" s="30" t="s">
        <v>245</v>
      </c>
      <c r="F22" s="31" t="s">
        <v>160</v>
      </c>
      <c r="G22" s="32">
        <v>345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1858</v>
      </c>
    </row>
    <row r="25" spans="1:5" ht="306">
      <c r="A25" t="s">
        <v>53</v>
      </c>
      <c r="E25" s="36" t="s">
        <v>199</v>
      </c>
    </row>
    <row r="26" spans="1:16" ht="12.75">
      <c r="A26" s="25" t="s">
        <v>45</v>
      </c>
      <c r="B26" s="29" t="s">
        <v>194</v>
      </c>
      <c r="C26" s="29" t="s">
        <v>417</v>
      </c>
      <c r="D26" s="25" t="s">
        <v>47</v>
      </c>
      <c r="E26" s="30" t="s">
        <v>418</v>
      </c>
      <c r="F26" s="31" t="s">
        <v>160</v>
      </c>
      <c r="G26" s="32">
        <v>442.902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1860</v>
      </c>
    </row>
    <row r="29" spans="1:5" ht="318.75">
      <c r="A29" t="s">
        <v>53</v>
      </c>
      <c r="E29" s="36" t="s">
        <v>421</v>
      </c>
    </row>
    <row r="30" spans="1:16" ht="12.75">
      <c r="A30" s="25" t="s">
        <v>45</v>
      </c>
      <c r="B30" s="29" t="s">
        <v>35</v>
      </c>
      <c r="C30" s="29" t="s">
        <v>422</v>
      </c>
      <c r="D30" s="25" t="s">
        <v>47</v>
      </c>
      <c r="E30" s="30" t="s">
        <v>423</v>
      </c>
      <c r="F30" s="31" t="s">
        <v>160</v>
      </c>
      <c r="G30" s="32">
        <v>378.146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1861</v>
      </c>
    </row>
    <row r="33" spans="1:5" ht="318.75">
      <c r="A33" t="s">
        <v>53</v>
      </c>
      <c r="E33" s="36" t="s">
        <v>421</v>
      </c>
    </row>
    <row r="34" spans="1:16" ht="12.75">
      <c r="A34" s="25" t="s">
        <v>45</v>
      </c>
      <c r="B34" s="29" t="s">
        <v>37</v>
      </c>
      <c r="C34" s="29" t="s">
        <v>1862</v>
      </c>
      <c r="D34" s="25" t="s">
        <v>47</v>
      </c>
      <c r="E34" s="30" t="s">
        <v>1863</v>
      </c>
      <c r="F34" s="31" t="s">
        <v>82</v>
      </c>
      <c r="G34" s="32">
        <v>25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1864</v>
      </c>
    </row>
    <row r="37" spans="1:5" ht="25.5">
      <c r="A37" t="s">
        <v>53</v>
      </c>
      <c r="E37" s="36" t="s">
        <v>1704</v>
      </c>
    </row>
    <row r="38" spans="1:16" ht="12.75">
      <c r="A38" s="25" t="s">
        <v>45</v>
      </c>
      <c r="B38" s="29" t="s">
        <v>64</v>
      </c>
      <c r="C38" s="29" t="s">
        <v>1865</v>
      </c>
      <c r="D38" s="25" t="s">
        <v>47</v>
      </c>
      <c r="E38" s="30" t="s">
        <v>1866</v>
      </c>
      <c r="F38" s="31" t="s">
        <v>82</v>
      </c>
      <c r="G38" s="32">
        <v>24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1867</v>
      </c>
    </row>
    <row r="41" spans="1:5" ht="25.5">
      <c r="A41" t="s">
        <v>53</v>
      </c>
      <c r="E41" s="36" t="s">
        <v>1704</v>
      </c>
    </row>
    <row r="42" spans="1:16" ht="12.75">
      <c r="A42" s="25" t="s">
        <v>45</v>
      </c>
      <c r="B42" s="29" t="s">
        <v>77</v>
      </c>
      <c r="C42" s="29" t="s">
        <v>200</v>
      </c>
      <c r="D42" s="25" t="s">
        <v>47</v>
      </c>
      <c r="E42" s="30" t="s">
        <v>201</v>
      </c>
      <c r="F42" s="31" t="s">
        <v>160</v>
      </c>
      <c r="G42" s="32">
        <v>1166.048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51</v>
      </c>
      <c r="E44" s="38" t="s">
        <v>1868</v>
      </c>
    </row>
    <row r="45" spans="1:5" ht="191.25">
      <c r="A45" t="s">
        <v>53</v>
      </c>
      <c r="E45" s="36" t="s">
        <v>203</v>
      </c>
    </row>
    <row r="46" spans="1:16" ht="12.75">
      <c r="A46" s="25" t="s">
        <v>45</v>
      </c>
      <c r="B46" s="29" t="s">
        <v>40</v>
      </c>
      <c r="C46" s="29" t="s">
        <v>435</v>
      </c>
      <c r="D46" s="25" t="s">
        <v>47</v>
      </c>
      <c r="E46" s="30" t="s">
        <v>436</v>
      </c>
      <c r="F46" s="31" t="s">
        <v>160</v>
      </c>
      <c r="G46" s="32">
        <v>648.543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1859</v>
      </c>
    </row>
    <row r="49" spans="1:5" ht="229.5">
      <c r="A49" t="s">
        <v>53</v>
      </c>
      <c r="E49" s="36" t="s">
        <v>438</v>
      </c>
    </row>
    <row r="50" spans="1:16" ht="12.75">
      <c r="A50" s="25" t="s">
        <v>45</v>
      </c>
      <c r="B50" s="29" t="s">
        <v>42</v>
      </c>
      <c r="C50" s="29" t="s">
        <v>949</v>
      </c>
      <c r="D50" s="25" t="s">
        <v>47</v>
      </c>
      <c r="E50" s="30" t="s">
        <v>950</v>
      </c>
      <c r="F50" s="31" t="s">
        <v>160</v>
      </c>
      <c r="G50" s="32">
        <v>161.71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1869</v>
      </c>
    </row>
    <row r="53" spans="1:5" ht="293.25">
      <c r="A53" t="s">
        <v>53</v>
      </c>
      <c r="E53" s="36" t="s">
        <v>952</v>
      </c>
    </row>
    <row r="54" spans="1:16" ht="12.75">
      <c r="A54" s="25" t="s">
        <v>45</v>
      </c>
      <c r="B54" s="29" t="s">
        <v>89</v>
      </c>
      <c r="C54" s="29" t="s">
        <v>205</v>
      </c>
      <c r="D54" s="25" t="s">
        <v>47</v>
      </c>
      <c r="E54" s="30" t="s">
        <v>206</v>
      </c>
      <c r="F54" s="31" t="s">
        <v>160</v>
      </c>
      <c r="G54" s="32">
        <v>345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1858</v>
      </c>
    </row>
    <row r="57" spans="1:5" ht="38.25">
      <c r="A57" t="s">
        <v>53</v>
      </c>
      <c r="E57" s="36" t="s">
        <v>208</v>
      </c>
    </row>
    <row r="58" spans="1:18" ht="12.75" customHeight="1">
      <c r="A58" s="6" t="s">
        <v>43</v>
      </c>
      <c r="B58" s="6"/>
      <c r="C58" s="40" t="s">
        <v>77</v>
      </c>
      <c r="D58" s="6"/>
      <c r="E58" s="27" t="s">
        <v>753</v>
      </c>
      <c r="F58" s="6"/>
      <c r="G58" s="6"/>
      <c r="H58" s="6"/>
      <c r="I58" s="41">
        <f>0+Q58</f>
      </c>
      <c r="O58">
        <f>0+R58</f>
      </c>
      <c r="Q58">
        <f>0+I59+I63+I67+I71+I75+I79+I83+I87+I91+I95+I99+I103</f>
      </c>
      <c r="R58">
        <f>0+O59+O63+O67+O71+O75+O79+O83+O87+O91+O95+O99+O103</f>
      </c>
    </row>
    <row r="59" spans="1:16" ht="12.75">
      <c r="A59" s="25" t="s">
        <v>45</v>
      </c>
      <c r="B59" s="29" t="s">
        <v>93</v>
      </c>
      <c r="C59" s="29" t="s">
        <v>1870</v>
      </c>
      <c r="D59" s="25" t="s">
        <v>47</v>
      </c>
      <c r="E59" s="30" t="s">
        <v>1871</v>
      </c>
      <c r="F59" s="31" t="s">
        <v>82</v>
      </c>
      <c r="G59" s="32">
        <v>290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229.5">
      <c r="A61" s="37" t="s">
        <v>51</v>
      </c>
      <c r="E61" s="38" t="s">
        <v>1872</v>
      </c>
    </row>
    <row r="62" spans="1:5" ht="267.75">
      <c r="A62" t="s">
        <v>53</v>
      </c>
      <c r="E62" s="36" t="s">
        <v>1490</v>
      </c>
    </row>
    <row r="63" spans="1:16" ht="12.75">
      <c r="A63" s="25" t="s">
        <v>45</v>
      </c>
      <c r="B63" s="29" t="s">
        <v>97</v>
      </c>
      <c r="C63" s="29" t="s">
        <v>1873</v>
      </c>
      <c r="D63" s="25" t="s">
        <v>47</v>
      </c>
      <c r="E63" s="30" t="s">
        <v>1874</v>
      </c>
      <c r="F63" s="31" t="s">
        <v>82</v>
      </c>
      <c r="G63" s="32">
        <v>26.6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1875</v>
      </c>
    </row>
    <row r="66" spans="1:5" ht="255">
      <c r="A66" t="s">
        <v>53</v>
      </c>
      <c r="E66" s="36" t="s">
        <v>1494</v>
      </c>
    </row>
    <row r="67" spans="1:16" ht="25.5">
      <c r="A67" s="25" t="s">
        <v>45</v>
      </c>
      <c r="B67" s="29" t="s">
        <v>261</v>
      </c>
      <c r="C67" s="29" t="s">
        <v>1876</v>
      </c>
      <c r="D67" s="25" t="s">
        <v>47</v>
      </c>
      <c r="E67" s="30" t="s">
        <v>1877</v>
      </c>
      <c r="F67" s="31" t="s">
        <v>82</v>
      </c>
      <c r="G67" s="32">
        <v>50.6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1878</v>
      </c>
    </row>
    <row r="70" spans="1:5" ht="51">
      <c r="A70" t="s">
        <v>53</v>
      </c>
      <c r="E70" s="36" t="s">
        <v>1498</v>
      </c>
    </row>
    <row r="71" spans="1:16" ht="12.75">
      <c r="A71" s="25" t="s">
        <v>45</v>
      </c>
      <c r="B71" s="29" t="s">
        <v>101</v>
      </c>
      <c r="C71" s="29" t="s">
        <v>1528</v>
      </c>
      <c r="D71" s="25" t="s">
        <v>47</v>
      </c>
      <c r="E71" s="30" t="s">
        <v>1529</v>
      </c>
      <c r="F71" s="31" t="s">
        <v>68</v>
      </c>
      <c r="G71" s="32">
        <v>5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87</v>
      </c>
    </row>
    <row r="74" spans="1:5" ht="38.25">
      <c r="A74" t="s">
        <v>53</v>
      </c>
      <c r="E74" s="36" t="s">
        <v>1531</v>
      </c>
    </row>
    <row r="75" spans="1:16" ht="12.75">
      <c r="A75" s="25" t="s">
        <v>45</v>
      </c>
      <c r="B75" s="29" t="s">
        <v>105</v>
      </c>
      <c r="C75" s="29" t="s">
        <v>1835</v>
      </c>
      <c r="D75" s="25" t="s">
        <v>47</v>
      </c>
      <c r="E75" s="30" t="s">
        <v>1836</v>
      </c>
      <c r="F75" s="31" t="s">
        <v>68</v>
      </c>
      <c r="G75" s="32">
        <v>4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896</v>
      </c>
    </row>
    <row r="78" spans="1:5" ht="51">
      <c r="A78" t="s">
        <v>53</v>
      </c>
      <c r="E78" s="36" t="s">
        <v>1837</v>
      </c>
    </row>
    <row r="79" spans="1:16" ht="12.75">
      <c r="A79" s="25" t="s">
        <v>45</v>
      </c>
      <c r="B79" s="29" t="s">
        <v>109</v>
      </c>
      <c r="C79" s="29" t="s">
        <v>1838</v>
      </c>
      <c r="D79" s="25" t="s">
        <v>47</v>
      </c>
      <c r="E79" s="30" t="s">
        <v>1839</v>
      </c>
      <c r="F79" s="31" t="s">
        <v>68</v>
      </c>
      <c r="G79" s="32">
        <v>2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12.75">
      <c r="A81" s="37" t="s">
        <v>51</v>
      </c>
      <c r="E81" s="38" t="s">
        <v>146</v>
      </c>
    </row>
    <row r="82" spans="1:5" ht="63.75">
      <c r="A82" t="s">
        <v>53</v>
      </c>
      <c r="E82" s="36" t="s">
        <v>1840</v>
      </c>
    </row>
    <row r="83" spans="1:16" ht="12.75">
      <c r="A83" s="25" t="s">
        <v>45</v>
      </c>
      <c r="B83" s="29" t="s">
        <v>113</v>
      </c>
      <c r="C83" s="29" t="s">
        <v>1580</v>
      </c>
      <c r="D83" s="25" t="s">
        <v>47</v>
      </c>
      <c r="E83" s="30" t="s">
        <v>1581</v>
      </c>
      <c r="F83" s="31" t="s">
        <v>82</v>
      </c>
      <c r="G83" s="32">
        <v>482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1879</v>
      </c>
    </row>
    <row r="86" spans="1:5" ht="38.25">
      <c r="A86" t="s">
        <v>53</v>
      </c>
      <c r="E86" s="36" t="s">
        <v>1531</v>
      </c>
    </row>
    <row r="87" spans="1:16" ht="12.75">
      <c r="A87" s="25" t="s">
        <v>45</v>
      </c>
      <c r="B87" s="29" t="s">
        <v>117</v>
      </c>
      <c r="C87" s="29" t="s">
        <v>1880</v>
      </c>
      <c r="D87" s="25" t="s">
        <v>47</v>
      </c>
      <c r="E87" s="30" t="s">
        <v>1881</v>
      </c>
      <c r="F87" s="31" t="s">
        <v>68</v>
      </c>
      <c r="G87" s="32">
        <v>4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25.5">
      <c r="A89" s="37" t="s">
        <v>51</v>
      </c>
      <c r="E89" s="38" t="s">
        <v>1882</v>
      </c>
    </row>
    <row r="90" spans="1:5" ht="25.5">
      <c r="A90" t="s">
        <v>53</v>
      </c>
      <c r="E90" s="36" t="s">
        <v>1845</v>
      </c>
    </row>
    <row r="91" spans="1:16" ht="12.75">
      <c r="A91" s="25" t="s">
        <v>45</v>
      </c>
      <c r="B91" s="29" t="s">
        <v>121</v>
      </c>
      <c r="C91" s="29" t="s">
        <v>1880</v>
      </c>
      <c r="D91" s="25" t="s">
        <v>149</v>
      </c>
      <c r="E91" s="30" t="s">
        <v>1881</v>
      </c>
      <c r="F91" s="31" t="s">
        <v>68</v>
      </c>
      <c r="G91" s="32">
        <v>2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12.75">
      <c r="A93" s="37" t="s">
        <v>51</v>
      </c>
      <c r="E93" s="38" t="s">
        <v>1883</v>
      </c>
    </row>
    <row r="94" spans="1:5" ht="25.5">
      <c r="A94" t="s">
        <v>53</v>
      </c>
      <c r="E94" s="36" t="s">
        <v>1845</v>
      </c>
    </row>
    <row r="95" spans="1:16" ht="12.75">
      <c r="A95" s="25" t="s">
        <v>45</v>
      </c>
      <c r="B95" s="29" t="s">
        <v>289</v>
      </c>
      <c r="C95" s="29" t="s">
        <v>563</v>
      </c>
      <c r="D95" s="25" t="s">
        <v>47</v>
      </c>
      <c r="E95" s="30" t="s">
        <v>564</v>
      </c>
      <c r="F95" s="31" t="s">
        <v>160</v>
      </c>
      <c r="G95" s="32">
        <v>0.5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1884</v>
      </c>
    </row>
    <row r="98" spans="1:5" ht="369.75">
      <c r="A98" t="s">
        <v>53</v>
      </c>
      <c r="E98" s="36" t="s">
        <v>275</v>
      </c>
    </row>
    <row r="99" spans="1:16" ht="12.75">
      <c r="A99" s="25" t="s">
        <v>45</v>
      </c>
      <c r="B99" s="29" t="s">
        <v>294</v>
      </c>
      <c r="C99" s="29" t="s">
        <v>1846</v>
      </c>
      <c r="D99" s="25" t="s">
        <v>47</v>
      </c>
      <c r="E99" s="30" t="s">
        <v>1847</v>
      </c>
      <c r="F99" s="31" t="s">
        <v>82</v>
      </c>
      <c r="G99" s="32">
        <v>30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1885</v>
      </c>
    </row>
    <row r="102" spans="1:5" ht="51">
      <c r="A102" t="s">
        <v>53</v>
      </c>
      <c r="E102" s="36" t="s">
        <v>1539</v>
      </c>
    </row>
    <row r="103" spans="1:16" ht="12.75">
      <c r="A103" s="25" t="s">
        <v>45</v>
      </c>
      <c r="B103" s="29" t="s">
        <v>299</v>
      </c>
      <c r="C103" s="29" t="s">
        <v>1886</v>
      </c>
      <c r="D103" s="25" t="s">
        <v>47</v>
      </c>
      <c r="E103" s="30" t="s">
        <v>1887</v>
      </c>
      <c r="F103" s="31" t="s">
        <v>82</v>
      </c>
      <c r="G103" s="32">
        <v>288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1888</v>
      </c>
    </row>
    <row r="106" spans="1:5" ht="51">
      <c r="A106" t="s">
        <v>53</v>
      </c>
      <c r="E106" s="36" t="s">
        <v>1539</v>
      </c>
    </row>
    <row r="107" spans="1:18" ht="12.75" customHeight="1">
      <c r="A107" s="6" t="s">
        <v>43</v>
      </c>
      <c r="B107" s="6"/>
      <c r="C107" s="40" t="s">
        <v>40</v>
      </c>
      <c r="D107" s="6"/>
      <c r="E107" s="27" t="s">
        <v>214</v>
      </c>
      <c r="F107" s="6"/>
      <c r="G107" s="6"/>
      <c r="H107" s="6"/>
      <c r="I107" s="41">
        <f>0+Q107</f>
      </c>
      <c r="O107">
        <f>0+R107</f>
      </c>
      <c r="Q107">
        <f>0+I108+I112+I116+I120</f>
      </c>
      <c r="R107">
        <f>0+O108+O112+O116+O120</f>
      </c>
    </row>
    <row r="108" spans="1:16" ht="12.75">
      <c r="A108" s="25" t="s">
        <v>45</v>
      </c>
      <c r="B108" s="29" t="s">
        <v>303</v>
      </c>
      <c r="C108" s="29" t="s">
        <v>1544</v>
      </c>
      <c r="D108" s="25" t="s">
        <v>47</v>
      </c>
      <c r="E108" s="30" t="s">
        <v>1545</v>
      </c>
      <c r="F108" s="31" t="s">
        <v>68</v>
      </c>
      <c r="G108" s="32">
        <v>4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896</v>
      </c>
    </row>
    <row r="111" spans="1:5" ht="38.25">
      <c r="A111" t="s">
        <v>53</v>
      </c>
      <c r="E111" s="36" t="s">
        <v>1531</v>
      </c>
    </row>
    <row r="112" spans="1:16" ht="12.75">
      <c r="A112" s="25" t="s">
        <v>45</v>
      </c>
      <c r="B112" s="29" t="s">
        <v>396</v>
      </c>
      <c r="C112" s="29" t="s">
        <v>1849</v>
      </c>
      <c r="D112" s="25" t="s">
        <v>47</v>
      </c>
      <c r="E112" s="30" t="s">
        <v>1850</v>
      </c>
      <c r="F112" s="31" t="s">
        <v>82</v>
      </c>
      <c r="G112" s="32">
        <v>30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1889</v>
      </c>
    </row>
    <row r="115" spans="1:5" ht="76.5">
      <c r="A115" t="s">
        <v>53</v>
      </c>
      <c r="E115" s="36" t="s">
        <v>1550</v>
      </c>
    </row>
    <row r="116" spans="1:16" ht="12.75">
      <c r="A116" s="25" t="s">
        <v>45</v>
      </c>
      <c r="B116" s="29" t="s">
        <v>311</v>
      </c>
      <c r="C116" s="29" t="s">
        <v>1890</v>
      </c>
      <c r="D116" s="25" t="s">
        <v>47</v>
      </c>
      <c r="E116" s="30" t="s">
        <v>1891</v>
      </c>
      <c r="F116" s="31" t="s">
        <v>82</v>
      </c>
      <c r="G116" s="32">
        <v>80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25.5">
      <c r="A118" s="37" t="s">
        <v>51</v>
      </c>
      <c r="E118" s="38" t="s">
        <v>1892</v>
      </c>
    </row>
    <row r="119" spans="1:5" ht="76.5">
      <c r="A119" t="s">
        <v>53</v>
      </c>
      <c r="E119" s="36" t="s">
        <v>1550</v>
      </c>
    </row>
    <row r="120" spans="1:16" ht="12.75">
      <c r="A120" s="25" t="s">
        <v>45</v>
      </c>
      <c r="B120" s="29" t="s">
        <v>316</v>
      </c>
      <c r="C120" s="29" t="s">
        <v>1893</v>
      </c>
      <c r="D120" s="25" t="s">
        <v>47</v>
      </c>
      <c r="E120" s="30" t="s">
        <v>1894</v>
      </c>
      <c r="F120" s="31" t="s">
        <v>82</v>
      </c>
      <c r="G120" s="32">
        <v>288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12.75">
      <c r="A122" s="37" t="s">
        <v>51</v>
      </c>
      <c r="E122" s="38" t="s">
        <v>1888</v>
      </c>
    </row>
    <row r="123" spans="1:5" ht="76.5">
      <c r="A123" t="s">
        <v>53</v>
      </c>
      <c r="E123" s="36" t="s">
        <v>1854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0+O8+O13+O34+O43+O76+O81+O102+O171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1895</v>
      </c>
      <c r="I3" s="42">
        <f>0+I8+I13+I34+I43+I76+I81+I102+I171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1895</v>
      </c>
      <c r="D4" s="6"/>
      <c r="E4" s="18" t="s">
        <v>1896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158</v>
      </c>
      <c r="E9" s="30" t="s">
        <v>159</v>
      </c>
      <c r="F9" s="31" t="s">
        <v>160</v>
      </c>
      <c r="G9" s="32">
        <v>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1897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</f>
      </c>
      <c r="R13">
        <f>0+O14+O18+O22+O26+O30</f>
      </c>
    </row>
    <row r="14" spans="1:16" ht="12.75">
      <c r="A14" s="25" t="s">
        <v>45</v>
      </c>
      <c r="B14" s="29" t="s">
        <v>23</v>
      </c>
      <c r="C14" s="29" t="s">
        <v>244</v>
      </c>
      <c r="D14" s="25" t="s">
        <v>149</v>
      </c>
      <c r="E14" s="30" t="s">
        <v>245</v>
      </c>
      <c r="F14" s="31" t="s">
        <v>160</v>
      </c>
      <c r="G14" s="32">
        <v>420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1898</v>
      </c>
    </row>
    <row r="17" spans="1:5" ht="306">
      <c r="A17" t="s">
        <v>53</v>
      </c>
      <c r="E17" s="36" t="s">
        <v>199</v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158</v>
      </c>
      <c r="E18" s="30" t="s">
        <v>245</v>
      </c>
      <c r="F18" s="31" t="s">
        <v>160</v>
      </c>
      <c r="G18" s="32">
        <v>180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1899</v>
      </c>
    </row>
    <row r="21" spans="1:5" ht="306">
      <c r="A21" t="s">
        <v>53</v>
      </c>
      <c r="E21" s="36" t="s">
        <v>199</v>
      </c>
    </row>
    <row r="22" spans="1:16" ht="12.75">
      <c r="A22" s="25" t="s">
        <v>45</v>
      </c>
      <c r="B22" s="29" t="s">
        <v>33</v>
      </c>
      <c r="C22" s="29" t="s">
        <v>417</v>
      </c>
      <c r="D22" s="25" t="s">
        <v>47</v>
      </c>
      <c r="E22" s="30" t="s">
        <v>418</v>
      </c>
      <c r="F22" s="31" t="s">
        <v>160</v>
      </c>
      <c r="G22" s="32">
        <v>600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1900</v>
      </c>
    </row>
    <row r="25" spans="1:5" ht="318.75">
      <c r="A25" t="s">
        <v>53</v>
      </c>
      <c r="E25" s="36" t="s">
        <v>421</v>
      </c>
    </row>
    <row r="26" spans="1:16" ht="12.75">
      <c r="A26" s="25" t="s">
        <v>45</v>
      </c>
      <c r="B26" s="29" t="s">
        <v>35</v>
      </c>
      <c r="C26" s="29" t="s">
        <v>1901</v>
      </c>
      <c r="D26" s="25" t="s">
        <v>47</v>
      </c>
      <c r="E26" s="30" t="s">
        <v>1902</v>
      </c>
      <c r="F26" s="31" t="s">
        <v>160</v>
      </c>
      <c r="G26" s="32">
        <v>420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1898</v>
      </c>
    </row>
    <row r="29" spans="1:5" ht="267.75">
      <c r="A29" t="s">
        <v>53</v>
      </c>
      <c r="E29" s="36" t="s">
        <v>251</v>
      </c>
    </row>
    <row r="30" spans="1:16" ht="12.75">
      <c r="A30" s="25" t="s">
        <v>45</v>
      </c>
      <c r="B30" s="29" t="s">
        <v>37</v>
      </c>
      <c r="C30" s="29" t="s">
        <v>200</v>
      </c>
      <c r="D30" s="25" t="s">
        <v>47</v>
      </c>
      <c r="E30" s="30" t="s">
        <v>201</v>
      </c>
      <c r="F30" s="31" t="s">
        <v>160</v>
      </c>
      <c r="G30" s="32">
        <v>600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1903</v>
      </c>
    </row>
    <row r="33" spans="1:5" ht="191.25">
      <c r="A33" t="s">
        <v>53</v>
      </c>
      <c r="E33" s="36" t="s">
        <v>203</v>
      </c>
    </row>
    <row r="34" spans="1:18" ht="12.75" customHeight="1">
      <c r="A34" s="6" t="s">
        <v>43</v>
      </c>
      <c r="B34" s="6"/>
      <c r="C34" s="40" t="s">
        <v>22</v>
      </c>
      <c r="D34" s="6"/>
      <c r="E34" s="27" t="s">
        <v>1228</v>
      </c>
      <c r="F34" s="6"/>
      <c r="G34" s="6"/>
      <c r="H34" s="6"/>
      <c r="I34" s="41">
        <f>0+Q34</f>
      </c>
      <c r="O34">
        <f>0+R34</f>
      </c>
      <c r="Q34">
        <f>0+I35+I39</f>
      </c>
      <c r="R34">
        <f>0+O35+O39</f>
      </c>
    </row>
    <row r="35" spans="1:16" ht="12.75">
      <c r="A35" s="25" t="s">
        <v>45</v>
      </c>
      <c r="B35" s="29" t="s">
        <v>64</v>
      </c>
      <c r="C35" s="29" t="s">
        <v>1904</v>
      </c>
      <c r="D35" s="25" t="s">
        <v>47</v>
      </c>
      <c r="E35" s="30" t="s">
        <v>1905</v>
      </c>
      <c r="F35" s="31" t="s">
        <v>160</v>
      </c>
      <c r="G35" s="32">
        <v>10</v>
      </c>
      <c r="H35" s="33">
        <v>0</v>
      </c>
      <c r="I35" s="34">
        <f>ROUND(ROUND(H35,2)*ROUND(G35,3),2)</f>
      </c>
      <c r="O35">
        <f>(I35*21)/100</f>
      </c>
      <c r="P35" t="s">
        <v>23</v>
      </c>
    </row>
    <row r="36" spans="1:5" ht="12.75">
      <c r="A36" s="35" t="s">
        <v>50</v>
      </c>
      <c r="E36" s="36" t="s">
        <v>47</v>
      </c>
    </row>
    <row r="37" spans="1:5" ht="38.25">
      <c r="A37" s="37" t="s">
        <v>51</v>
      </c>
      <c r="E37" s="38" t="s">
        <v>1906</v>
      </c>
    </row>
    <row r="38" spans="1:5" ht="216.75">
      <c r="A38" t="s">
        <v>53</v>
      </c>
      <c r="E38" s="36" t="s">
        <v>1907</v>
      </c>
    </row>
    <row r="39" spans="1:16" ht="12.75">
      <c r="A39" s="25" t="s">
        <v>45</v>
      </c>
      <c r="B39" s="29" t="s">
        <v>77</v>
      </c>
      <c r="C39" s="29" t="s">
        <v>1908</v>
      </c>
      <c r="D39" s="25" t="s">
        <v>140</v>
      </c>
      <c r="E39" s="30" t="s">
        <v>1909</v>
      </c>
      <c r="F39" s="31" t="s">
        <v>160</v>
      </c>
      <c r="G39" s="32">
        <v>55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12.75">
      <c r="A41" s="37" t="s">
        <v>51</v>
      </c>
      <c r="E41" s="38" t="s">
        <v>1910</v>
      </c>
    </row>
    <row r="42" spans="1:5" ht="229.5">
      <c r="A42" t="s">
        <v>53</v>
      </c>
      <c r="E42" s="36" t="s">
        <v>703</v>
      </c>
    </row>
    <row r="43" spans="1:18" ht="12.75" customHeight="1">
      <c r="A43" s="6" t="s">
        <v>43</v>
      </c>
      <c r="B43" s="6"/>
      <c r="C43" s="40" t="s">
        <v>33</v>
      </c>
      <c r="D43" s="6"/>
      <c r="E43" s="27" t="s">
        <v>271</v>
      </c>
      <c r="F43" s="6"/>
      <c r="G43" s="6"/>
      <c r="H43" s="6"/>
      <c r="I43" s="41">
        <f>0+Q43</f>
      </c>
      <c r="O43">
        <f>0+R43</f>
      </c>
      <c r="Q43">
        <f>0+I44+I48+I52+I56+I60+I64+I68+I72</f>
      </c>
      <c r="R43">
        <f>0+O44+O48+O52+O56+O60+O64+O68+O72</f>
      </c>
    </row>
    <row r="44" spans="1:16" ht="12.75">
      <c r="A44" s="25" t="s">
        <v>45</v>
      </c>
      <c r="B44" s="29" t="s">
        <v>40</v>
      </c>
      <c r="C44" s="29" t="s">
        <v>1911</v>
      </c>
      <c r="D44" s="25" t="s">
        <v>47</v>
      </c>
      <c r="E44" s="30" t="s">
        <v>1912</v>
      </c>
      <c r="F44" s="31" t="s">
        <v>160</v>
      </c>
      <c r="G44" s="32">
        <v>8.487</v>
      </c>
      <c r="H44" s="33">
        <v>0</v>
      </c>
      <c r="I44" s="34">
        <f>ROUND(ROUND(H44,2)*ROUND(G44,3),2)</f>
      </c>
      <c r="O44">
        <f>(I44*21)/100</f>
      </c>
      <c r="P44" t="s">
        <v>23</v>
      </c>
    </row>
    <row r="45" spans="1:5" ht="12.75">
      <c r="A45" s="35" t="s">
        <v>50</v>
      </c>
      <c r="E45" s="36" t="s">
        <v>47</v>
      </c>
    </row>
    <row r="46" spans="1:5" ht="38.25">
      <c r="A46" s="37" t="s">
        <v>51</v>
      </c>
      <c r="E46" s="38" t="s">
        <v>1913</v>
      </c>
    </row>
    <row r="47" spans="1:5" ht="229.5">
      <c r="A47" t="s">
        <v>53</v>
      </c>
      <c r="E47" s="36" t="s">
        <v>703</v>
      </c>
    </row>
    <row r="48" spans="1:16" ht="12.75">
      <c r="A48" s="25" t="s">
        <v>45</v>
      </c>
      <c r="B48" s="29" t="s">
        <v>42</v>
      </c>
      <c r="C48" s="29" t="s">
        <v>1914</v>
      </c>
      <c r="D48" s="25" t="s">
        <v>1915</v>
      </c>
      <c r="E48" s="30" t="s">
        <v>1916</v>
      </c>
      <c r="F48" s="31" t="s">
        <v>130</v>
      </c>
      <c r="G48" s="32">
        <v>1</v>
      </c>
      <c r="H48" s="33">
        <v>0</v>
      </c>
      <c r="I48" s="34">
        <f>ROUND(ROUND(H48,2)*ROUND(G48,3),2)</f>
      </c>
      <c r="O48">
        <f>(I48*21)/100</f>
      </c>
      <c r="P48" t="s">
        <v>23</v>
      </c>
    </row>
    <row r="49" spans="1:5" ht="12.75">
      <c r="A49" s="35" t="s">
        <v>50</v>
      </c>
      <c r="E49" s="36" t="s">
        <v>47</v>
      </c>
    </row>
    <row r="50" spans="1:5" ht="63.75">
      <c r="A50" s="37" t="s">
        <v>51</v>
      </c>
      <c r="E50" s="38" t="s">
        <v>1917</v>
      </c>
    </row>
    <row r="51" spans="1:5" ht="12.75">
      <c r="A51" t="s">
        <v>53</v>
      </c>
      <c r="E51" s="36" t="s">
        <v>47</v>
      </c>
    </row>
    <row r="52" spans="1:16" ht="12.75">
      <c r="A52" s="25" t="s">
        <v>45</v>
      </c>
      <c r="B52" s="29" t="s">
        <v>89</v>
      </c>
      <c r="C52" s="29" t="s">
        <v>1914</v>
      </c>
      <c r="D52" s="25" t="s">
        <v>1918</v>
      </c>
      <c r="E52" s="30" t="s">
        <v>1919</v>
      </c>
      <c r="F52" s="31" t="s">
        <v>130</v>
      </c>
      <c r="G52" s="32">
        <v>1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47</v>
      </c>
    </row>
    <row r="54" spans="1:5" ht="63.75">
      <c r="A54" s="37" t="s">
        <v>51</v>
      </c>
      <c r="E54" s="38" t="s">
        <v>1920</v>
      </c>
    </row>
    <row r="55" spans="1:5" ht="12.75">
      <c r="A55" t="s">
        <v>53</v>
      </c>
      <c r="E55" s="36" t="s">
        <v>47</v>
      </c>
    </row>
    <row r="56" spans="1:16" ht="12.75">
      <c r="A56" s="25" t="s">
        <v>45</v>
      </c>
      <c r="B56" s="29" t="s">
        <v>93</v>
      </c>
      <c r="C56" s="29" t="s">
        <v>1921</v>
      </c>
      <c r="D56" s="25" t="s">
        <v>47</v>
      </c>
      <c r="E56" s="30" t="s">
        <v>1922</v>
      </c>
      <c r="F56" s="31" t="s">
        <v>160</v>
      </c>
      <c r="G56" s="32">
        <v>37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47</v>
      </c>
    </row>
    <row r="58" spans="1:5" ht="12.75">
      <c r="A58" s="37" t="s">
        <v>51</v>
      </c>
      <c r="E58" s="38" t="s">
        <v>1923</v>
      </c>
    </row>
    <row r="59" spans="1:5" ht="229.5">
      <c r="A59" t="s">
        <v>53</v>
      </c>
      <c r="E59" s="36" t="s">
        <v>703</v>
      </c>
    </row>
    <row r="60" spans="1:16" ht="12.75">
      <c r="A60" s="25" t="s">
        <v>45</v>
      </c>
      <c r="B60" s="29" t="s">
        <v>97</v>
      </c>
      <c r="C60" s="29" t="s">
        <v>1559</v>
      </c>
      <c r="D60" s="25" t="s">
        <v>47</v>
      </c>
      <c r="E60" s="30" t="s">
        <v>1560</v>
      </c>
      <c r="F60" s="31" t="s">
        <v>160</v>
      </c>
      <c r="G60" s="32">
        <v>30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1924</v>
      </c>
    </row>
    <row r="63" spans="1:5" ht="369.75">
      <c r="A63" t="s">
        <v>53</v>
      </c>
      <c r="E63" s="36" t="s">
        <v>275</v>
      </c>
    </row>
    <row r="64" spans="1:16" ht="12.75">
      <c r="A64" s="25" t="s">
        <v>45</v>
      </c>
      <c r="B64" s="29" t="s">
        <v>261</v>
      </c>
      <c r="C64" s="29" t="s">
        <v>711</v>
      </c>
      <c r="D64" s="25" t="s">
        <v>47</v>
      </c>
      <c r="E64" s="30" t="s">
        <v>712</v>
      </c>
      <c r="F64" s="31" t="s">
        <v>160</v>
      </c>
      <c r="G64" s="32">
        <v>35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12.75">
      <c r="A66" s="37" t="s">
        <v>51</v>
      </c>
      <c r="E66" s="38" t="s">
        <v>1925</v>
      </c>
    </row>
    <row r="67" spans="1:5" ht="38.25">
      <c r="A67" t="s">
        <v>53</v>
      </c>
      <c r="E67" s="36" t="s">
        <v>714</v>
      </c>
    </row>
    <row r="68" spans="1:16" ht="12.75">
      <c r="A68" s="25" t="s">
        <v>45</v>
      </c>
      <c r="B68" s="29" t="s">
        <v>101</v>
      </c>
      <c r="C68" s="29" t="s">
        <v>1926</v>
      </c>
      <c r="D68" s="25" t="s">
        <v>47</v>
      </c>
      <c r="E68" s="30" t="s">
        <v>1927</v>
      </c>
      <c r="F68" s="31" t="s">
        <v>160</v>
      </c>
      <c r="G68" s="32">
        <v>100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1928</v>
      </c>
    </row>
    <row r="71" spans="1:5" ht="25.5">
      <c r="A71" t="s">
        <v>53</v>
      </c>
      <c r="E71" s="36" t="s">
        <v>1929</v>
      </c>
    </row>
    <row r="72" spans="1:16" ht="12.75">
      <c r="A72" s="25" t="s">
        <v>45</v>
      </c>
      <c r="B72" s="29" t="s">
        <v>105</v>
      </c>
      <c r="C72" s="29" t="s">
        <v>1930</v>
      </c>
      <c r="D72" s="25" t="s">
        <v>47</v>
      </c>
      <c r="E72" s="30" t="s">
        <v>1931</v>
      </c>
      <c r="F72" s="31" t="s">
        <v>160</v>
      </c>
      <c r="G72" s="32">
        <v>25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1864</v>
      </c>
    </row>
    <row r="75" spans="1:5" ht="369.75">
      <c r="A75" t="s">
        <v>53</v>
      </c>
      <c r="E75" s="36" t="s">
        <v>275</v>
      </c>
    </row>
    <row r="76" spans="1:18" ht="12.75" customHeight="1">
      <c r="A76" s="6" t="s">
        <v>43</v>
      </c>
      <c r="B76" s="6"/>
      <c r="C76" s="40" t="s">
        <v>37</v>
      </c>
      <c r="D76" s="6"/>
      <c r="E76" s="27" t="s">
        <v>1932</v>
      </c>
      <c r="F76" s="6"/>
      <c r="G76" s="6"/>
      <c r="H76" s="6"/>
      <c r="I76" s="41">
        <f>0+Q76</f>
      </c>
      <c r="O76">
        <f>0+R76</f>
      </c>
      <c r="Q76">
        <f>0+I77</f>
      </c>
      <c r="R76">
        <f>0+O77</f>
      </c>
    </row>
    <row r="77" spans="1:16" ht="12.75">
      <c r="A77" s="25" t="s">
        <v>45</v>
      </c>
      <c r="B77" s="29" t="s">
        <v>109</v>
      </c>
      <c r="C77" s="29" t="s">
        <v>1933</v>
      </c>
      <c r="D77" s="25" t="s">
        <v>47</v>
      </c>
      <c r="E77" s="30" t="s">
        <v>1934</v>
      </c>
      <c r="F77" s="31" t="s">
        <v>160</v>
      </c>
      <c r="G77" s="32">
        <v>2.5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75">
      <c r="A78" s="35" t="s">
        <v>50</v>
      </c>
      <c r="E78" s="36" t="s">
        <v>47</v>
      </c>
    </row>
    <row r="79" spans="1:5" ht="12.75">
      <c r="A79" s="37" t="s">
        <v>51</v>
      </c>
      <c r="E79" s="38" t="s">
        <v>1935</v>
      </c>
    </row>
    <row r="80" spans="1:5" ht="357">
      <c r="A80" t="s">
        <v>53</v>
      </c>
      <c r="E80" s="36" t="s">
        <v>1936</v>
      </c>
    </row>
    <row r="81" spans="1:18" ht="12.75" customHeight="1">
      <c r="A81" s="6" t="s">
        <v>43</v>
      </c>
      <c r="B81" s="6"/>
      <c r="C81" s="40" t="s">
        <v>64</v>
      </c>
      <c r="D81" s="6"/>
      <c r="E81" s="27" t="s">
        <v>65</v>
      </c>
      <c r="F81" s="6"/>
      <c r="G81" s="6"/>
      <c r="H81" s="6"/>
      <c r="I81" s="41">
        <f>0+Q81</f>
      </c>
      <c r="O81">
        <f>0+R81</f>
      </c>
      <c r="Q81">
        <f>0+I82+I86+I90+I94+I98</f>
      </c>
      <c r="R81">
        <f>0+O82+O86+O90+O94+O98</f>
      </c>
    </row>
    <row r="82" spans="1:16" ht="25.5">
      <c r="A82" s="25" t="s">
        <v>45</v>
      </c>
      <c r="B82" s="29" t="s">
        <v>113</v>
      </c>
      <c r="C82" s="29" t="s">
        <v>530</v>
      </c>
      <c r="D82" s="25" t="s">
        <v>47</v>
      </c>
      <c r="E82" s="30" t="s">
        <v>531</v>
      </c>
      <c r="F82" s="31" t="s">
        <v>170</v>
      </c>
      <c r="G82" s="32">
        <v>450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1937</v>
      </c>
    </row>
    <row r="85" spans="1:5" ht="191.25">
      <c r="A85" t="s">
        <v>53</v>
      </c>
      <c r="E85" s="36" t="s">
        <v>1295</v>
      </c>
    </row>
    <row r="86" spans="1:16" ht="12.75">
      <c r="A86" s="25" t="s">
        <v>45</v>
      </c>
      <c r="B86" s="29" t="s">
        <v>117</v>
      </c>
      <c r="C86" s="29" t="s">
        <v>534</v>
      </c>
      <c r="D86" s="25" t="s">
        <v>47</v>
      </c>
      <c r="E86" s="30" t="s">
        <v>535</v>
      </c>
      <c r="F86" s="31" t="s">
        <v>170</v>
      </c>
      <c r="G86" s="32">
        <v>450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1938</v>
      </c>
    </row>
    <row r="89" spans="1:5" ht="38.25">
      <c r="A89" t="s">
        <v>53</v>
      </c>
      <c r="E89" s="36" t="s">
        <v>1309</v>
      </c>
    </row>
    <row r="90" spans="1:16" ht="12.75">
      <c r="A90" s="25" t="s">
        <v>45</v>
      </c>
      <c r="B90" s="29" t="s">
        <v>121</v>
      </c>
      <c r="C90" s="29" t="s">
        <v>1939</v>
      </c>
      <c r="D90" s="25" t="s">
        <v>1915</v>
      </c>
      <c r="E90" s="30" t="s">
        <v>1940</v>
      </c>
      <c r="F90" s="31" t="s">
        <v>82</v>
      </c>
      <c r="G90" s="32">
        <v>10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50</v>
      </c>
      <c r="E91" s="36" t="s">
        <v>47</v>
      </c>
    </row>
    <row r="92" spans="1:5" ht="12.75">
      <c r="A92" s="37" t="s">
        <v>51</v>
      </c>
      <c r="E92" s="38" t="s">
        <v>1941</v>
      </c>
    </row>
    <row r="93" spans="1:5" ht="12.75">
      <c r="A93" t="s">
        <v>53</v>
      </c>
      <c r="E93" s="36" t="s">
        <v>47</v>
      </c>
    </row>
    <row r="94" spans="1:16" ht="12.75">
      <c r="A94" s="25" t="s">
        <v>45</v>
      </c>
      <c r="B94" s="29" t="s">
        <v>289</v>
      </c>
      <c r="C94" s="29" t="s">
        <v>1942</v>
      </c>
      <c r="D94" s="25" t="s">
        <v>140</v>
      </c>
      <c r="E94" s="30" t="s">
        <v>1943</v>
      </c>
      <c r="F94" s="31" t="s">
        <v>82</v>
      </c>
      <c r="G94" s="32">
        <v>240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47</v>
      </c>
    </row>
    <row r="96" spans="1:5" ht="12.75">
      <c r="A96" s="37" t="s">
        <v>51</v>
      </c>
      <c r="E96" s="38" t="s">
        <v>1944</v>
      </c>
    </row>
    <row r="97" spans="1:5" ht="12.75">
      <c r="A97" t="s">
        <v>53</v>
      </c>
      <c r="E97" s="36" t="s">
        <v>47</v>
      </c>
    </row>
    <row r="98" spans="1:16" ht="12.75">
      <c r="A98" s="25" t="s">
        <v>45</v>
      </c>
      <c r="B98" s="29" t="s">
        <v>294</v>
      </c>
      <c r="C98" s="29" t="s">
        <v>1945</v>
      </c>
      <c r="D98" s="25" t="s">
        <v>140</v>
      </c>
      <c r="E98" s="30" t="s">
        <v>1946</v>
      </c>
      <c r="F98" s="31" t="s">
        <v>82</v>
      </c>
      <c r="G98" s="32">
        <v>250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47</v>
      </c>
    </row>
    <row r="100" spans="1:5" ht="12.75">
      <c r="A100" s="37" t="s">
        <v>51</v>
      </c>
      <c r="E100" s="38" t="s">
        <v>1947</v>
      </c>
    </row>
    <row r="101" spans="1:5" ht="12.75">
      <c r="A101" t="s">
        <v>53</v>
      </c>
      <c r="E101" s="36" t="s">
        <v>47</v>
      </c>
    </row>
    <row r="102" spans="1:18" ht="12.75" customHeight="1">
      <c r="A102" s="6" t="s">
        <v>43</v>
      </c>
      <c r="B102" s="6"/>
      <c r="C102" s="40" t="s">
        <v>77</v>
      </c>
      <c r="D102" s="6"/>
      <c r="E102" s="27" t="s">
        <v>753</v>
      </c>
      <c r="F102" s="6"/>
      <c r="G102" s="6"/>
      <c r="H102" s="6"/>
      <c r="I102" s="41">
        <f>0+Q102</f>
      </c>
      <c r="O102">
        <f>0+R102</f>
      </c>
      <c r="Q102">
        <f>0+I103+I107+I111+I115+I119+I123+I127+I131+I135+I139+I143+I147+I151+I155+I159+I163+I167</f>
      </c>
      <c r="R102">
        <f>0+O103+O107+O111+O115+O119+O123+O127+O131+O135+O139+O143+O147+O151+O155+O159+O163+O167</f>
      </c>
    </row>
    <row r="103" spans="1:16" ht="12.75">
      <c r="A103" s="25" t="s">
        <v>45</v>
      </c>
      <c r="B103" s="29" t="s">
        <v>299</v>
      </c>
      <c r="C103" s="29" t="s">
        <v>1948</v>
      </c>
      <c r="D103" s="25" t="s">
        <v>140</v>
      </c>
      <c r="E103" s="30" t="s">
        <v>1949</v>
      </c>
      <c r="F103" s="31" t="s">
        <v>1950</v>
      </c>
      <c r="G103" s="32">
        <v>16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38.25">
      <c r="A105" s="37" t="s">
        <v>51</v>
      </c>
      <c r="E105" s="38" t="s">
        <v>1951</v>
      </c>
    </row>
    <row r="106" spans="1:5" ht="12.75">
      <c r="A106" t="s">
        <v>53</v>
      </c>
      <c r="E106" s="36" t="s">
        <v>47</v>
      </c>
    </row>
    <row r="107" spans="1:16" ht="12.75">
      <c r="A107" s="25" t="s">
        <v>45</v>
      </c>
      <c r="B107" s="29" t="s">
        <v>303</v>
      </c>
      <c r="C107" s="29" t="s">
        <v>1948</v>
      </c>
      <c r="D107" s="25" t="s">
        <v>1952</v>
      </c>
      <c r="E107" s="30" t="s">
        <v>1953</v>
      </c>
      <c r="F107" s="31" t="s">
        <v>68</v>
      </c>
      <c r="G107" s="32">
        <v>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1954</v>
      </c>
    </row>
    <row r="110" spans="1:5" ht="12.75">
      <c r="A110" t="s">
        <v>53</v>
      </c>
      <c r="E110" s="36" t="s">
        <v>47</v>
      </c>
    </row>
    <row r="111" spans="1:16" ht="12.75">
      <c r="A111" s="25" t="s">
        <v>45</v>
      </c>
      <c r="B111" s="29" t="s">
        <v>396</v>
      </c>
      <c r="C111" s="29" t="s">
        <v>1955</v>
      </c>
      <c r="D111" s="25" t="s">
        <v>140</v>
      </c>
      <c r="E111" s="30" t="s">
        <v>1949</v>
      </c>
      <c r="F111" s="31" t="s">
        <v>1950</v>
      </c>
      <c r="G111" s="32">
        <v>16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38.25">
      <c r="A113" s="37" t="s">
        <v>51</v>
      </c>
      <c r="E113" s="38" t="s">
        <v>1956</v>
      </c>
    </row>
    <row r="114" spans="1:5" ht="12.75">
      <c r="A114" t="s">
        <v>53</v>
      </c>
      <c r="E114" s="36" t="s">
        <v>47</v>
      </c>
    </row>
    <row r="115" spans="1:16" ht="12.75">
      <c r="A115" s="25" t="s">
        <v>45</v>
      </c>
      <c r="B115" s="29" t="s">
        <v>311</v>
      </c>
      <c r="C115" s="29" t="s">
        <v>1957</v>
      </c>
      <c r="D115" s="25" t="s">
        <v>140</v>
      </c>
      <c r="E115" s="30" t="s">
        <v>1958</v>
      </c>
      <c r="F115" s="31" t="s">
        <v>82</v>
      </c>
      <c r="G115" s="32">
        <v>250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47</v>
      </c>
    </row>
    <row r="117" spans="1:5" ht="25.5">
      <c r="A117" s="37" t="s">
        <v>51</v>
      </c>
      <c r="E117" s="38" t="s">
        <v>1959</v>
      </c>
    </row>
    <row r="118" spans="1:5" ht="267.75">
      <c r="A118" t="s">
        <v>53</v>
      </c>
      <c r="E118" s="36" t="s">
        <v>1490</v>
      </c>
    </row>
    <row r="119" spans="1:16" ht="12.75">
      <c r="A119" s="25" t="s">
        <v>45</v>
      </c>
      <c r="B119" s="29" t="s">
        <v>316</v>
      </c>
      <c r="C119" s="29" t="s">
        <v>1827</v>
      </c>
      <c r="D119" s="25" t="s">
        <v>47</v>
      </c>
      <c r="E119" s="30" t="s">
        <v>1828</v>
      </c>
      <c r="F119" s="31" t="s">
        <v>82</v>
      </c>
      <c r="G119" s="32">
        <v>240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47</v>
      </c>
    </row>
    <row r="121" spans="1:5" ht="12.75">
      <c r="A121" s="37" t="s">
        <v>51</v>
      </c>
      <c r="E121" s="38" t="s">
        <v>1960</v>
      </c>
    </row>
    <row r="122" spans="1:5" ht="267.75">
      <c r="A122" t="s">
        <v>53</v>
      </c>
      <c r="E122" s="36" t="s">
        <v>1490</v>
      </c>
    </row>
    <row r="123" spans="1:16" ht="12.75">
      <c r="A123" s="25" t="s">
        <v>45</v>
      </c>
      <c r="B123" s="29" t="s">
        <v>321</v>
      </c>
      <c r="C123" s="29" t="s">
        <v>1961</v>
      </c>
      <c r="D123" s="25" t="s">
        <v>47</v>
      </c>
      <c r="E123" s="30" t="s">
        <v>1962</v>
      </c>
      <c r="F123" s="31" t="s">
        <v>82</v>
      </c>
      <c r="G123" s="32">
        <v>10</v>
      </c>
      <c r="H123" s="33">
        <v>0</v>
      </c>
      <c r="I123" s="34">
        <f>ROUND(ROUND(H123,2)*ROUND(G123,3),2)</f>
      </c>
      <c r="O123">
        <f>(I123*21)/100</f>
      </c>
      <c r="P123" t="s">
        <v>23</v>
      </c>
    </row>
    <row r="124" spans="1:5" ht="12.75">
      <c r="A124" s="35" t="s">
        <v>50</v>
      </c>
      <c r="E124" s="36" t="s">
        <v>47</v>
      </c>
    </row>
    <row r="125" spans="1:5" ht="12.75">
      <c r="A125" s="37" t="s">
        <v>51</v>
      </c>
      <c r="E125" s="38" t="s">
        <v>1963</v>
      </c>
    </row>
    <row r="126" spans="1:5" ht="267.75">
      <c r="A126" t="s">
        <v>53</v>
      </c>
      <c r="E126" s="36" t="s">
        <v>1490</v>
      </c>
    </row>
    <row r="127" spans="1:16" ht="12.75">
      <c r="A127" s="25" t="s">
        <v>45</v>
      </c>
      <c r="B127" s="29" t="s">
        <v>326</v>
      </c>
      <c r="C127" s="29" t="s">
        <v>1964</v>
      </c>
      <c r="D127" s="25" t="s">
        <v>47</v>
      </c>
      <c r="E127" s="30" t="s">
        <v>1965</v>
      </c>
      <c r="F127" s="31" t="s">
        <v>1231</v>
      </c>
      <c r="G127" s="32">
        <v>911.385</v>
      </c>
      <c r="H127" s="33">
        <v>0</v>
      </c>
      <c r="I127" s="34">
        <f>ROUND(ROUND(H127,2)*ROUND(G127,3),2)</f>
      </c>
      <c r="O127">
        <f>(I127*21)/100</f>
      </c>
      <c r="P127" t="s">
        <v>23</v>
      </c>
    </row>
    <row r="128" spans="1:5" ht="12.75">
      <c r="A128" s="35" t="s">
        <v>50</v>
      </c>
      <c r="E128" s="36" t="s">
        <v>47</v>
      </c>
    </row>
    <row r="129" spans="1:5" ht="63.75">
      <c r="A129" s="37" t="s">
        <v>51</v>
      </c>
      <c r="E129" s="38" t="s">
        <v>1966</v>
      </c>
    </row>
    <row r="130" spans="1:5" ht="409.5">
      <c r="A130" t="s">
        <v>53</v>
      </c>
      <c r="E130" s="36" t="s">
        <v>1967</v>
      </c>
    </row>
    <row r="131" spans="1:16" ht="12.75">
      <c r="A131" s="25" t="s">
        <v>45</v>
      </c>
      <c r="B131" s="29" t="s">
        <v>331</v>
      </c>
      <c r="C131" s="29" t="s">
        <v>1964</v>
      </c>
      <c r="D131" s="25" t="s">
        <v>1952</v>
      </c>
      <c r="E131" s="30" t="s">
        <v>1965</v>
      </c>
      <c r="F131" s="31" t="s">
        <v>1950</v>
      </c>
      <c r="G131" s="32">
        <v>2</v>
      </c>
      <c r="H131" s="33">
        <v>0</v>
      </c>
      <c r="I131" s="34">
        <f>ROUND(ROUND(H131,2)*ROUND(G131,3),2)</f>
      </c>
      <c r="O131">
        <f>(I131*21)/100</f>
      </c>
      <c r="P131" t="s">
        <v>23</v>
      </c>
    </row>
    <row r="132" spans="1:5" ht="12.75">
      <c r="A132" s="35" t="s">
        <v>50</v>
      </c>
      <c r="E132" s="36" t="s">
        <v>47</v>
      </c>
    </row>
    <row r="133" spans="1:5" ht="12.75">
      <c r="A133" s="37" t="s">
        <v>51</v>
      </c>
      <c r="E133" s="38" t="s">
        <v>1968</v>
      </c>
    </row>
    <row r="134" spans="1:5" ht="409.5">
      <c r="A134" t="s">
        <v>53</v>
      </c>
      <c r="E134" s="36" t="s">
        <v>1967</v>
      </c>
    </row>
    <row r="135" spans="1:16" ht="12.75">
      <c r="A135" s="25" t="s">
        <v>45</v>
      </c>
      <c r="B135" s="29" t="s">
        <v>335</v>
      </c>
      <c r="C135" s="29" t="s">
        <v>1964</v>
      </c>
      <c r="D135" s="25" t="s">
        <v>1969</v>
      </c>
      <c r="E135" s="30" t="s">
        <v>1965</v>
      </c>
      <c r="F135" s="31" t="s">
        <v>1950</v>
      </c>
      <c r="G135" s="32">
        <v>32</v>
      </c>
      <c r="H135" s="33">
        <v>0</v>
      </c>
      <c r="I135" s="34">
        <f>ROUND(ROUND(H135,2)*ROUND(G135,3),2)</f>
      </c>
      <c r="O135">
        <f>(I135*21)/100</f>
      </c>
      <c r="P135" t="s">
        <v>23</v>
      </c>
    </row>
    <row r="136" spans="1:5" ht="12.75">
      <c r="A136" s="35" t="s">
        <v>50</v>
      </c>
      <c r="E136" s="36" t="s">
        <v>47</v>
      </c>
    </row>
    <row r="137" spans="1:5" ht="12.75">
      <c r="A137" s="37" t="s">
        <v>51</v>
      </c>
      <c r="E137" s="38" t="s">
        <v>1970</v>
      </c>
    </row>
    <row r="138" spans="1:5" ht="409.5">
      <c r="A138" t="s">
        <v>53</v>
      </c>
      <c r="E138" s="36" t="s">
        <v>1967</v>
      </c>
    </row>
    <row r="139" spans="1:16" ht="12.75">
      <c r="A139" s="25" t="s">
        <v>45</v>
      </c>
      <c r="B139" s="29" t="s">
        <v>339</v>
      </c>
      <c r="C139" s="29" t="s">
        <v>1964</v>
      </c>
      <c r="D139" s="25" t="s">
        <v>1971</v>
      </c>
      <c r="E139" s="30" t="s">
        <v>1965</v>
      </c>
      <c r="F139" s="31" t="s">
        <v>1950</v>
      </c>
      <c r="G139" s="32">
        <v>34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12.75">
      <c r="A140" s="35" t="s">
        <v>50</v>
      </c>
      <c r="E140" s="36" t="s">
        <v>47</v>
      </c>
    </row>
    <row r="141" spans="1:5" ht="12.75">
      <c r="A141" s="37" t="s">
        <v>51</v>
      </c>
      <c r="E141" s="38" t="s">
        <v>1972</v>
      </c>
    </row>
    <row r="142" spans="1:5" ht="409.5">
      <c r="A142" t="s">
        <v>53</v>
      </c>
      <c r="E142" s="36" t="s">
        <v>1967</v>
      </c>
    </row>
    <row r="143" spans="1:16" ht="12.75">
      <c r="A143" s="25" t="s">
        <v>45</v>
      </c>
      <c r="B143" s="29" t="s">
        <v>344</v>
      </c>
      <c r="C143" s="29" t="s">
        <v>1964</v>
      </c>
      <c r="D143" s="25" t="s">
        <v>1973</v>
      </c>
      <c r="E143" s="30" t="s">
        <v>1965</v>
      </c>
      <c r="F143" s="31" t="s">
        <v>1950</v>
      </c>
      <c r="G143" s="32">
        <v>40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12.75">
      <c r="A144" s="35" t="s">
        <v>50</v>
      </c>
      <c r="E144" s="36" t="s">
        <v>47</v>
      </c>
    </row>
    <row r="145" spans="1:5" ht="12.75">
      <c r="A145" s="37" t="s">
        <v>51</v>
      </c>
      <c r="E145" s="38" t="s">
        <v>1974</v>
      </c>
    </row>
    <row r="146" spans="1:5" ht="409.5">
      <c r="A146" t="s">
        <v>53</v>
      </c>
      <c r="E146" s="36" t="s">
        <v>1967</v>
      </c>
    </row>
    <row r="147" spans="1:16" ht="12.75">
      <c r="A147" s="25" t="s">
        <v>45</v>
      </c>
      <c r="B147" s="29" t="s">
        <v>493</v>
      </c>
      <c r="C147" s="29" t="s">
        <v>1964</v>
      </c>
      <c r="D147" s="25" t="s">
        <v>1975</v>
      </c>
      <c r="E147" s="30" t="s">
        <v>1965</v>
      </c>
      <c r="F147" s="31" t="s">
        <v>1950</v>
      </c>
      <c r="G147" s="32">
        <v>40</v>
      </c>
      <c r="H147" s="33">
        <v>0</v>
      </c>
      <c r="I147" s="34">
        <f>ROUND(ROUND(H147,2)*ROUND(G147,3),2)</f>
      </c>
      <c r="O147">
        <f>(I147*21)/100</f>
      </c>
      <c r="P147" t="s">
        <v>23</v>
      </c>
    </row>
    <row r="148" spans="1:5" ht="12.75">
      <c r="A148" s="35" t="s">
        <v>50</v>
      </c>
      <c r="E148" s="36" t="s">
        <v>47</v>
      </c>
    </row>
    <row r="149" spans="1:5" ht="12.75">
      <c r="A149" s="37" t="s">
        <v>51</v>
      </c>
      <c r="E149" s="38" t="s">
        <v>1976</v>
      </c>
    </row>
    <row r="150" spans="1:5" ht="409.5">
      <c r="A150" t="s">
        <v>53</v>
      </c>
      <c r="E150" s="36" t="s">
        <v>1967</v>
      </c>
    </row>
    <row r="151" spans="1:16" ht="12.75">
      <c r="A151" s="25" t="s">
        <v>45</v>
      </c>
      <c r="B151" s="29" t="s">
        <v>496</v>
      </c>
      <c r="C151" s="29" t="s">
        <v>1842</v>
      </c>
      <c r="D151" s="25" t="s">
        <v>140</v>
      </c>
      <c r="E151" s="30" t="s">
        <v>1843</v>
      </c>
      <c r="F151" s="31" t="s">
        <v>68</v>
      </c>
      <c r="G151" s="32">
        <v>8</v>
      </c>
      <c r="H151" s="33">
        <v>0</v>
      </c>
      <c r="I151" s="34">
        <f>ROUND(ROUND(H151,2)*ROUND(G151,3),2)</f>
      </c>
      <c r="O151">
        <f>(I151*21)/100</f>
      </c>
      <c r="P151" t="s">
        <v>23</v>
      </c>
    </row>
    <row r="152" spans="1:5" ht="12.75">
      <c r="A152" s="35" t="s">
        <v>50</v>
      </c>
      <c r="E152" s="36" t="s">
        <v>47</v>
      </c>
    </row>
    <row r="153" spans="1:5" ht="12.75">
      <c r="A153" s="37" t="s">
        <v>51</v>
      </c>
      <c r="E153" s="38" t="s">
        <v>1977</v>
      </c>
    </row>
    <row r="154" spans="1:5" ht="25.5">
      <c r="A154" t="s">
        <v>53</v>
      </c>
      <c r="E154" s="36" t="s">
        <v>1845</v>
      </c>
    </row>
    <row r="155" spans="1:16" ht="12.75">
      <c r="A155" s="25" t="s">
        <v>45</v>
      </c>
      <c r="B155" s="29" t="s">
        <v>501</v>
      </c>
      <c r="C155" s="29" t="s">
        <v>1978</v>
      </c>
      <c r="D155" s="25" t="s">
        <v>47</v>
      </c>
      <c r="E155" s="30" t="s">
        <v>1979</v>
      </c>
      <c r="F155" s="31" t="s">
        <v>82</v>
      </c>
      <c r="G155" s="32">
        <v>250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50</v>
      </c>
      <c r="E156" s="36" t="s">
        <v>47</v>
      </c>
    </row>
    <row r="157" spans="1:5" ht="12.75">
      <c r="A157" s="37" t="s">
        <v>51</v>
      </c>
      <c r="E157" s="38" t="s">
        <v>1980</v>
      </c>
    </row>
    <row r="158" spans="1:5" ht="51">
      <c r="A158" t="s">
        <v>53</v>
      </c>
      <c r="E158" s="36" t="s">
        <v>1539</v>
      </c>
    </row>
    <row r="159" spans="1:16" ht="12.75">
      <c r="A159" s="25" t="s">
        <v>45</v>
      </c>
      <c r="B159" s="29" t="s">
        <v>504</v>
      </c>
      <c r="C159" s="29" t="s">
        <v>1846</v>
      </c>
      <c r="D159" s="25" t="s">
        <v>47</v>
      </c>
      <c r="E159" s="30" t="s">
        <v>1847</v>
      </c>
      <c r="F159" s="31" t="s">
        <v>82</v>
      </c>
      <c r="G159" s="32">
        <v>240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50</v>
      </c>
      <c r="E160" s="36" t="s">
        <v>47</v>
      </c>
    </row>
    <row r="161" spans="1:5" ht="12.75">
      <c r="A161" s="37" t="s">
        <v>51</v>
      </c>
      <c r="E161" s="38" t="s">
        <v>1981</v>
      </c>
    </row>
    <row r="162" spans="1:5" ht="51">
      <c r="A162" t="s">
        <v>53</v>
      </c>
      <c r="E162" s="36" t="s">
        <v>1539</v>
      </c>
    </row>
    <row r="163" spans="1:16" ht="12.75">
      <c r="A163" s="25" t="s">
        <v>45</v>
      </c>
      <c r="B163" s="29" t="s">
        <v>507</v>
      </c>
      <c r="C163" s="29" t="s">
        <v>1982</v>
      </c>
      <c r="D163" s="25" t="s">
        <v>140</v>
      </c>
      <c r="E163" s="30" t="s">
        <v>1983</v>
      </c>
      <c r="F163" s="31" t="s">
        <v>130</v>
      </c>
      <c r="G163" s="32">
        <v>2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12.75">
      <c r="A164" s="35" t="s">
        <v>50</v>
      </c>
      <c r="E164" s="36" t="s">
        <v>47</v>
      </c>
    </row>
    <row r="165" spans="1:5" ht="25.5">
      <c r="A165" s="37" t="s">
        <v>51</v>
      </c>
      <c r="E165" s="38" t="s">
        <v>1984</v>
      </c>
    </row>
    <row r="166" spans="1:5" ht="12.75">
      <c r="A166" t="s">
        <v>53</v>
      </c>
      <c r="E166" s="36" t="s">
        <v>47</v>
      </c>
    </row>
    <row r="167" spans="1:16" ht="12.75">
      <c r="A167" s="25" t="s">
        <v>45</v>
      </c>
      <c r="B167" s="29" t="s">
        <v>510</v>
      </c>
      <c r="C167" s="29" t="s">
        <v>1635</v>
      </c>
      <c r="D167" s="25" t="s">
        <v>47</v>
      </c>
      <c r="E167" s="30" t="s">
        <v>1636</v>
      </c>
      <c r="F167" s="31" t="s">
        <v>82</v>
      </c>
      <c r="G167" s="32">
        <v>10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47</v>
      </c>
    </row>
    <row r="169" spans="1:5" ht="12.75">
      <c r="A169" s="37" t="s">
        <v>51</v>
      </c>
      <c r="E169" s="38" t="s">
        <v>83</v>
      </c>
    </row>
    <row r="170" spans="1:5" ht="51">
      <c r="A170" t="s">
        <v>53</v>
      </c>
      <c r="E170" s="36" t="s">
        <v>1539</v>
      </c>
    </row>
    <row r="171" spans="1:18" ht="12.75" customHeight="1">
      <c r="A171" s="6" t="s">
        <v>43</v>
      </c>
      <c r="B171" s="6"/>
      <c r="C171" s="40" t="s">
        <v>40</v>
      </c>
      <c r="D171" s="6"/>
      <c r="E171" s="27" t="s">
        <v>214</v>
      </c>
      <c r="F171" s="6"/>
      <c r="G171" s="6"/>
      <c r="H171" s="6"/>
      <c r="I171" s="41">
        <f>0+Q171</f>
      </c>
      <c r="O171">
        <f>0+R171</f>
      </c>
      <c r="Q171">
        <f>0+I172+I176+I180</f>
      </c>
      <c r="R171">
        <f>0+O172+O176+O180</f>
      </c>
    </row>
    <row r="172" spans="1:16" ht="12.75">
      <c r="A172" s="25" t="s">
        <v>45</v>
      </c>
      <c r="B172" s="29" t="s">
        <v>515</v>
      </c>
      <c r="C172" s="29" t="s">
        <v>215</v>
      </c>
      <c r="D172" s="25" t="s">
        <v>47</v>
      </c>
      <c r="E172" s="30" t="s">
        <v>216</v>
      </c>
      <c r="F172" s="31" t="s">
        <v>160</v>
      </c>
      <c r="G172" s="32">
        <v>20</v>
      </c>
      <c r="H172" s="33">
        <v>0</v>
      </c>
      <c r="I172" s="34">
        <f>ROUND(ROUND(H172,2)*ROUND(G172,3),2)</f>
      </c>
      <c r="O172">
        <f>(I172*21)/100</f>
      </c>
      <c r="P172" t="s">
        <v>23</v>
      </c>
    </row>
    <row r="173" spans="1:5" ht="12.75">
      <c r="A173" s="35" t="s">
        <v>50</v>
      </c>
      <c r="E173" s="36" t="s">
        <v>47</v>
      </c>
    </row>
    <row r="174" spans="1:5" ht="12.75">
      <c r="A174" s="37" t="s">
        <v>51</v>
      </c>
      <c r="E174" s="38" t="s">
        <v>1985</v>
      </c>
    </row>
    <row r="175" spans="1:5" ht="102">
      <c r="A175" t="s">
        <v>53</v>
      </c>
      <c r="E175" s="36" t="s">
        <v>218</v>
      </c>
    </row>
    <row r="176" spans="1:16" ht="12.75">
      <c r="A176" s="25" t="s">
        <v>45</v>
      </c>
      <c r="B176" s="29" t="s">
        <v>738</v>
      </c>
      <c r="C176" s="29" t="s">
        <v>1986</v>
      </c>
      <c r="D176" s="25" t="s">
        <v>47</v>
      </c>
      <c r="E176" s="30" t="s">
        <v>1987</v>
      </c>
      <c r="F176" s="31" t="s">
        <v>160</v>
      </c>
      <c r="G176" s="32">
        <v>55</v>
      </c>
      <c r="H176" s="33">
        <v>0</v>
      </c>
      <c r="I176" s="34">
        <f>ROUND(ROUND(H176,2)*ROUND(G176,3),2)</f>
      </c>
      <c r="O176">
        <f>(I176*21)/100</f>
      </c>
      <c r="P176" t="s">
        <v>23</v>
      </c>
    </row>
    <row r="177" spans="1:5" ht="12.75">
      <c r="A177" s="35" t="s">
        <v>50</v>
      </c>
      <c r="E177" s="36" t="s">
        <v>47</v>
      </c>
    </row>
    <row r="178" spans="1:5" ht="76.5">
      <c r="A178" s="37" t="s">
        <v>51</v>
      </c>
      <c r="E178" s="38" t="s">
        <v>1988</v>
      </c>
    </row>
    <row r="179" spans="1:5" ht="102">
      <c r="A179" t="s">
        <v>53</v>
      </c>
      <c r="E179" s="36" t="s">
        <v>218</v>
      </c>
    </row>
    <row r="180" spans="1:16" ht="12.75">
      <c r="A180" s="25" t="s">
        <v>45</v>
      </c>
      <c r="B180" s="29" t="s">
        <v>519</v>
      </c>
      <c r="C180" s="29" t="s">
        <v>1639</v>
      </c>
      <c r="D180" s="25" t="s">
        <v>47</v>
      </c>
      <c r="E180" s="30" t="s">
        <v>1640</v>
      </c>
      <c r="F180" s="31" t="s">
        <v>82</v>
      </c>
      <c r="G180" s="32">
        <v>220</v>
      </c>
      <c r="H180" s="33">
        <v>0</v>
      </c>
      <c r="I180" s="34">
        <f>ROUND(ROUND(H180,2)*ROUND(G180,3),2)</f>
      </c>
      <c r="O180">
        <f>(I180*21)/100</f>
      </c>
      <c r="P180" t="s">
        <v>23</v>
      </c>
    </row>
    <row r="181" spans="1:5" ht="12.75">
      <c r="A181" s="35" t="s">
        <v>50</v>
      </c>
      <c r="E181" s="36" t="s">
        <v>47</v>
      </c>
    </row>
    <row r="182" spans="1:5" ht="25.5">
      <c r="A182" s="37" t="s">
        <v>51</v>
      </c>
      <c r="E182" s="38" t="s">
        <v>1989</v>
      </c>
    </row>
    <row r="183" spans="1:5" ht="76.5">
      <c r="A183" t="s">
        <v>53</v>
      </c>
      <c r="E183" s="36" t="s">
        <v>1550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0+O8+O25+O70+O87+O152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1990</v>
      </c>
      <c r="I3" s="42">
        <f>0+I8+I25+I70+I87+I152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1990</v>
      </c>
      <c r="D4" s="6"/>
      <c r="E4" s="18" t="s">
        <v>1991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158</v>
      </c>
      <c r="E9" s="30" t="s">
        <v>159</v>
      </c>
      <c r="F9" s="31" t="s">
        <v>160</v>
      </c>
      <c r="G9" s="32">
        <v>20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1992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1145</v>
      </c>
      <c r="E13" s="30" t="s">
        <v>159</v>
      </c>
      <c r="F13" s="31" t="s">
        <v>160</v>
      </c>
      <c r="G13" s="32">
        <v>92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1993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1689</v>
      </c>
      <c r="D17" s="25" t="s">
        <v>47</v>
      </c>
      <c r="E17" s="30" t="s">
        <v>1690</v>
      </c>
      <c r="F17" s="31" t="s">
        <v>1691</v>
      </c>
      <c r="G17" s="32">
        <v>80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1692</v>
      </c>
    </row>
    <row r="20" spans="1:5" ht="12.75">
      <c r="A20" t="s">
        <v>53</v>
      </c>
      <c r="E20" s="36" t="s">
        <v>132</v>
      </c>
    </row>
    <row r="21" spans="1:16" ht="12.75">
      <c r="A21" s="25" t="s">
        <v>45</v>
      </c>
      <c r="B21" s="29" t="s">
        <v>33</v>
      </c>
      <c r="C21" s="29" t="s">
        <v>1460</v>
      </c>
      <c r="D21" s="25" t="s">
        <v>47</v>
      </c>
      <c r="E21" s="30" t="s">
        <v>1461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1695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1464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167</v>
      </c>
      <c r="F25" s="6"/>
      <c r="G25" s="6"/>
      <c r="H25" s="6"/>
      <c r="I25" s="41">
        <f>0+Q25</f>
      </c>
      <c r="O25">
        <f>0+R25</f>
      </c>
      <c r="Q25">
        <f>0+I26+I30+I34+I38+I42+I46+I50+I54+I58+I62+I66</f>
      </c>
      <c r="R25">
        <f>0+O26+O30+O34+O38+O42+O46+O50+O54+O58+O62+O66</f>
      </c>
    </row>
    <row r="26" spans="1:16" ht="12.75">
      <c r="A26" s="25" t="s">
        <v>45</v>
      </c>
      <c r="B26" s="29" t="s">
        <v>35</v>
      </c>
      <c r="C26" s="29" t="s">
        <v>1994</v>
      </c>
      <c r="D26" s="25" t="s">
        <v>47</v>
      </c>
      <c r="E26" s="30" t="s">
        <v>1995</v>
      </c>
      <c r="F26" s="31" t="s">
        <v>170</v>
      </c>
      <c r="G26" s="32">
        <v>2200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1996</v>
      </c>
    </row>
    <row r="29" spans="1:5" ht="38.25">
      <c r="A29" t="s">
        <v>53</v>
      </c>
      <c r="E29" s="36" t="s">
        <v>1997</v>
      </c>
    </row>
    <row r="30" spans="1:16" ht="25.5">
      <c r="A30" s="25" t="s">
        <v>45</v>
      </c>
      <c r="B30" s="29" t="s">
        <v>37</v>
      </c>
      <c r="C30" s="29" t="s">
        <v>1998</v>
      </c>
      <c r="D30" s="25" t="s">
        <v>47</v>
      </c>
      <c r="E30" s="30" t="s">
        <v>1999</v>
      </c>
      <c r="F30" s="31" t="s">
        <v>160</v>
      </c>
      <c r="G30" s="32">
        <v>92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2000</v>
      </c>
    </row>
    <row r="32" spans="1:5" ht="12.75">
      <c r="A32" s="37" t="s">
        <v>51</v>
      </c>
      <c r="E32" s="38" t="s">
        <v>2001</v>
      </c>
    </row>
    <row r="33" spans="1:5" ht="63.75">
      <c r="A33" t="s">
        <v>53</v>
      </c>
      <c r="E33" s="36" t="s">
        <v>232</v>
      </c>
    </row>
    <row r="34" spans="1:16" ht="12.75">
      <c r="A34" s="25" t="s">
        <v>45</v>
      </c>
      <c r="B34" s="29" t="s">
        <v>64</v>
      </c>
      <c r="C34" s="29" t="s">
        <v>2002</v>
      </c>
      <c r="D34" s="25" t="s">
        <v>47</v>
      </c>
      <c r="E34" s="30" t="s">
        <v>2003</v>
      </c>
      <c r="F34" s="31" t="s">
        <v>160</v>
      </c>
      <c r="G34" s="32">
        <v>20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2004</v>
      </c>
    </row>
    <row r="36" spans="1:5" ht="12.75">
      <c r="A36" s="37" t="s">
        <v>51</v>
      </c>
      <c r="E36" s="38" t="s">
        <v>2005</v>
      </c>
    </row>
    <row r="37" spans="1:5" ht="63.75">
      <c r="A37" t="s">
        <v>53</v>
      </c>
      <c r="E37" s="36" t="s">
        <v>232</v>
      </c>
    </row>
    <row r="38" spans="1:16" ht="12.75">
      <c r="A38" s="25" t="s">
        <v>45</v>
      </c>
      <c r="B38" s="29" t="s">
        <v>77</v>
      </c>
      <c r="C38" s="29" t="s">
        <v>2006</v>
      </c>
      <c r="D38" s="25" t="s">
        <v>47</v>
      </c>
      <c r="E38" s="30" t="s">
        <v>2007</v>
      </c>
      <c r="F38" s="31" t="s">
        <v>160</v>
      </c>
      <c r="G38" s="32">
        <v>220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2008</v>
      </c>
    </row>
    <row r="41" spans="1:5" ht="38.25">
      <c r="A41" t="s">
        <v>53</v>
      </c>
      <c r="E41" s="36" t="s">
        <v>2009</v>
      </c>
    </row>
    <row r="42" spans="1:16" ht="12.75">
      <c r="A42" s="25" t="s">
        <v>45</v>
      </c>
      <c r="B42" s="29" t="s">
        <v>40</v>
      </c>
      <c r="C42" s="29" t="s">
        <v>244</v>
      </c>
      <c r="D42" s="25" t="s">
        <v>149</v>
      </c>
      <c r="E42" s="30" t="s">
        <v>245</v>
      </c>
      <c r="F42" s="31" t="s">
        <v>160</v>
      </c>
      <c r="G42" s="32">
        <v>900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51">
      <c r="A44" s="37" t="s">
        <v>51</v>
      </c>
      <c r="E44" s="38" t="s">
        <v>2010</v>
      </c>
    </row>
    <row r="45" spans="1:5" ht="306">
      <c r="A45" t="s">
        <v>53</v>
      </c>
      <c r="E45" s="36" t="s">
        <v>199</v>
      </c>
    </row>
    <row r="46" spans="1:16" ht="12.75">
      <c r="A46" s="25" t="s">
        <v>45</v>
      </c>
      <c r="B46" s="29" t="s">
        <v>42</v>
      </c>
      <c r="C46" s="29" t="s">
        <v>422</v>
      </c>
      <c r="D46" s="25" t="s">
        <v>47</v>
      </c>
      <c r="E46" s="30" t="s">
        <v>423</v>
      </c>
      <c r="F46" s="31" t="s">
        <v>160</v>
      </c>
      <c r="G46" s="32">
        <v>900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51">
      <c r="A48" s="37" t="s">
        <v>51</v>
      </c>
      <c r="E48" s="38" t="s">
        <v>2011</v>
      </c>
    </row>
    <row r="49" spans="1:5" ht="318.75">
      <c r="A49" t="s">
        <v>53</v>
      </c>
      <c r="E49" s="36" t="s">
        <v>1699</v>
      </c>
    </row>
    <row r="50" spans="1:16" ht="12.75">
      <c r="A50" s="25" t="s">
        <v>45</v>
      </c>
      <c r="B50" s="29" t="s">
        <v>89</v>
      </c>
      <c r="C50" s="29" t="s">
        <v>1700</v>
      </c>
      <c r="D50" s="25" t="s">
        <v>47</v>
      </c>
      <c r="E50" s="30" t="s">
        <v>1701</v>
      </c>
      <c r="F50" s="31" t="s">
        <v>82</v>
      </c>
      <c r="G50" s="32">
        <v>120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25.5">
      <c r="A51" s="35" t="s">
        <v>50</v>
      </c>
      <c r="E51" s="36" t="s">
        <v>2012</v>
      </c>
    </row>
    <row r="52" spans="1:5" ht="12.75">
      <c r="A52" s="37" t="s">
        <v>51</v>
      </c>
      <c r="E52" s="38" t="s">
        <v>2013</v>
      </c>
    </row>
    <row r="53" spans="1:5" ht="25.5">
      <c r="A53" t="s">
        <v>53</v>
      </c>
      <c r="E53" s="36" t="s">
        <v>1704</v>
      </c>
    </row>
    <row r="54" spans="1:16" ht="12.75">
      <c r="A54" s="25" t="s">
        <v>45</v>
      </c>
      <c r="B54" s="29" t="s">
        <v>93</v>
      </c>
      <c r="C54" s="29" t="s">
        <v>435</v>
      </c>
      <c r="D54" s="25" t="s">
        <v>47</v>
      </c>
      <c r="E54" s="30" t="s">
        <v>436</v>
      </c>
      <c r="F54" s="31" t="s">
        <v>160</v>
      </c>
      <c r="G54" s="32">
        <v>652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2010</v>
      </c>
    </row>
    <row r="57" spans="1:5" ht="229.5">
      <c r="A57" t="s">
        <v>53</v>
      </c>
      <c r="E57" s="36" t="s">
        <v>1707</v>
      </c>
    </row>
    <row r="58" spans="1:16" ht="12.75">
      <c r="A58" s="25" t="s">
        <v>45</v>
      </c>
      <c r="B58" s="29" t="s">
        <v>97</v>
      </c>
      <c r="C58" s="29" t="s">
        <v>949</v>
      </c>
      <c r="D58" s="25" t="s">
        <v>47</v>
      </c>
      <c r="E58" s="30" t="s">
        <v>950</v>
      </c>
      <c r="F58" s="31" t="s">
        <v>160</v>
      </c>
      <c r="G58" s="32">
        <v>225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2014</v>
      </c>
    </row>
    <row r="60" spans="1:5" ht="38.25">
      <c r="A60" s="37" t="s">
        <v>51</v>
      </c>
      <c r="E60" s="38" t="s">
        <v>2015</v>
      </c>
    </row>
    <row r="61" spans="1:5" ht="293.25">
      <c r="A61" t="s">
        <v>53</v>
      </c>
      <c r="E61" s="36" t="s">
        <v>1710</v>
      </c>
    </row>
    <row r="62" spans="1:16" ht="12.75">
      <c r="A62" s="25" t="s">
        <v>45</v>
      </c>
      <c r="B62" s="29" t="s">
        <v>261</v>
      </c>
      <c r="C62" s="29" t="s">
        <v>1711</v>
      </c>
      <c r="D62" s="25" t="s">
        <v>47</v>
      </c>
      <c r="E62" s="30" t="s">
        <v>1712</v>
      </c>
      <c r="F62" s="31" t="s">
        <v>170</v>
      </c>
      <c r="G62" s="32">
        <v>2200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1713</v>
      </c>
    </row>
    <row r="64" spans="1:5" ht="12.75">
      <c r="A64" s="37" t="s">
        <v>51</v>
      </c>
      <c r="E64" s="38" t="s">
        <v>2016</v>
      </c>
    </row>
    <row r="65" spans="1:5" ht="12.75">
      <c r="A65" t="s">
        <v>53</v>
      </c>
      <c r="E65" s="36" t="s">
        <v>1715</v>
      </c>
    </row>
    <row r="66" spans="1:16" ht="12.75">
      <c r="A66" s="25" t="s">
        <v>45</v>
      </c>
      <c r="B66" s="29" t="s">
        <v>101</v>
      </c>
      <c r="C66" s="29" t="s">
        <v>1716</v>
      </c>
      <c r="D66" s="25" t="s">
        <v>47</v>
      </c>
      <c r="E66" s="30" t="s">
        <v>1717</v>
      </c>
      <c r="F66" s="31" t="s">
        <v>170</v>
      </c>
      <c r="G66" s="32">
        <v>2200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1713</v>
      </c>
    </row>
    <row r="68" spans="1:5" ht="12.75">
      <c r="A68" s="37" t="s">
        <v>51</v>
      </c>
      <c r="E68" s="38" t="s">
        <v>2016</v>
      </c>
    </row>
    <row r="69" spans="1:5" ht="25.5">
      <c r="A69" t="s">
        <v>53</v>
      </c>
      <c r="E69" s="36" t="s">
        <v>1718</v>
      </c>
    </row>
    <row r="70" spans="1:18" ht="12.75" customHeight="1">
      <c r="A70" s="6" t="s">
        <v>43</v>
      </c>
      <c r="B70" s="6"/>
      <c r="C70" s="40" t="s">
        <v>35</v>
      </c>
      <c r="D70" s="6"/>
      <c r="E70" s="27" t="s">
        <v>280</v>
      </c>
      <c r="F70" s="6"/>
      <c r="G70" s="6"/>
      <c r="H70" s="6"/>
      <c r="I70" s="41">
        <f>0+Q70</f>
      </c>
      <c r="O70">
        <f>0+R70</f>
      </c>
      <c r="Q70">
        <f>0+I71+I75+I79+I83</f>
      </c>
      <c r="R70">
        <f>0+O71+O75+O79+O83</f>
      </c>
    </row>
    <row r="71" spans="1:16" ht="12.75">
      <c r="A71" s="25" t="s">
        <v>45</v>
      </c>
      <c r="B71" s="29" t="s">
        <v>105</v>
      </c>
      <c r="C71" s="29" t="s">
        <v>285</v>
      </c>
      <c r="D71" s="25" t="s">
        <v>47</v>
      </c>
      <c r="E71" s="30" t="s">
        <v>286</v>
      </c>
      <c r="F71" s="31" t="s">
        <v>160</v>
      </c>
      <c r="G71" s="32">
        <v>92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2017</v>
      </c>
    </row>
    <row r="73" spans="1:5" ht="12.75">
      <c r="A73" s="37" t="s">
        <v>51</v>
      </c>
      <c r="E73" s="38" t="s">
        <v>2001</v>
      </c>
    </row>
    <row r="74" spans="1:5" ht="51">
      <c r="A74" t="s">
        <v>53</v>
      </c>
      <c r="E74" s="36" t="s">
        <v>2018</v>
      </c>
    </row>
    <row r="75" spans="1:16" ht="12.75">
      <c r="A75" s="25" t="s">
        <v>45</v>
      </c>
      <c r="B75" s="29" t="s">
        <v>109</v>
      </c>
      <c r="C75" s="29" t="s">
        <v>2019</v>
      </c>
      <c r="D75" s="25" t="s">
        <v>47</v>
      </c>
      <c r="E75" s="30" t="s">
        <v>2020</v>
      </c>
      <c r="F75" s="31" t="s">
        <v>160</v>
      </c>
      <c r="G75" s="32">
        <v>92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2017</v>
      </c>
    </row>
    <row r="77" spans="1:5" ht="12.75">
      <c r="A77" s="37" t="s">
        <v>51</v>
      </c>
      <c r="E77" s="38" t="s">
        <v>2001</v>
      </c>
    </row>
    <row r="78" spans="1:5" ht="140.25">
      <c r="A78" t="s">
        <v>53</v>
      </c>
      <c r="E78" s="36" t="s">
        <v>2021</v>
      </c>
    </row>
    <row r="79" spans="1:16" ht="12.75">
      <c r="A79" s="25" t="s">
        <v>45</v>
      </c>
      <c r="B79" s="29" t="s">
        <v>113</v>
      </c>
      <c r="C79" s="29" t="s">
        <v>2022</v>
      </c>
      <c r="D79" s="25" t="s">
        <v>47</v>
      </c>
      <c r="E79" s="30" t="s">
        <v>2023</v>
      </c>
      <c r="F79" s="31" t="s">
        <v>170</v>
      </c>
      <c r="G79" s="32">
        <v>460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2017</v>
      </c>
    </row>
    <row r="81" spans="1:5" ht="12.75">
      <c r="A81" s="37" t="s">
        <v>51</v>
      </c>
      <c r="E81" s="38" t="s">
        <v>2024</v>
      </c>
    </row>
    <row r="82" spans="1:5" ht="51">
      <c r="A82" t="s">
        <v>53</v>
      </c>
      <c r="E82" s="36" t="s">
        <v>2025</v>
      </c>
    </row>
    <row r="83" spans="1:16" ht="12.75">
      <c r="A83" s="25" t="s">
        <v>45</v>
      </c>
      <c r="B83" s="29" t="s">
        <v>117</v>
      </c>
      <c r="C83" s="29" t="s">
        <v>2026</v>
      </c>
      <c r="D83" s="25" t="s">
        <v>47</v>
      </c>
      <c r="E83" s="30" t="s">
        <v>2027</v>
      </c>
      <c r="F83" s="31" t="s">
        <v>170</v>
      </c>
      <c r="G83" s="32">
        <v>100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25.5">
      <c r="A84" s="35" t="s">
        <v>50</v>
      </c>
      <c r="E84" s="36" t="s">
        <v>2028</v>
      </c>
    </row>
    <row r="85" spans="1:5" ht="12.75">
      <c r="A85" s="37" t="s">
        <v>51</v>
      </c>
      <c r="E85" s="38" t="s">
        <v>2029</v>
      </c>
    </row>
    <row r="86" spans="1:5" ht="153">
      <c r="A86" t="s">
        <v>53</v>
      </c>
      <c r="E86" s="36" t="s">
        <v>2030</v>
      </c>
    </row>
    <row r="87" spans="1:18" ht="12.75" customHeight="1">
      <c r="A87" s="6" t="s">
        <v>43</v>
      </c>
      <c r="B87" s="6"/>
      <c r="C87" s="40" t="s">
        <v>64</v>
      </c>
      <c r="D87" s="6"/>
      <c r="E87" s="27" t="s">
        <v>65</v>
      </c>
      <c r="F87" s="6"/>
      <c r="G87" s="6"/>
      <c r="H87" s="6"/>
      <c r="I87" s="41">
        <f>0+Q87</f>
      </c>
      <c r="O87">
        <f>0+R87</f>
      </c>
      <c r="Q87">
        <f>0+I88+I92+I96+I100+I104+I108+I112+I116+I120+I124+I128+I132+I136+I140+I144+I148</f>
      </c>
      <c r="R87">
        <f>0+O88+O92+O96+O100+O104+O108+O112+O116+O120+O124+O128+O132+O136+O140+O144+O148</f>
      </c>
    </row>
    <row r="88" spans="1:16" ht="25.5">
      <c r="A88" s="25" t="s">
        <v>45</v>
      </c>
      <c r="B88" s="29" t="s">
        <v>121</v>
      </c>
      <c r="C88" s="29" t="s">
        <v>1719</v>
      </c>
      <c r="D88" s="25" t="s">
        <v>47</v>
      </c>
      <c r="E88" s="30" t="s">
        <v>1720</v>
      </c>
      <c r="F88" s="31" t="s">
        <v>68</v>
      </c>
      <c r="G88" s="32">
        <v>20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1725</v>
      </c>
    </row>
    <row r="91" spans="1:5" ht="76.5">
      <c r="A91" t="s">
        <v>53</v>
      </c>
      <c r="E91" s="36" t="s">
        <v>1721</v>
      </c>
    </row>
    <row r="92" spans="1:16" ht="12.75">
      <c r="A92" s="25" t="s">
        <v>45</v>
      </c>
      <c r="B92" s="29" t="s">
        <v>289</v>
      </c>
      <c r="C92" s="29" t="s">
        <v>1722</v>
      </c>
      <c r="D92" s="25" t="s">
        <v>47</v>
      </c>
      <c r="E92" s="30" t="s">
        <v>1723</v>
      </c>
      <c r="F92" s="31" t="s">
        <v>68</v>
      </c>
      <c r="G92" s="32">
        <v>30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1724</v>
      </c>
    </row>
    <row r="94" spans="1:5" ht="12.75">
      <c r="A94" s="37" t="s">
        <v>51</v>
      </c>
      <c r="E94" s="38" t="s">
        <v>2031</v>
      </c>
    </row>
    <row r="95" spans="1:5" ht="102">
      <c r="A95" t="s">
        <v>53</v>
      </c>
      <c r="E95" s="36" t="s">
        <v>1726</v>
      </c>
    </row>
    <row r="96" spans="1:16" ht="12.75">
      <c r="A96" s="25" t="s">
        <v>45</v>
      </c>
      <c r="B96" s="29" t="s">
        <v>294</v>
      </c>
      <c r="C96" s="29" t="s">
        <v>2032</v>
      </c>
      <c r="D96" s="25" t="s">
        <v>47</v>
      </c>
      <c r="E96" s="30" t="s">
        <v>2033</v>
      </c>
      <c r="F96" s="31" t="s">
        <v>82</v>
      </c>
      <c r="G96" s="32">
        <v>1100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25.5">
      <c r="A97" s="35" t="s">
        <v>50</v>
      </c>
      <c r="E97" s="36" t="s">
        <v>2034</v>
      </c>
    </row>
    <row r="98" spans="1:5" ht="12.75">
      <c r="A98" s="37" t="s">
        <v>51</v>
      </c>
      <c r="E98" s="38" t="s">
        <v>2035</v>
      </c>
    </row>
    <row r="99" spans="1:5" ht="102">
      <c r="A99" t="s">
        <v>53</v>
      </c>
      <c r="E99" s="36" t="s">
        <v>2036</v>
      </c>
    </row>
    <row r="100" spans="1:16" ht="12.75">
      <c r="A100" s="25" t="s">
        <v>45</v>
      </c>
      <c r="B100" s="29" t="s">
        <v>299</v>
      </c>
      <c r="C100" s="29" t="s">
        <v>1727</v>
      </c>
      <c r="D100" s="25" t="s">
        <v>47</v>
      </c>
      <c r="E100" s="30" t="s">
        <v>1728</v>
      </c>
      <c r="F100" s="31" t="s">
        <v>82</v>
      </c>
      <c r="G100" s="32">
        <v>230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2037</v>
      </c>
    </row>
    <row r="102" spans="1:5" ht="12.75">
      <c r="A102" s="37" t="s">
        <v>51</v>
      </c>
      <c r="E102" s="38" t="s">
        <v>2038</v>
      </c>
    </row>
    <row r="103" spans="1:5" ht="102">
      <c r="A103" t="s">
        <v>53</v>
      </c>
      <c r="E103" s="36" t="s">
        <v>1731</v>
      </c>
    </row>
    <row r="104" spans="1:16" ht="12.75">
      <c r="A104" s="25" t="s">
        <v>45</v>
      </c>
      <c r="B104" s="29" t="s">
        <v>303</v>
      </c>
      <c r="C104" s="29" t="s">
        <v>525</v>
      </c>
      <c r="D104" s="25" t="s">
        <v>47</v>
      </c>
      <c r="E104" s="30" t="s">
        <v>526</v>
      </c>
      <c r="F104" s="31" t="s">
        <v>82</v>
      </c>
      <c r="G104" s="32">
        <v>2480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2039</v>
      </c>
    </row>
    <row r="106" spans="1:5" ht="51">
      <c r="A106" s="37" t="s">
        <v>51</v>
      </c>
      <c r="E106" s="38" t="s">
        <v>2040</v>
      </c>
    </row>
    <row r="107" spans="1:5" ht="140.25">
      <c r="A107" t="s">
        <v>53</v>
      </c>
      <c r="E107" s="36" t="s">
        <v>1741</v>
      </c>
    </row>
    <row r="108" spans="1:16" ht="12.75">
      <c r="A108" s="25" t="s">
        <v>45</v>
      </c>
      <c r="B108" s="29" t="s">
        <v>396</v>
      </c>
      <c r="C108" s="29" t="s">
        <v>1788</v>
      </c>
      <c r="D108" s="25" t="s">
        <v>47</v>
      </c>
      <c r="E108" s="30" t="s">
        <v>1789</v>
      </c>
      <c r="F108" s="31" t="s">
        <v>82</v>
      </c>
      <c r="G108" s="32">
        <v>2480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51">
      <c r="A110" s="37" t="s">
        <v>51</v>
      </c>
      <c r="E110" s="38" t="s">
        <v>2040</v>
      </c>
    </row>
    <row r="111" spans="1:5" ht="140.25">
      <c r="A111" t="s">
        <v>53</v>
      </c>
      <c r="E111" s="36" t="s">
        <v>1741</v>
      </c>
    </row>
    <row r="112" spans="1:16" ht="25.5">
      <c r="A112" s="25" t="s">
        <v>45</v>
      </c>
      <c r="B112" s="29" t="s">
        <v>311</v>
      </c>
      <c r="C112" s="29" t="s">
        <v>2041</v>
      </c>
      <c r="D112" s="25" t="s">
        <v>47</v>
      </c>
      <c r="E112" s="30" t="s">
        <v>2042</v>
      </c>
      <c r="F112" s="31" t="s">
        <v>68</v>
      </c>
      <c r="G112" s="32">
        <v>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2043</v>
      </c>
    </row>
    <row r="114" spans="1:5" ht="12.75">
      <c r="A114" s="37" t="s">
        <v>51</v>
      </c>
      <c r="E114" s="38" t="s">
        <v>896</v>
      </c>
    </row>
    <row r="115" spans="1:5" ht="127.5">
      <c r="A115" t="s">
        <v>53</v>
      </c>
      <c r="E115" s="36" t="s">
        <v>2044</v>
      </c>
    </row>
    <row r="116" spans="1:16" ht="25.5">
      <c r="A116" s="25" t="s">
        <v>45</v>
      </c>
      <c r="B116" s="29" t="s">
        <v>316</v>
      </c>
      <c r="C116" s="29" t="s">
        <v>2045</v>
      </c>
      <c r="D116" s="25" t="s">
        <v>47</v>
      </c>
      <c r="E116" s="30" t="s">
        <v>2046</v>
      </c>
      <c r="F116" s="31" t="s">
        <v>68</v>
      </c>
      <c r="G116" s="32">
        <v>3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2043</v>
      </c>
    </row>
    <row r="118" spans="1:5" ht="12.75">
      <c r="A118" s="37" t="s">
        <v>51</v>
      </c>
      <c r="E118" s="38" t="s">
        <v>124</v>
      </c>
    </row>
    <row r="119" spans="1:5" ht="38.25">
      <c r="A119" t="s">
        <v>53</v>
      </c>
      <c r="E119" s="36" t="s">
        <v>2047</v>
      </c>
    </row>
    <row r="120" spans="1:16" ht="25.5">
      <c r="A120" s="25" t="s">
        <v>45</v>
      </c>
      <c r="B120" s="29" t="s">
        <v>321</v>
      </c>
      <c r="C120" s="29" t="s">
        <v>2048</v>
      </c>
      <c r="D120" s="25" t="s">
        <v>47</v>
      </c>
      <c r="E120" s="30" t="s">
        <v>2049</v>
      </c>
      <c r="F120" s="31" t="s">
        <v>68</v>
      </c>
      <c r="G120" s="32">
        <v>1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2043</v>
      </c>
    </row>
    <row r="122" spans="1:5" ht="12.75">
      <c r="A122" s="37" t="s">
        <v>51</v>
      </c>
      <c r="E122" s="38" t="s">
        <v>57</v>
      </c>
    </row>
    <row r="123" spans="1:5" ht="38.25">
      <c r="A123" t="s">
        <v>53</v>
      </c>
      <c r="E123" s="36" t="s">
        <v>2050</v>
      </c>
    </row>
    <row r="124" spans="1:16" ht="12.75">
      <c r="A124" s="25" t="s">
        <v>45</v>
      </c>
      <c r="B124" s="29" t="s">
        <v>326</v>
      </c>
      <c r="C124" s="29" t="s">
        <v>1761</v>
      </c>
      <c r="D124" s="25" t="s">
        <v>47</v>
      </c>
      <c r="E124" s="30" t="s">
        <v>1762</v>
      </c>
      <c r="F124" s="31" t="s">
        <v>68</v>
      </c>
      <c r="G124" s="32">
        <v>2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12.75">
      <c r="A126" s="37" t="s">
        <v>51</v>
      </c>
      <c r="E126" s="38" t="s">
        <v>146</v>
      </c>
    </row>
    <row r="127" spans="1:5" ht="102">
      <c r="A127" t="s">
        <v>53</v>
      </c>
      <c r="E127" s="36" t="s">
        <v>1763</v>
      </c>
    </row>
    <row r="128" spans="1:16" ht="25.5">
      <c r="A128" s="25" t="s">
        <v>45</v>
      </c>
      <c r="B128" s="29" t="s">
        <v>331</v>
      </c>
      <c r="C128" s="29" t="s">
        <v>2051</v>
      </c>
      <c r="D128" s="25" t="s">
        <v>140</v>
      </c>
      <c r="E128" s="30" t="s">
        <v>2052</v>
      </c>
      <c r="F128" s="31" t="s">
        <v>2053</v>
      </c>
      <c r="G128" s="32">
        <v>15520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2054</v>
      </c>
    </row>
    <row r="130" spans="1:5" ht="89.25">
      <c r="A130" s="37" t="s">
        <v>51</v>
      </c>
      <c r="E130" s="38" t="s">
        <v>2055</v>
      </c>
    </row>
    <row r="131" spans="1:5" ht="127.5">
      <c r="A131" t="s">
        <v>53</v>
      </c>
      <c r="E131" s="36" t="s">
        <v>2056</v>
      </c>
    </row>
    <row r="132" spans="1:16" ht="12.75">
      <c r="A132" s="25" t="s">
        <v>45</v>
      </c>
      <c r="B132" s="29" t="s">
        <v>335</v>
      </c>
      <c r="C132" s="29" t="s">
        <v>2057</v>
      </c>
      <c r="D132" s="25" t="s">
        <v>149</v>
      </c>
      <c r="E132" s="30" t="s">
        <v>2058</v>
      </c>
      <c r="F132" s="31" t="s">
        <v>82</v>
      </c>
      <c r="G132" s="32">
        <v>2750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2059</v>
      </c>
    </row>
    <row r="134" spans="1:5" ht="12.75">
      <c r="A134" s="37" t="s">
        <v>51</v>
      </c>
      <c r="E134" s="38" t="s">
        <v>2060</v>
      </c>
    </row>
    <row r="135" spans="1:5" ht="153">
      <c r="A135" t="s">
        <v>53</v>
      </c>
      <c r="E135" s="36" t="s">
        <v>2061</v>
      </c>
    </row>
    <row r="136" spans="1:16" ht="12.75">
      <c r="A136" s="25" t="s">
        <v>45</v>
      </c>
      <c r="B136" s="29" t="s">
        <v>339</v>
      </c>
      <c r="C136" s="29" t="s">
        <v>2062</v>
      </c>
      <c r="D136" s="25" t="s">
        <v>47</v>
      </c>
      <c r="E136" s="30" t="s">
        <v>2063</v>
      </c>
      <c r="F136" s="31" t="s">
        <v>68</v>
      </c>
      <c r="G136" s="32">
        <v>2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2064</v>
      </c>
    </row>
    <row r="138" spans="1:5" ht="12.75">
      <c r="A138" s="37" t="s">
        <v>51</v>
      </c>
      <c r="E138" s="38" t="s">
        <v>146</v>
      </c>
    </row>
    <row r="139" spans="1:5" ht="127.5">
      <c r="A139" t="s">
        <v>53</v>
      </c>
      <c r="E139" s="36" t="s">
        <v>2065</v>
      </c>
    </row>
    <row r="140" spans="1:16" ht="12.75">
      <c r="A140" s="25" t="s">
        <v>45</v>
      </c>
      <c r="B140" s="29" t="s">
        <v>344</v>
      </c>
      <c r="C140" s="29" t="s">
        <v>2066</v>
      </c>
      <c r="D140" s="25" t="s">
        <v>47</v>
      </c>
      <c r="E140" s="30" t="s">
        <v>2067</v>
      </c>
      <c r="F140" s="31" t="s">
        <v>68</v>
      </c>
      <c r="G140" s="32">
        <v>12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2068</v>
      </c>
    </row>
    <row r="142" spans="1:5" ht="12.75">
      <c r="A142" s="37" t="s">
        <v>51</v>
      </c>
      <c r="E142" s="38" t="s">
        <v>2069</v>
      </c>
    </row>
    <row r="143" spans="1:5" ht="165.75">
      <c r="A143" t="s">
        <v>53</v>
      </c>
      <c r="E143" s="36" t="s">
        <v>2070</v>
      </c>
    </row>
    <row r="144" spans="1:16" ht="25.5">
      <c r="A144" s="25" t="s">
        <v>45</v>
      </c>
      <c r="B144" s="29" t="s">
        <v>493</v>
      </c>
      <c r="C144" s="29" t="s">
        <v>2071</v>
      </c>
      <c r="D144" s="25" t="s">
        <v>47</v>
      </c>
      <c r="E144" s="30" t="s">
        <v>2072</v>
      </c>
      <c r="F144" s="31" t="s">
        <v>2073</v>
      </c>
      <c r="G144" s="32">
        <v>42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12.75">
      <c r="A146" s="37" t="s">
        <v>51</v>
      </c>
      <c r="E146" s="38" t="s">
        <v>2074</v>
      </c>
    </row>
    <row r="147" spans="1:5" ht="127.5">
      <c r="A147" t="s">
        <v>53</v>
      </c>
      <c r="E147" s="36" t="s">
        <v>2075</v>
      </c>
    </row>
    <row r="148" spans="1:16" ht="25.5">
      <c r="A148" s="25" t="s">
        <v>45</v>
      </c>
      <c r="B148" s="29" t="s">
        <v>496</v>
      </c>
      <c r="C148" s="29" t="s">
        <v>2076</v>
      </c>
      <c r="D148" s="25" t="s">
        <v>47</v>
      </c>
      <c r="E148" s="30" t="s">
        <v>2077</v>
      </c>
      <c r="F148" s="31" t="s">
        <v>2073</v>
      </c>
      <c r="G148" s="32">
        <v>42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47</v>
      </c>
    </row>
    <row r="150" spans="1:5" ht="12.75">
      <c r="A150" s="37" t="s">
        <v>51</v>
      </c>
      <c r="E150" s="38" t="s">
        <v>2074</v>
      </c>
    </row>
    <row r="151" spans="1:5" ht="127.5">
      <c r="A151" t="s">
        <v>53</v>
      </c>
      <c r="E151" s="36" t="s">
        <v>2075</v>
      </c>
    </row>
    <row r="152" spans="1:18" ht="12.75" customHeight="1">
      <c r="A152" s="6" t="s">
        <v>43</v>
      </c>
      <c r="B152" s="6"/>
      <c r="C152" s="40" t="s">
        <v>77</v>
      </c>
      <c r="D152" s="6"/>
      <c r="E152" s="27" t="s">
        <v>753</v>
      </c>
      <c r="F152" s="6"/>
      <c r="G152" s="6"/>
      <c r="H152" s="6"/>
      <c r="I152" s="41">
        <f>0+Q152</f>
      </c>
      <c r="O152">
        <f>0+R152</f>
      </c>
      <c r="Q152">
        <f>0+I153</f>
      </c>
      <c r="R152">
        <f>0+O153</f>
      </c>
    </row>
    <row r="153" spans="1:16" ht="12.75">
      <c r="A153" s="25" t="s">
        <v>45</v>
      </c>
      <c r="B153" s="29" t="s">
        <v>501</v>
      </c>
      <c r="C153" s="29" t="s">
        <v>563</v>
      </c>
      <c r="D153" s="25" t="s">
        <v>47</v>
      </c>
      <c r="E153" s="30" t="s">
        <v>564</v>
      </c>
      <c r="F153" s="31" t="s">
        <v>160</v>
      </c>
      <c r="G153" s="32">
        <v>113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2078</v>
      </c>
    </row>
    <row r="155" spans="1:5" ht="38.25">
      <c r="A155" s="37" t="s">
        <v>51</v>
      </c>
      <c r="E155" s="38" t="s">
        <v>2079</v>
      </c>
    </row>
    <row r="156" spans="1:5" ht="369.75">
      <c r="A156" t="s">
        <v>53</v>
      </c>
      <c r="E156" s="36" t="s">
        <v>1770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0+O8+O45+O58+O127+O132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2080</v>
      </c>
      <c r="I3" s="42">
        <f>0+I8+I45+I58+I127+I132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2080</v>
      </c>
      <c r="D4" s="6"/>
      <c r="E4" s="18" t="s">
        <v>2081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</f>
      </c>
      <c r="R8">
        <f>0+O9+O13+O17+O21+O25+O29+O33+O37+O41</f>
      </c>
    </row>
    <row r="9" spans="1:16" ht="12.75">
      <c r="A9" s="25" t="s">
        <v>45</v>
      </c>
      <c r="B9" s="29" t="s">
        <v>194</v>
      </c>
      <c r="C9" s="29" t="s">
        <v>157</v>
      </c>
      <c r="D9" s="25" t="s">
        <v>158</v>
      </c>
      <c r="E9" s="30" t="s">
        <v>159</v>
      </c>
      <c r="F9" s="31" t="s">
        <v>160</v>
      </c>
      <c r="G9" s="32">
        <v>932.95</v>
      </c>
      <c r="H9" s="33">
        <v>0</v>
      </c>
      <c r="I9" s="34">
        <f>ROUND(ROUND(H9,2)*ROUND(G9,3),2)</f>
      </c>
      <c r="O9">
        <f>(I9*0)/100</f>
      </c>
      <c r="P9" t="s">
        <v>28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2082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24</v>
      </c>
      <c r="C13" s="29" t="s">
        <v>157</v>
      </c>
      <c r="D13" s="25" t="s">
        <v>1145</v>
      </c>
      <c r="E13" s="30" t="s">
        <v>159</v>
      </c>
      <c r="F13" s="31" t="s">
        <v>160</v>
      </c>
      <c r="G13" s="32">
        <v>424.068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2083</v>
      </c>
    </row>
    <row r="16" spans="1:5" ht="25.5">
      <c r="A16" t="s">
        <v>53</v>
      </c>
      <c r="E16" s="36" t="s">
        <v>162</v>
      </c>
    </row>
    <row r="17" spans="1:16" ht="25.5">
      <c r="A17" s="25" t="s">
        <v>45</v>
      </c>
      <c r="B17" s="29" t="s">
        <v>23</v>
      </c>
      <c r="C17" s="29" t="s">
        <v>46</v>
      </c>
      <c r="D17" s="25" t="s">
        <v>47</v>
      </c>
      <c r="E17" s="30" t="s">
        <v>2084</v>
      </c>
      <c r="F17" s="31" t="s">
        <v>49</v>
      </c>
      <c r="G17" s="32">
        <v>4.4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38.25">
      <c r="A19" s="37" t="s">
        <v>51</v>
      </c>
      <c r="E19" s="38" t="s">
        <v>2085</v>
      </c>
    </row>
    <row r="20" spans="1:5" ht="12.75">
      <c r="A20" t="s">
        <v>53</v>
      </c>
      <c r="E20" s="36" t="s">
        <v>47</v>
      </c>
    </row>
    <row r="21" spans="1:16" ht="25.5">
      <c r="A21" s="25" t="s">
        <v>45</v>
      </c>
      <c r="B21" s="29" t="s">
        <v>22</v>
      </c>
      <c r="C21" s="29" t="s">
        <v>2086</v>
      </c>
      <c r="D21" s="25" t="s">
        <v>47</v>
      </c>
      <c r="E21" s="30" t="s">
        <v>2087</v>
      </c>
      <c r="F21" s="31" t="s">
        <v>49</v>
      </c>
      <c r="G21" s="32">
        <v>4623.53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47</v>
      </c>
    </row>
    <row r="24" spans="1:5" ht="12.75">
      <c r="A24" t="s">
        <v>53</v>
      </c>
      <c r="E24" s="36" t="s">
        <v>47</v>
      </c>
    </row>
    <row r="25" spans="1:16" ht="25.5">
      <c r="A25" s="25" t="s">
        <v>45</v>
      </c>
      <c r="B25" s="29" t="s">
        <v>33</v>
      </c>
      <c r="C25" s="29" t="s">
        <v>2088</v>
      </c>
      <c r="D25" s="25" t="s">
        <v>47</v>
      </c>
      <c r="E25" s="30" t="s">
        <v>2089</v>
      </c>
      <c r="F25" s="31" t="s">
        <v>49</v>
      </c>
      <c r="G25" s="32">
        <v>444.65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2090</v>
      </c>
    </row>
    <row r="28" spans="1:5" ht="12.75">
      <c r="A28" t="s">
        <v>53</v>
      </c>
      <c r="E28" s="36" t="s">
        <v>47</v>
      </c>
    </row>
    <row r="29" spans="1:16" ht="25.5">
      <c r="A29" s="25" t="s">
        <v>45</v>
      </c>
      <c r="B29" s="29" t="s">
        <v>35</v>
      </c>
      <c r="C29" s="29" t="s">
        <v>2091</v>
      </c>
      <c r="D29" s="25" t="s">
        <v>47</v>
      </c>
      <c r="E29" s="30" t="s">
        <v>2092</v>
      </c>
      <c r="F29" s="31" t="s">
        <v>49</v>
      </c>
      <c r="G29" s="32">
        <v>0.271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47</v>
      </c>
    </row>
    <row r="32" spans="1:5" ht="12.75">
      <c r="A32" t="s">
        <v>53</v>
      </c>
      <c r="E32" s="36" t="s">
        <v>47</v>
      </c>
    </row>
    <row r="33" spans="1:16" ht="25.5">
      <c r="A33" s="25" t="s">
        <v>45</v>
      </c>
      <c r="B33" s="29" t="s">
        <v>37</v>
      </c>
      <c r="C33" s="29" t="s">
        <v>2093</v>
      </c>
      <c r="D33" s="25" t="s">
        <v>47</v>
      </c>
      <c r="E33" s="30" t="s">
        <v>2094</v>
      </c>
      <c r="F33" s="31" t="s">
        <v>49</v>
      </c>
      <c r="G33" s="32">
        <v>0.549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2.75">
      <c r="A35" s="37" t="s">
        <v>51</v>
      </c>
      <c r="E35" s="38" t="s">
        <v>47</v>
      </c>
    </row>
    <row r="36" spans="1:5" ht="12.75">
      <c r="A36" t="s">
        <v>53</v>
      </c>
      <c r="E36" s="36" t="s">
        <v>47</v>
      </c>
    </row>
    <row r="37" spans="1:16" ht="25.5">
      <c r="A37" s="25" t="s">
        <v>45</v>
      </c>
      <c r="B37" s="29" t="s">
        <v>64</v>
      </c>
      <c r="C37" s="29" t="s">
        <v>2095</v>
      </c>
      <c r="D37" s="25" t="s">
        <v>47</v>
      </c>
      <c r="E37" s="30" t="s">
        <v>2096</v>
      </c>
      <c r="F37" s="31" t="s">
        <v>49</v>
      </c>
      <c r="G37" s="32">
        <v>136.996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51</v>
      </c>
      <c r="E39" s="38" t="s">
        <v>47</v>
      </c>
    </row>
    <row r="40" spans="1:5" ht="12.75">
      <c r="A40" t="s">
        <v>53</v>
      </c>
      <c r="E40" s="36" t="s">
        <v>47</v>
      </c>
    </row>
    <row r="41" spans="1:16" ht="25.5">
      <c r="A41" s="25" t="s">
        <v>45</v>
      </c>
      <c r="B41" s="29" t="s">
        <v>77</v>
      </c>
      <c r="C41" s="29" t="s">
        <v>2097</v>
      </c>
      <c r="D41" s="25" t="s">
        <v>47</v>
      </c>
      <c r="E41" s="30" t="s">
        <v>2098</v>
      </c>
      <c r="F41" s="31" t="s">
        <v>49</v>
      </c>
      <c r="G41" s="32">
        <v>59.01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51</v>
      </c>
      <c r="E43" s="38" t="s">
        <v>47</v>
      </c>
    </row>
    <row r="44" spans="1:5" ht="12.75">
      <c r="A44" t="s">
        <v>53</v>
      </c>
      <c r="E44" s="36" t="s">
        <v>47</v>
      </c>
    </row>
    <row r="45" spans="1:18" ht="12.75" customHeight="1">
      <c r="A45" s="6" t="s">
        <v>43</v>
      </c>
      <c r="B45" s="6"/>
      <c r="C45" s="40" t="s">
        <v>24</v>
      </c>
      <c r="D45" s="6"/>
      <c r="E45" s="27" t="s">
        <v>167</v>
      </c>
      <c r="F45" s="6"/>
      <c r="G45" s="6"/>
      <c r="H45" s="6"/>
      <c r="I45" s="41">
        <f>0+Q45</f>
      </c>
      <c r="O45">
        <f>0+R45</f>
      </c>
      <c r="Q45">
        <f>0+I46+I50+I54</f>
      </c>
      <c r="R45">
        <f>0+O46+O50+O54</f>
      </c>
    </row>
    <row r="46" spans="1:16" ht="12.75">
      <c r="A46" s="25" t="s">
        <v>45</v>
      </c>
      <c r="B46" s="29" t="s">
        <v>40</v>
      </c>
      <c r="C46" s="29" t="s">
        <v>1151</v>
      </c>
      <c r="D46" s="25" t="s">
        <v>47</v>
      </c>
      <c r="E46" s="30" t="s">
        <v>1152</v>
      </c>
      <c r="F46" s="31" t="s">
        <v>160</v>
      </c>
      <c r="G46" s="32">
        <v>424.068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2099</v>
      </c>
    </row>
    <row r="49" spans="1:5" ht="12.75">
      <c r="A49" t="s">
        <v>53</v>
      </c>
      <c r="E49" s="36" t="s">
        <v>47</v>
      </c>
    </row>
    <row r="50" spans="1:16" ht="12.75">
      <c r="A50" s="25" t="s">
        <v>45</v>
      </c>
      <c r="B50" s="29" t="s">
        <v>42</v>
      </c>
      <c r="C50" s="29" t="s">
        <v>2100</v>
      </c>
      <c r="D50" s="25" t="s">
        <v>47</v>
      </c>
      <c r="E50" s="30" t="s">
        <v>2101</v>
      </c>
      <c r="F50" s="31" t="s">
        <v>160</v>
      </c>
      <c r="G50" s="32">
        <v>932.95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2102</v>
      </c>
    </row>
    <row r="53" spans="1:5" ht="12.75">
      <c r="A53" t="s">
        <v>53</v>
      </c>
      <c r="E53" s="36" t="s">
        <v>47</v>
      </c>
    </row>
    <row r="54" spans="1:16" ht="12.75">
      <c r="A54" s="25" t="s">
        <v>45</v>
      </c>
      <c r="B54" s="29" t="s">
        <v>89</v>
      </c>
      <c r="C54" s="29" t="s">
        <v>262</v>
      </c>
      <c r="D54" s="25" t="s">
        <v>47</v>
      </c>
      <c r="E54" s="30" t="s">
        <v>263</v>
      </c>
      <c r="F54" s="31" t="s">
        <v>170</v>
      </c>
      <c r="G54" s="32">
        <v>2323.673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2103</v>
      </c>
    </row>
    <row r="57" spans="1:5" ht="12.75">
      <c r="A57" t="s">
        <v>53</v>
      </c>
      <c r="E57" s="36" t="s">
        <v>47</v>
      </c>
    </row>
    <row r="58" spans="1:18" ht="12.75" customHeight="1">
      <c r="A58" s="6" t="s">
        <v>43</v>
      </c>
      <c r="B58" s="6"/>
      <c r="C58" s="40" t="s">
        <v>35</v>
      </c>
      <c r="D58" s="6"/>
      <c r="E58" s="27" t="s">
        <v>280</v>
      </c>
      <c r="F58" s="6"/>
      <c r="G58" s="6"/>
      <c r="H58" s="6"/>
      <c r="I58" s="41">
        <f>0+Q58</f>
      </c>
      <c r="O58">
        <f>0+R58</f>
      </c>
      <c r="Q58">
        <f>0+I59+I63+I67+I71+I75+I79+I83+I87+I91+I95+I99+I103+I107+I111+I115+I119+I123</f>
      </c>
      <c r="R58">
        <f>0+O59+O63+O67+O71+O75+O79+O83+O87+O91+O95+O99+O103+O107+O111+O115+O119+O123</f>
      </c>
    </row>
    <row r="59" spans="1:16" ht="12.75">
      <c r="A59" s="25" t="s">
        <v>45</v>
      </c>
      <c r="B59" s="29" t="s">
        <v>93</v>
      </c>
      <c r="C59" s="29" t="s">
        <v>2104</v>
      </c>
      <c r="D59" s="25" t="s">
        <v>47</v>
      </c>
      <c r="E59" s="30" t="s">
        <v>2105</v>
      </c>
      <c r="F59" s="31" t="s">
        <v>160</v>
      </c>
      <c r="G59" s="32">
        <v>648.758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2106</v>
      </c>
    </row>
    <row r="61" spans="1:5" ht="12.75">
      <c r="A61" s="37" t="s">
        <v>51</v>
      </c>
      <c r="E61" s="38" t="s">
        <v>2107</v>
      </c>
    </row>
    <row r="62" spans="1:5" ht="12.75">
      <c r="A62" t="s">
        <v>53</v>
      </c>
      <c r="E62" s="36" t="s">
        <v>47</v>
      </c>
    </row>
    <row r="63" spans="1:16" ht="12.75">
      <c r="A63" s="25" t="s">
        <v>45</v>
      </c>
      <c r="B63" s="29" t="s">
        <v>97</v>
      </c>
      <c r="C63" s="29" t="s">
        <v>2108</v>
      </c>
      <c r="D63" s="25" t="s">
        <v>47</v>
      </c>
      <c r="E63" s="30" t="s">
        <v>2109</v>
      </c>
      <c r="F63" s="31" t="s">
        <v>160</v>
      </c>
      <c r="G63" s="32">
        <v>465.591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63.75">
      <c r="A65" s="37" t="s">
        <v>51</v>
      </c>
      <c r="E65" s="38" t="s">
        <v>2110</v>
      </c>
    </row>
    <row r="66" spans="1:5" ht="12.75">
      <c r="A66" t="s">
        <v>53</v>
      </c>
      <c r="E66" s="36" t="s">
        <v>47</v>
      </c>
    </row>
    <row r="67" spans="1:16" ht="12.75">
      <c r="A67" s="25" t="s">
        <v>45</v>
      </c>
      <c r="B67" s="29" t="s">
        <v>261</v>
      </c>
      <c r="C67" s="29" t="s">
        <v>2108</v>
      </c>
      <c r="D67" s="25" t="s">
        <v>2111</v>
      </c>
      <c r="E67" s="30" t="s">
        <v>2109</v>
      </c>
      <c r="F67" s="31" t="s">
        <v>160</v>
      </c>
      <c r="G67" s="32">
        <v>88.391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2112</v>
      </c>
    </row>
    <row r="69" spans="1:5" ht="12.75">
      <c r="A69" s="37" t="s">
        <v>51</v>
      </c>
      <c r="E69" s="38" t="s">
        <v>2113</v>
      </c>
    </row>
    <row r="70" spans="1:5" ht="12.75">
      <c r="A70" t="s">
        <v>53</v>
      </c>
      <c r="E70" s="36" t="s">
        <v>47</v>
      </c>
    </row>
    <row r="71" spans="1:16" ht="25.5">
      <c r="A71" s="25" t="s">
        <v>45</v>
      </c>
      <c r="B71" s="29" t="s">
        <v>101</v>
      </c>
      <c r="C71" s="29" t="s">
        <v>2114</v>
      </c>
      <c r="D71" s="25" t="s">
        <v>47</v>
      </c>
      <c r="E71" s="30" t="s">
        <v>2115</v>
      </c>
      <c r="F71" s="31" t="s">
        <v>82</v>
      </c>
      <c r="G71" s="32">
        <v>311.101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2116</v>
      </c>
    </row>
    <row r="74" spans="1:5" ht="12.75">
      <c r="A74" t="s">
        <v>53</v>
      </c>
      <c r="E74" s="36" t="s">
        <v>47</v>
      </c>
    </row>
    <row r="75" spans="1:16" ht="12.75">
      <c r="A75" s="25" t="s">
        <v>45</v>
      </c>
      <c r="B75" s="29" t="s">
        <v>105</v>
      </c>
      <c r="C75" s="29" t="s">
        <v>2117</v>
      </c>
      <c r="D75" s="25" t="s">
        <v>47</v>
      </c>
      <c r="E75" s="30" t="s">
        <v>2118</v>
      </c>
      <c r="F75" s="31" t="s">
        <v>68</v>
      </c>
      <c r="G75" s="32">
        <v>1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2119</v>
      </c>
    </row>
    <row r="77" spans="1:5" ht="12.75">
      <c r="A77" s="37" t="s">
        <v>51</v>
      </c>
      <c r="E77" s="38" t="s">
        <v>2120</v>
      </c>
    </row>
    <row r="78" spans="1:5" ht="12.75">
      <c r="A78" t="s">
        <v>53</v>
      </c>
      <c r="E78" s="36" t="s">
        <v>47</v>
      </c>
    </row>
    <row r="79" spans="1:16" ht="25.5">
      <c r="A79" s="25" t="s">
        <v>45</v>
      </c>
      <c r="B79" s="29" t="s">
        <v>109</v>
      </c>
      <c r="C79" s="29" t="s">
        <v>2121</v>
      </c>
      <c r="D79" s="25" t="s">
        <v>47</v>
      </c>
      <c r="E79" s="30" t="s">
        <v>2122</v>
      </c>
      <c r="F79" s="31" t="s">
        <v>130</v>
      </c>
      <c r="G79" s="32">
        <v>1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12.75">
      <c r="A81" s="37" t="s">
        <v>51</v>
      </c>
      <c r="E81" s="38" t="s">
        <v>47</v>
      </c>
    </row>
    <row r="82" spans="1:5" ht="12.75">
      <c r="A82" t="s">
        <v>53</v>
      </c>
      <c r="E82" s="36" t="s">
        <v>47</v>
      </c>
    </row>
    <row r="83" spans="1:16" ht="12.75">
      <c r="A83" s="25" t="s">
        <v>45</v>
      </c>
      <c r="B83" s="29" t="s">
        <v>113</v>
      </c>
      <c r="C83" s="29" t="s">
        <v>2123</v>
      </c>
      <c r="D83" s="25" t="s">
        <v>47</v>
      </c>
      <c r="E83" s="30" t="s">
        <v>2124</v>
      </c>
      <c r="F83" s="31" t="s">
        <v>68</v>
      </c>
      <c r="G83" s="32">
        <v>1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47</v>
      </c>
    </row>
    <row r="86" spans="1:5" ht="12.75">
      <c r="A86" t="s">
        <v>53</v>
      </c>
      <c r="E86" s="36" t="s">
        <v>47</v>
      </c>
    </row>
    <row r="87" spans="1:16" ht="25.5">
      <c r="A87" s="25" t="s">
        <v>45</v>
      </c>
      <c r="B87" s="29" t="s">
        <v>117</v>
      </c>
      <c r="C87" s="29" t="s">
        <v>2125</v>
      </c>
      <c r="D87" s="25" t="s">
        <v>47</v>
      </c>
      <c r="E87" s="30" t="s">
        <v>2126</v>
      </c>
      <c r="F87" s="31" t="s">
        <v>82</v>
      </c>
      <c r="G87" s="32">
        <v>311.101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38.25">
      <c r="A88" s="35" t="s">
        <v>50</v>
      </c>
      <c r="E88" s="36" t="s">
        <v>2127</v>
      </c>
    </row>
    <row r="89" spans="1:5" ht="12.75">
      <c r="A89" s="37" t="s">
        <v>51</v>
      </c>
      <c r="E89" s="38" t="s">
        <v>47</v>
      </c>
    </row>
    <row r="90" spans="1:5" ht="12.75">
      <c r="A90" t="s">
        <v>53</v>
      </c>
      <c r="E90" s="36" t="s">
        <v>47</v>
      </c>
    </row>
    <row r="91" spans="1:16" ht="25.5">
      <c r="A91" s="25" t="s">
        <v>45</v>
      </c>
      <c r="B91" s="29" t="s">
        <v>121</v>
      </c>
      <c r="C91" s="29" t="s">
        <v>2128</v>
      </c>
      <c r="D91" s="25" t="s">
        <v>47</v>
      </c>
      <c r="E91" s="30" t="s">
        <v>2129</v>
      </c>
      <c r="F91" s="31" t="s">
        <v>82</v>
      </c>
      <c r="G91" s="32">
        <v>42.93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38.25">
      <c r="A92" s="35" t="s">
        <v>50</v>
      </c>
      <c r="E92" s="36" t="s">
        <v>2127</v>
      </c>
    </row>
    <row r="93" spans="1:5" ht="12.75">
      <c r="A93" s="37" t="s">
        <v>51</v>
      </c>
      <c r="E93" s="38" t="s">
        <v>47</v>
      </c>
    </row>
    <row r="94" spans="1:5" ht="12.75">
      <c r="A94" t="s">
        <v>53</v>
      </c>
      <c r="E94" s="36" t="s">
        <v>47</v>
      </c>
    </row>
    <row r="95" spans="1:16" ht="12.75">
      <c r="A95" s="25" t="s">
        <v>45</v>
      </c>
      <c r="B95" s="29" t="s">
        <v>289</v>
      </c>
      <c r="C95" s="29" t="s">
        <v>2130</v>
      </c>
      <c r="D95" s="25" t="s">
        <v>47</v>
      </c>
      <c r="E95" s="30" t="s">
        <v>2131</v>
      </c>
      <c r="F95" s="31" t="s">
        <v>68</v>
      </c>
      <c r="G95" s="32">
        <v>46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38.25">
      <c r="A97" s="37" t="s">
        <v>51</v>
      </c>
      <c r="E97" s="38" t="s">
        <v>2132</v>
      </c>
    </row>
    <row r="98" spans="1:5" ht="12.75">
      <c r="A98" t="s">
        <v>53</v>
      </c>
      <c r="E98" s="36" t="s">
        <v>47</v>
      </c>
    </row>
    <row r="99" spans="1:16" ht="12.75">
      <c r="A99" s="25" t="s">
        <v>45</v>
      </c>
      <c r="B99" s="29" t="s">
        <v>294</v>
      </c>
      <c r="C99" s="29" t="s">
        <v>2133</v>
      </c>
      <c r="D99" s="25" t="s">
        <v>47</v>
      </c>
      <c r="E99" s="30" t="s">
        <v>2134</v>
      </c>
      <c r="F99" s="31" t="s">
        <v>82</v>
      </c>
      <c r="G99" s="32">
        <v>42.93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2135</v>
      </c>
    </row>
    <row r="101" spans="1:5" ht="12.75">
      <c r="A101" s="37" t="s">
        <v>51</v>
      </c>
      <c r="E101" s="38" t="s">
        <v>2136</v>
      </c>
    </row>
    <row r="102" spans="1:5" ht="12.75">
      <c r="A102" t="s">
        <v>53</v>
      </c>
      <c r="E102" s="36" t="s">
        <v>47</v>
      </c>
    </row>
    <row r="103" spans="1:16" ht="12.75">
      <c r="A103" s="25" t="s">
        <v>45</v>
      </c>
      <c r="B103" s="29" t="s">
        <v>299</v>
      </c>
      <c r="C103" s="29" t="s">
        <v>470</v>
      </c>
      <c r="D103" s="25" t="s">
        <v>47</v>
      </c>
      <c r="E103" s="30" t="s">
        <v>471</v>
      </c>
      <c r="F103" s="31" t="s">
        <v>170</v>
      </c>
      <c r="G103" s="32">
        <v>2218.052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2137</v>
      </c>
    </row>
    <row r="106" spans="1:5" ht="12.75">
      <c r="A106" t="s">
        <v>53</v>
      </c>
      <c r="E106" s="36" t="s">
        <v>47</v>
      </c>
    </row>
    <row r="107" spans="1:16" ht="12.75">
      <c r="A107" s="25" t="s">
        <v>45</v>
      </c>
      <c r="B107" s="29" t="s">
        <v>303</v>
      </c>
      <c r="C107" s="29" t="s">
        <v>2138</v>
      </c>
      <c r="D107" s="25" t="s">
        <v>47</v>
      </c>
      <c r="E107" s="30" t="s">
        <v>2139</v>
      </c>
      <c r="F107" s="31" t="s">
        <v>170</v>
      </c>
      <c r="G107" s="32">
        <v>2218.052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2137</v>
      </c>
    </row>
    <row r="110" spans="1:5" ht="12.75">
      <c r="A110" t="s">
        <v>53</v>
      </c>
      <c r="E110" s="36" t="s">
        <v>47</v>
      </c>
    </row>
    <row r="111" spans="1:16" ht="12.75">
      <c r="A111" s="25" t="s">
        <v>45</v>
      </c>
      <c r="B111" s="29" t="s">
        <v>396</v>
      </c>
      <c r="C111" s="29" t="s">
        <v>295</v>
      </c>
      <c r="D111" s="25" t="s">
        <v>47</v>
      </c>
      <c r="E111" s="30" t="s">
        <v>296</v>
      </c>
      <c r="F111" s="31" t="s">
        <v>170</v>
      </c>
      <c r="G111" s="32">
        <v>2323.673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12.75">
      <c r="A113" s="37" t="s">
        <v>51</v>
      </c>
      <c r="E113" s="38" t="s">
        <v>2137</v>
      </c>
    </row>
    <row r="114" spans="1:5" ht="12.75">
      <c r="A114" t="s">
        <v>53</v>
      </c>
      <c r="E114" s="36" t="s">
        <v>47</v>
      </c>
    </row>
    <row r="115" spans="1:16" ht="12.75">
      <c r="A115" s="25" t="s">
        <v>45</v>
      </c>
      <c r="B115" s="29" t="s">
        <v>311</v>
      </c>
      <c r="C115" s="29" t="s">
        <v>2140</v>
      </c>
      <c r="D115" s="25" t="s">
        <v>47</v>
      </c>
      <c r="E115" s="30" t="s">
        <v>2141</v>
      </c>
      <c r="F115" s="31" t="s">
        <v>170</v>
      </c>
      <c r="G115" s="32">
        <v>4647.346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47</v>
      </c>
    </row>
    <row r="117" spans="1:5" ht="12.75">
      <c r="A117" s="37" t="s">
        <v>51</v>
      </c>
      <c r="E117" s="38" t="s">
        <v>2137</v>
      </c>
    </row>
    <row r="118" spans="1:5" ht="12.75">
      <c r="A118" t="s">
        <v>53</v>
      </c>
      <c r="E118" s="36" t="s">
        <v>47</v>
      </c>
    </row>
    <row r="119" spans="1:16" ht="12.75">
      <c r="A119" s="25" t="s">
        <v>45</v>
      </c>
      <c r="B119" s="29" t="s">
        <v>316</v>
      </c>
      <c r="C119" s="29" t="s">
        <v>2142</v>
      </c>
      <c r="D119" s="25" t="s">
        <v>47</v>
      </c>
      <c r="E119" s="30" t="s">
        <v>2143</v>
      </c>
      <c r="F119" s="31" t="s">
        <v>170</v>
      </c>
      <c r="G119" s="32">
        <v>2218.052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47</v>
      </c>
    </row>
    <row r="121" spans="1:5" ht="12.75">
      <c r="A121" s="37" t="s">
        <v>51</v>
      </c>
      <c r="E121" s="38" t="s">
        <v>2137</v>
      </c>
    </row>
    <row r="122" spans="1:5" ht="12.75">
      <c r="A122" t="s">
        <v>53</v>
      </c>
      <c r="E122" s="36" t="s">
        <v>47</v>
      </c>
    </row>
    <row r="123" spans="1:16" ht="12.75">
      <c r="A123" s="25" t="s">
        <v>45</v>
      </c>
      <c r="B123" s="29" t="s">
        <v>321</v>
      </c>
      <c r="C123" s="29" t="s">
        <v>742</v>
      </c>
      <c r="D123" s="25" t="s">
        <v>47</v>
      </c>
      <c r="E123" s="30" t="s">
        <v>743</v>
      </c>
      <c r="F123" s="31" t="s">
        <v>82</v>
      </c>
      <c r="G123" s="32">
        <v>529.767</v>
      </c>
      <c r="H123" s="33">
        <v>0</v>
      </c>
      <c r="I123" s="34">
        <f>ROUND(ROUND(H123,2)*ROUND(G123,3),2)</f>
      </c>
      <c r="O123">
        <f>(I123*21)/100</f>
      </c>
      <c r="P123" t="s">
        <v>23</v>
      </c>
    </row>
    <row r="124" spans="1:5" ht="12.75">
      <c r="A124" s="35" t="s">
        <v>50</v>
      </c>
      <c r="E124" s="36" t="s">
        <v>47</v>
      </c>
    </row>
    <row r="125" spans="1:5" ht="12.75">
      <c r="A125" s="37" t="s">
        <v>51</v>
      </c>
      <c r="E125" s="38" t="s">
        <v>2137</v>
      </c>
    </row>
    <row r="126" spans="1:5" ht="12.75">
      <c r="A126" t="s">
        <v>53</v>
      </c>
      <c r="E126" s="36" t="s">
        <v>47</v>
      </c>
    </row>
    <row r="127" spans="1:18" ht="12.75" customHeight="1">
      <c r="A127" s="6" t="s">
        <v>43</v>
      </c>
      <c r="B127" s="6"/>
      <c r="C127" s="40" t="s">
        <v>77</v>
      </c>
      <c r="D127" s="6"/>
      <c r="E127" s="27" t="s">
        <v>561</v>
      </c>
      <c r="F127" s="6"/>
      <c r="G127" s="6"/>
      <c r="H127" s="6"/>
      <c r="I127" s="41">
        <f>0+Q127</f>
      </c>
      <c r="O127">
        <f>0+R127</f>
      </c>
      <c r="Q127">
        <f>0+I128</f>
      </c>
      <c r="R127">
        <f>0+O128</f>
      </c>
    </row>
    <row r="128" spans="1:16" ht="12.75">
      <c r="A128" s="25" t="s">
        <v>45</v>
      </c>
      <c r="B128" s="29" t="s">
        <v>326</v>
      </c>
      <c r="C128" s="29" t="s">
        <v>2144</v>
      </c>
      <c r="D128" s="25" t="s">
        <v>47</v>
      </c>
      <c r="E128" s="30" t="s">
        <v>2145</v>
      </c>
      <c r="F128" s="31" t="s">
        <v>68</v>
      </c>
      <c r="G128" s="32">
        <v>7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47</v>
      </c>
    </row>
    <row r="130" spans="1:5" ht="12.75">
      <c r="A130" s="37" t="s">
        <v>51</v>
      </c>
      <c r="E130" s="38" t="s">
        <v>47</v>
      </c>
    </row>
    <row r="131" spans="1:5" ht="12.75">
      <c r="A131" t="s">
        <v>53</v>
      </c>
      <c r="E131" s="36" t="s">
        <v>47</v>
      </c>
    </row>
    <row r="132" spans="1:18" ht="12.75" customHeight="1">
      <c r="A132" s="6" t="s">
        <v>43</v>
      </c>
      <c r="B132" s="6"/>
      <c r="C132" s="40" t="s">
        <v>40</v>
      </c>
      <c r="D132" s="6"/>
      <c r="E132" s="27" t="s">
        <v>570</v>
      </c>
      <c r="F132" s="6"/>
      <c r="G132" s="6"/>
      <c r="H132" s="6"/>
      <c r="I132" s="41">
        <f>0+Q132</f>
      </c>
      <c r="O132">
        <f>0+R132</f>
      </c>
      <c r="Q132">
        <f>0+I133+I137+I141+I145+I149+I153+I157+I161+I165+I169+I173+I177+I181+I185+I189+I193+I197</f>
      </c>
      <c r="R132">
        <f>0+O133+O137+O141+O145+O149+O153+O157+O161+O165+O169+O173+O177+O181+O185+O189+O193+O197</f>
      </c>
    </row>
    <row r="133" spans="1:16" ht="12.75">
      <c r="A133" s="25" t="s">
        <v>45</v>
      </c>
      <c r="B133" s="29" t="s">
        <v>331</v>
      </c>
      <c r="C133" s="29" t="s">
        <v>340</v>
      </c>
      <c r="D133" s="25" t="s">
        <v>47</v>
      </c>
      <c r="E133" s="30" t="s">
        <v>341</v>
      </c>
      <c r="F133" s="31" t="s">
        <v>82</v>
      </c>
      <c r="G133" s="32">
        <v>303.272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2146</v>
      </c>
    </row>
    <row r="135" spans="1:5" ht="12.75">
      <c r="A135" s="37" t="s">
        <v>51</v>
      </c>
      <c r="E135" s="38" t="s">
        <v>2137</v>
      </c>
    </row>
    <row r="136" spans="1:5" ht="12.75">
      <c r="A136" t="s">
        <v>53</v>
      </c>
      <c r="E136" s="36" t="s">
        <v>47</v>
      </c>
    </row>
    <row r="137" spans="1:16" ht="12.75">
      <c r="A137" s="25" t="s">
        <v>45</v>
      </c>
      <c r="B137" s="29" t="s">
        <v>335</v>
      </c>
      <c r="C137" s="29" t="s">
        <v>608</v>
      </c>
      <c r="D137" s="25" t="s">
        <v>47</v>
      </c>
      <c r="E137" s="30" t="s">
        <v>609</v>
      </c>
      <c r="F137" s="31" t="s">
        <v>82</v>
      </c>
      <c r="G137" s="32">
        <v>529.767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12.75">
      <c r="A139" s="37" t="s">
        <v>51</v>
      </c>
      <c r="E139" s="38" t="s">
        <v>2147</v>
      </c>
    </row>
    <row r="140" spans="1:5" ht="12.75">
      <c r="A140" t="s">
        <v>53</v>
      </c>
      <c r="E140" s="36" t="s">
        <v>47</v>
      </c>
    </row>
    <row r="141" spans="1:16" ht="12.75">
      <c r="A141" s="25" t="s">
        <v>45</v>
      </c>
      <c r="B141" s="29" t="s">
        <v>339</v>
      </c>
      <c r="C141" s="29" t="s">
        <v>2148</v>
      </c>
      <c r="D141" s="25" t="s">
        <v>47</v>
      </c>
      <c r="E141" s="30" t="s">
        <v>2149</v>
      </c>
      <c r="F141" s="31" t="s">
        <v>82</v>
      </c>
      <c r="G141" s="32">
        <v>473.132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2150</v>
      </c>
    </row>
    <row r="144" spans="1:5" ht="12.75">
      <c r="A144" t="s">
        <v>53</v>
      </c>
      <c r="E144" s="36" t="s">
        <v>47</v>
      </c>
    </row>
    <row r="145" spans="1:16" ht="12.75">
      <c r="A145" s="25" t="s">
        <v>45</v>
      </c>
      <c r="B145" s="29" t="s">
        <v>344</v>
      </c>
      <c r="C145" s="29" t="s">
        <v>2151</v>
      </c>
      <c r="D145" s="25" t="s">
        <v>47</v>
      </c>
      <c r="E145" s="30" t="s">
        <v>2152</v>
      </c>
      <c r="F145" s="31" t="s">
        <v>68</v>
      </c>
      <c r="G145" s="32">
        <v>1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12.75">
      <c r="A147" s="37" t="s">
        <v>51</v>
      </c>
      <c r="E147" s="38" t="s">
        <v>2153</v>
      </c>
    </row>
    <row r="148" spans="1:5" ht="12.75">
      <c r="A148" t="s">
        <v>53</v>
      </c>
      <c r="E148" s="36" t="s">
        <v>47</v>
      </c>
    </row>
    <row r="149" spans="1:16" ht="12.75">
      <c r="A149" s="25" t="s">
        <v>45</v>
      </c>
      <c r="B149" s="29" t="s">
        <v>493</v>
      </c>
      <c r="C149" s="29" t="s">
        <v>2154</v>
      </c>
      <c r="D149" s="25" t="s">
        <v>47</v>
      </c>
      <c r="E149" s="30" t="s">
        <v>2155</v>
      </c>
      <c r="F149" s="31" t="s">
        <v>68</v>
      </c>
      <c r="G149" s="32">
        <v>2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12.75">
      <c r="A151" s="37" t="s">
        <v>51</v>
      </c>
      <c r="E151" s="38" t="s">
        <v>47</v>
      </c>
    </row>
    <row r="152" spans="1:5" ht="12.75">
      <c r="A152" t="s">
        <v>53</v>
      </c>
      <c r="E152" s="36" t="s">
        <v>47</v>
      </c>
    </row>
    <row r="153" spans="1:16" ht="12.75">
      <c r="A153" s="25" t="s">
        <v>45</v>
      </c>
      <c r="B153" s="29" t="s">
        <v>496</v>
      </c>
      <c r="C153" s="29" t="s">
        <v>2156</v>
      </c>
      <c r="D153" s="25" t="s">
        <v>47</v>
      </c>
      <c r="E153" s="30" t="s">
        <v>2157</v>
      </c>
      <c r="F153" s="31" t="s">
        <v>68</v>
      </c>
      <c r="G153" s="32">
        <v>12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47</v>
      </c>
    </row>
    <row r="155" spans="1:5" ht="12.75">
      <c r="A155" s="37" t="s">
        <v>51</v>
      </c>
      <c r="E155" s="38" t="s">
        <v>47</v>
      </c>
    </row>
    <row r="156" spans="1:5" ht="12.75">
      <c r="A156" t="s">
        <v>53</v>
      </c>
      <c r="E156" s="36" t="s">
        <v>47</v>
      </c>
    </row>
    <row r="157" spans="1:16" ht="12.75">
      <c r="A157" s="25" t="s">
        <v>45</v>
      </c>
      <c r="B157" s="29" t="s">
        <v>501</v>
      </c>
      <c r="C157" s="29" t="s">
        <v>2158</v>
      </c>
      <c r="D157" s="25" t="s">
        <v>47</v>
      </c>
      <c r="E157" s="30" t="s">
        <v>2159</v>
      </c>
      <c r="F157" s="31" t="s">
        <v>160</v>
      </c>
      <c r="G157" s="32">
        <v>2269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47</v>
      </c>
    </row>
    <row r="159" spans="1:5" ht="12.75">
      <c r="A159" s="37" t="s">
        <v>51</v>
      </c>
      <c r="E159" s="38" t="s">
        <v>2160</v>
      </c>
    </row>
    <row r="160" spans="1:5" ht="12.75">
      <c r="A160" t="s">
        <v>53</v>
      </c>
      <c r="E160" s="36" t="s">
        <v>47</v>
      </c>
    </row>
    <row r="161" spans="1:16" ht="25.5">
      <c r="A161" s="25" t="s">
        <v>45</v>
      </c>
      <c r="B161" s="29" t="s">
        <v>504</v>
      </c>
      <c r="C161" s="29" t="s">
        <v>2161</v>
      </c>
      <c r="D161" s="25" t="s">
        <v>47</v>
      </c>
      <c r="E161" s="30" t="s">
        <v>2162</v>
      </c>
      <c r="F161" s="31" t="s">
        <v>2053</v>
      </c>
      <c r="G161" s="32">
        <v>71435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47</v>
      </c>
    </row>
    <row r="163" spans="1:5" ht="12.75">
      <c r="A163" s="37" t="s">
        <v>51</v>
      </c>
      <c r="E163" s="38" t="s">
        <v>2163</v>
      </c>
    </row>
    <row r="164" spans="1:5" ht="12.75">
      <c r="A164" t="s">
        <v>53</v>
      </c>
      <c r="E164" s="36" t="s">
        <v>47</v>
      </c>
    </row>
    <row r="165" spans="1:16" ht="25.5">
      <c r="A165" s="25" t="s">
        <v>45</v>
      </c>
      <c r="B165" s="29" t="s">
        <v>507</v>
      </c>
      <c r="C165" s="29" t="s">
        <v>2164</v>
      </c>
      <c r="D165" s="25" t="s">
        <v>47</v>
      </c>
      <c r="E165" s="30" t="s">
        <v>2165</v>
      </c>
      <c r="F165" s="31" t="s">
        <v>82</v>
      </c>
      <c r="G165" s="32">
        <v>1064.414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2166</v>
      </c>
    </row>
    <row r="167" spans="1:5" ht="12.75">
      <c r="A167" s="37" t="s">
        <v>51</v>
      </c>
      <c r="E167" s="38" t="s">
        <v>47</v>
      </c>
    </row>
    <row r="168" spans="1:5" ht="12.75">
      <c r="A168" t="s">
        <v>53</v>
      </c>
      <c r="E168" s="36" t="s">
        <v>47</v>
      </c>
    </row>
    <row r="169" spans="1:16" ht="25.5">
      <c r="A169" s="25" t="s">
        <v>45</v>
      </c>
      <c r="B169" s="29" t="s">
        <v>510</v>
      </c>
      <c r="C169" s="29" t="s">
        <v>2167</v>
      </c>
      <c r="D169" s="25" t="s">
        <v>47</v>
      </c>
      <c r="E169" s="30" t="s">
        <v>2168</v>
      </c>
      <c r="F169" s="31" t="s">
        <v>82</v>
      </c>
      <c r="G169" s="32">
        <v>187.838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2166</v>
      </c>
    </row>
    <row r="171" spans="1:5" ht="12.75">
      <c r="A171" s="37" t="s">
        <v>51</v>
      </c>
      <c r="E171" s="38" t="s">
        <v>47</v>
      </c>
    </row>
    <row r="172" spans="1:5" ht="12.75">
      <c r="A172" t="s">
        <v>53</v>
      </c>
      <c r="E172" s="36" t="s">
        <v>47</v>
      </c>
    </row>
    <row r="173" spans="1:16" ht="38.25">
      <c r="A173" s="25" t="s">
        <v>45</v>
      </c>
      <c r="B173" s="29" t="s">
        <v>515</v>
      </c>
      <c r="C173" s="29" t="s">
        <v>2169</v>
      </c>
      <c r="D173" s="25" t="s">
        <v>47</v>
      </c>
      <c r="E173" s="30" t="s">
        <v>2170</v>
      </c>
      <c r="F173" s="31" t="s">
        <v>82</v>
      </c>
      <c r="G173" s="32">
        <v>175.185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50</v>
      </c>
      <c r="E174" s="36" t="s">
        <v>2166</v>
      </c>
    </row>
    <row r="175" spans="1:5" ht="12.75">
      <c r="A175" s="37" t="s">
        <v>51</v>
      </c>
      <c r="E175" s="38" t="s">
        <v>47</v>
      </c>
    </row>
    <row r="176" spans="1:5" ht="12.75">
      <c r="A176" t="s">
        <v>53</v>
      </c>
      <c r="E176" s="36" t="s">
        <v>47</v>
      </c>
    </row>
    <row r="177" spans="1:16" ht="12.75">
      <c r="A177" s="25" t="s">
        <v>45</v>
      </c>
      <c r="B177" s="29" t="s">
        <v>738</v>
      </c>
      <c r="C177" s="29" t="s">
        <v>2171</v>
      </c>
      <c r="D177" s="25" t="s">
        <v>47</v>
      </c>
      <c r="E177" s="30" t="s">
        <v>2172</v>
      </c>
      <c r="F177" s="31" t="s">
        <v>74</v>
      </c>
      <c r="G177" s="32">
        <v>13718.2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12.75">
      <c r="A178" s="35" t="s">
        <v>50</v>
      </c>
      <c r="E178" s="36" t="s">
        <v>47</v>
      </c>
    </row>
    <row r="179" spans="1:5" ht="127.5">
      <c r="A179" s="37" t="s">
        <v>51</v>
      </c>
      <c r="E179" s="38" t="s">
        <v>2173</v>
      </c>
    </row>
    <row r="180" spans="1:5" ht="12.75">
      <c r="A180" t="s">
        <v>53</v>
      </c>
      <c r="E180" s="36" t="s">
        <v>47</v>
      </c>
    </row>
    <row r="181" spans="1:16" ht="12.75">
      <c r="A181" s="25" t="s">
        <v>45</v>
      </c>
      <c r="B181" s="29" t="s">
        <v>519</v>
      </c>
      <c r="C181" s="29" t="s">
        <v>2174</v>
      </c>
      <c r="D181" s="25" t="s">
        <v>47</v>
      </c>
      <c r="E181" s="30" t="s">
        <v>2175</v>
      </c>
      <c r="F181" s="31" t="s">
        <v>68</v>
      </c>
      <c r="G181" s="32">
        <v>1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12.75">
      <c r="A182" s="35" t="s">
        <v>50</v>
      </c>
      <c r="E182" s="36" t="s">
        <v>47</v>
      </c>
    </row>
    <row r="183" spans="1:5" ht="12.75">
      <c r="A183" s="37" t="s">
        <v>51</v>
      </c>
      <c r="E183" s="38" t="s">
        <v>47</v>
      </c>
    </row>
    <row r="184" spans="1:5" ht="12.75">
      <c r="A184" t="s">
        <v>53</v>
      </c>
      <c r="E184" s="36" t="s">
        <v>47</v>
      </c>
    </row>
    <row r="185" spans="1:16" ht="12.75">
      <c r="A185" s="25" t="s">
        <v>45</v>
      </c>
      <c r="B185" s="29" t="s">
        <v>524</v>
      </c>
      <c r="C185" s="29" t="s">
        <v>2176</v>
      </c>
      <c r="D185" s="25" t="s">
        <v>47</v>
      </c>
      <c r="E185" s="30" t="s">
        <v>2177</v>
      </c>
      <c r="F185" s="31" t="s">
        <v>68</v>
      </c>
      <c r="G185" s="32">
        <v>4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50</v>
      </c>
      <c r="E186" s="36" t="s">
        <v>47</v>
      </c>
    </row>
    <row r="187" spans="1:5" ht="12.75">
      <c r="A187" s="37" t="s">
        <v>51</v>
      </c>
      <c r="E187" s="38" t="s">
        <v>47</v>
      </c>
    </row>
    <row r="188" spans="1:5" ht="12.75">
      <c r="A188" t="s">
        <v>53</v>
      </c>
      <c r="E188" s="36" t="s">
        <v>47</v>
      </c>
    </row>
    <row r="189" spans="1:16" ht="12.75">
      <c r="A189" s="25" t="s">
        <v>45</v>
      </c>
      <c r="B189" s="29" t="s">
        <v>529</v>
      </c>
      <c r="C189" s="29" t="s">
        <v>2178</v>
      </c>
      <c r="D189" s="25" t="s">
        <v>47</v>
      </c>
      <c r="E189" s="30" t="s">
        <v>2179</v>
      </c>
      <c r="F189" s="31" t="s">
        <v>68</v>
      </c>
      <c r="G189" s="32">
        <v>4</v>
      </c>
      <c r="H189" s="33">
        <v>0</v>
      </c>
      <c r="I189" s="34">
        <f>ROUND(ROUND(H189,2)*ROUND(G189,3),2)</f>
      </c>
      <c r="O189">
        <f>(I189*21)/100</f>
      </c>
      <c r="P189" t="s">
        <v>23</v>
      </c>
    </row>
    <row r="190" spans="1:5" ht="12.75">
      <c r="A190" s="35" t="s">
        <v>50</v>
      </c>
      <c r="E190" s="36" t="s">
        <v>47</v>
      </c>
    </row>
    <row r="191" spans="1:5" ht="12.75">
      <c r="A191" s="37" t="s">
        <v>51</v>
      </c>
      <c r="E191" s="38" t="s">
        <v>47</v>
      </c>
    </row>
    <row r="192" spans="1:5" ht="12.75">
      <c r="A192" t="s">
        <v>53</v>
      </c>
      <c r="E192" s="36" t="s">
        <v>47</v>
      </c>
    </row>
    <row r="193" spans="1:16" ht="12.75">
      <c r="A193" s="25" t="s">
        <v>45</v>
      </c>
      <c r="B193" s="29" t="s">
        <v>533</v>
      </c>
      <c r="C193" s="29" t="s">
        <v>2180</v>
      </c>
      <c r="D193" s="25" t="s">
        <v>47</v>
      </c>
      <c r="E193" s="30" t="s">
        <v>137</v>
      </c>
      <c r="F193" s="31" t="s">
        <v>130</v>
      </c>
      <c r="G193" s="32">
        <v>1</v>
      </c>
      <c r="H193" s="33">
        <v>0</v>
      </c>
      <c r="I193" s="34">
        <f>ROUND(ROUND(H193,2)*ROUND(G193,3),2)</f>
      </c>
      <c r="O193">
        <f>(I193*21)/100</f>
      </c>
      <c r="P193" t="s">
        <v>23</v>
      </c>
    </row>
    <row r="194" spans="1:5" ht="12.75">
      <c r="A194" s="35" t="s">
        <v>50</v>
      </c>
      <c r="E194" s="36" t="s">
        <v>47</v>
      </c>
    </row>
    <row r="195" spans="1:5" ht="38.25">
      <c r="A195" s="37" t="s">
        <v>51</v>
      </c>
      <c r="E195" s="38" t="s">
        <v>2181</v>
      </c>
    </row>
    <row r="196" spans="1:5" ht="12.75">
      <c r="A196" t="s">
        <v>53</v>
      </c>
      <c r="E196" s="36" t="s">
        <v>47</v>
      </c>
    </row>
    <row r="197" spans="1:16" ht="12.75">
      <c r="A197" s="25" t="s">
        <v>45</v>
      </c>
      <c r="B197" s="29" t="s">
        <v>537</v>
      </c>
      <c r="C197" s="29" t="s">
        <v>2182</v>
      </c>
      <c r="D197" s="25" t="s">
        <v>47</v>
      </c>
      <c r="E197" s="30" t="s">
        <v>2183</v>
      </c>
      <c r="F197" s="31" t="s">
        <v>68</v>
      </c>
      <c r="G197" s="32">
        <v>12</v>
      </c>
      <c r="H197" s="33">
        <v>0</v>
      </c>
      <c r="I197" s="34">
        <f>ROUND(ROUND(H197,2)*ROUND(G197,3),2)</f>
      </c>
      <c r="O197">
        <f>(I197*21)/100</f>
      </c>
      <c r="P197" t="s">
        <v>23</v>
      </c>
    </row>
    <row r="198" spans="1:5" ht="12.75">
      <c r="A198" s="35" t="s">
        <v>50</v>
      </c>
      <c r="E198" s="36" t="s">
        <v>47</v>
      </c>
    </row>
    <row r="199" spans="1:5" ht="38.25">
      <c r="A199" s="37" t="s">
        <v>51</v>
      </c>
      <c r="E199" s="38" t="s">
        <v>2184</v>
      </c>
    </row>
    <row r="200" spans="1:5" ht="12.75">
      <c r="A200" t="s">
        <v>53</v>
      </c>
      <c r="E200" s="36" t="s">
        <v>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0+O8+O25+O74+O79+O88+O97+O114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2185</v>
      </c>
      <c r="I3" s="42">
        <f>0+I8+I25+I74+I79+I88+I97+I114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2185</v>
      </c>
      <c r="D4" s="6"/>
      <c r="E4" s="18" t="s">
        <v>2186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3841.268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403</v>
      </c>
    </row>
    <row r="11" spans="1:5" ht="12.75">
      <c r="A11" s="37" t="s">
        <v>51</v>
      </c>
      <c r="E11" s="38" t="s">
        <v>2187</v>
      </c>
    </row>
    <row r="12" spans="1:5" ht="12.75">
      <c r="A12" t="s">
        <v>53</v>
      </c>
      <c r="E12" s="36" t="s">
        <v>47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158</v>
      </c>
      <c r="E13" s="30" t="s">
        <v>159</v>
      </c>
      <c r="F13" s="31" t="s">
        <v>160</v>
      </c>
      <c r="G13" s="32">
        <v>144.718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38.25">
      <c r="A14" s="35" t="s">
        <v>50</v>
      </c>
      <c r="E14" s="36" t="s">
        <v>2188</v>
      </c>
    </row>
    <row r="15" spans="1:5" ht="25.5">
      <c r="A15" s="37" t="s">
        <v>51</v>
      </c>
      <c r="E15" s="38" t="s">
        <v>2189</v>
      </c>
    </row>
    <row r="16" spans="1:5" ht="12.75">
      <c r="A16" t="s">
        <v>53</v>
      </c>
      <c r="E16" s="36" t="s">
        <v>47</v>
      </c>
    </row>
    <row r="17" spans="1:16" ht="12.75">
      <c r="A17" s="25" t="s">
        <v>45</v>
      </c>
      <c r="B17" s="29" t="s">
        <v>194</v>
      </c>
      <c r="C17" s="29" t="s">
        <v>2190</v>
      </c>
      <c r="D17" s="25" t="s">
        <v>47</v>
      </c>
      <c r="E17" s="30" t="s">
        <v>159</v>
      </c>
      <c r="F17" s="31" t="s">
        <v>49</v>
      </c>
      <c r="G17" s="32">
        <v>5</v>
      </c>
      <c r="H17" s="33">
        <v>0</v>
      </c>
      <c r="I17" s="34">
        <f>ROUND(ROUND(H17,2)*ROUND(G17,3),2)</f>
      </c>
      <c r="O17">
        <f>(I17*0)/100</f>
      </c>
      <c r="P17" t="s">
        <v>28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2191</v>
      </c>
    </row>
    <row r="20" spans="1:5" ht="25.5">
      <c r="A20" t="s">
        <v>53</v>
      </c>
      <c r="E20" s="36" t="s">
        <v>162</v>
      </c>
    </row>
    <row r="21" spans="1:16" ht="12.75">
      <c r="A21" s="25" t="s">
        <v>45</v>
      </c>
      <c r="B21" s="29" t="s">
        <v>33</v>
      </c>
      <c r="C21" s="29" t="s">
        <v>2192</v>
      </c>
      <c r="D21" s="25" t="s">
        <v>47</v>
      </c>
      <c r="E21" s="30" t="s">
        <v>1461</v>
      </c>
      <c r="F21" s="31" t="s">
        <v>1691</v>
      </c>
      <c r="G21" s="32">
        <v>50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2193</v>
      </c>
    </row>
    <row r="23" spans="1:5" ht="12.75">
      <c r="A23" s="37" t="s">
        <v>51</v>
      </c>
      <c r="E23" s="38" t="s">
        <v>47</v>
      </c>
    </row>
    <row r="24" spans="1:5" ht="12.75">
      <c r="A24" t="s">
        <v>53</v>
      </c>
      <c r="E24" s="36" t="s">
        <v>47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167</v>
      </c>
      <c r="F25" s="6"/>
      <c r="G25" s="6"/>
      <c r="H25" s="6"/>
      <c r="I25" s="41">
        <f>0+Q25</f>
      </c>
      <c r="O25">
        <f>0+R25</f>
      </c>
      <c r="Q25">
        <f>0+I26+I30+I34+I38+I42+I46+I50+I54+I58+I62+I66+I70</f>
      </c>
      <c r="R25">
        <f>0+O26+O30+O34+O38+O42+O46+O50+O54+O58+O62+O66+O70</f>
      </c>
    </row>
    <row r="26" spans="1:16" ht="12.75">
      <c r="A26" s="25" t="s">
        <v>45</v>
      </c>
      <c r="B26" s="29" t="s">
        <v>35</v>
      </c>
      <c r="C26" s="29" t="s">
        <v>168</v>
      </c>
      <c r="D26" s="25" t="s">
        <v>47</v>
      </c>
      <c r="E26" s="30" t="s">
        <v>169</v>
      </c>
      <c r="F26" s="31" t="s">
        <v>170</v>
      </c>
      <c r="G26" s="32">
        <v>300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2194</v>
      </c>
    </row>
    <row r="28" spans="1:5" ht="12.75">
      <c r="A28" s="37" t="s">
        <v>51</v>
      </c>
      <c r="E28" s="38" t="s">
        <v>2195</v>
      </c>
    </row>
    <row r="29" spans="1:5" ht="12.75">
      <c r="A29" t="s">
        <v>53</v>
      </c>
      <c r="E29" s="36" t="s">
        <v>47</v>
      </c>
    </row>
    <row r="30" spans="1:16" ht="12.75">
      <c r="A30" s="25" t="s">
        <v>45</v>
      </c>
      <c r="B30" s="29" t="s">
        <v>37</v>
      </c>
      <c r="C30" s="29" t="s">
        <v>177</v>
      </c>
      <c r="D30" s="25" t="s">
        <v>47</v>
      </c>
      <c r="E30" s="30" t="s">
        <v>178</v>
      </c>
      <c r="F30" s="31" t="s">
        <v>68</v>
      </c>
      <c r="G30" s="32">
        <v>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2194</v>
      </c>
    </row>
    <row r="32" spans="1:5" ht="12.75">
      <c r="A32" s="37" t="s">
        <v>51</v>
      </c>
      <c r="E32" s="38" t="s">
        <v>2195</v>
      </c>
    </row>
    <row r="33" spans="1:5" ht="12.75">
      <c r="A33" t="s">
        <v>53</v>
      </c>
      <c r="E33" s="36" t="s">
        <v>47</v>
      </c>
    </row>
    <row r="34" spans="1:16" ht="12.75">
      <c r="A34" s="25" t="s">
        <v>45</v>
      </c>
      <c r="B34" s="29" t="s">
        <v>64</v>
      </c>
      <c r="C34" s="29" t="s">
        <v>239</v>
      </c>
      <c r="D34" s="25" t="s">
        <v>153</v>
      </c>
      <c r="E34" s="30" t="s">
        <v>240</v>
      </c>
      <c r="F34" s="31" t="s">
        <v>160</v>
      </c>
      <c r="G34" s="32">
        <v>3125.77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625</v>
      </c>
    </row>
    <row r="36" spans="1:5" ht="12.75">
      <c r="A36" s="37" t="s">
        <v>51</v>
      </c>
      <c r="E36" s="38" t="s">
        <v>2196</v>
      </c>
    </row>
    <row r="37" spans="1:5" ht="12.75">
      <c r="A37" t="s">
        <v>53</v>
      </c>
      <c r="E37" s="36" t="s">
        <v>47</v>
      </c>
    </row>
    <row r="38" spans="1:16" ht="12.75">
      <c r="A38" s="25" t="s">
        <v>45</v>
      </c>
      <c r="B38" s="29" t="s">
        <v>77</v>
      </c>
      <c r="C38" s="29" t="s">
        <v>244</v>
      </c>
      <c r="D38" s="25" t="s">
        <v>149</v>
      </c>
      <c r="E38" s="30" t="s">
        <v>245</v>
      </c>
      <c r="F38" s="31" t="s">
        <v>160</v>
      </c>
      <c r="G38" s="32">
        <v>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409</v>
      </c>
    </row>
    <row r="40" spans="1:5" ht="12.75">
      <c r="A40" s="37" t="s">
        <v>51</v>
      </c>
      <c r="E40" s="38" t="s">
        <v>47</v>
      </c>
    </row>
    <row r="41" spans="1:5" ht="12.75">
      <c r="A41" t="s">
        <v>53</v>
      </c>
      <c r="E41" s="36" t="s">
        <v>47</v>
      </c>
    </row>
    <row r="42" spans="1:16" ht="12.75">
      <c r="A42" s="25" t="s">
        <v>45</v>
      </c>
      <c r="B42" s="29" t="s">
        <v>40</v>
      </c>
      <c r="C42" s="29" t="s">
        <v>244</v>
      </c>
      <c r="D42" s="25" t="s">
        <v>158</v>
      </c>
      <c r="E42" s="30" t="s">
        <v>245</v>
      </c>
      <c r="F42" s="31" t="s">
        <v>160</v>
      </c>
      <c r="G42" s="32">
        <v>1150.88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2197</v>
      </c>
    </row>
    <row r="45" spans="1:5" ht="306">
      <c r="A45" t="s">
        <v>53</v>
      </c>
      <c r="E45" s="36" t="s">
        <v>199</v>
      </c>
    </row>
    <row r="46" spans="1:16" ht="12.75">
      <c r="A46" s="25" t="s">
        <v>45</v>
      </c>
      <c r="B46" s="29" t="s">
        <v>42</v>
      </c>
      <c r="C46" s="29" t="s">
        <v>422</v>
      </c>
      <c r="D46" s="25" t="s">
        <v>47</v>
      </c>
      <c r="E46" s="30" t="s">
        <v>423</v>
      </c>
      <c r="F46" s="31" t="s">
        <v>160</v>
      </c>
      <c r="G46" s="32">
        <v>715.498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625</v>
      </c>
    </row>
    <row r="48" spans="1:5" ht="51">
      <c r="A48" s="37" t="s">
        <v>51</v>
      </c>
      <c r="E48" s="38" t="s">
        <v>2198</v>
      </c>
    </row>
    <row r="49" spans="1:5" ht="12.75">
      <c r="A49" t="s">
        <v>53</v>
      </c>
      <c r="E49" s="36" t="s">
        <v>47</v>
      </c>
    </row>
    <row r="50" spans="1:16" ht="12.75">
      <c r="A50" s="25" t="s">
        <v>45</v>
      </c>
      <c r="B50" s="29" t="s">
        <v>89</v>
      </c>
      <c r="C50" s="29" t="s">
        <v>200</v>
      </c>
      <c r="D50" s="25" t="s">
        <v>47</v>
      </c>
      <c r="E50" s="30" t="s">
        <v>201</v>
      </c>
      <c r="F50" s="31" t="s">
        <v>160</v>
      </c>
      <c r="G50" s="32">
        <v>3841.268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428</v>
      </c>
    </row>
    <row r="52" spans="1:5" ht="12.75">
      <c r="A52" s="37" t="s">
        <v>51</v>
      </c>
      <c r="E52" s="38" t="s">
        <v>2199</v>
      </c>
    </row>
    <row r="53" spans="1:5" ht="12.75">
      <c r="A53" t="s">
        <v>53</v>
      </c>
      <c r="E53" s="36" t="s">
        <v>47</v>
      </c>
    </row>
    <row r="54" spans="1:16" ht="12.75">
      <c r="A54" s="25" t="s">
        <v>45</v>
      </c>
      <c r="B54" s="29" t="s">
        <v>93</v>
      </c>
      <c r="C54" s="29" t="s">
        <v>435</v>
      </c>
      <c r="D54" s="25" t="s">
        <v>47</v>
      </c>
      <c r="E54" s="30" t="s">
        <v>436</v>
      </c>
      <c r="F54" s="31" t="s">
        <v>160</v>
      </c>
      <c r="G54" s="32">
        <v>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2200</v>
      </c>
    </row>
    <row r="57" spans="1:5" ht="12.75">
      <c r="A57" t="s">
        <v>53</v>
      </c>
      <c r="E57" s="36" t="s">
        <v>47</v>
      </c>
    </row>
    <row r="58" spans="1:16" ht="12.75">
      <c r="A58" s="25" t="s">
        <v>45</v>
      </c>
      <c r="B58" s="29" t="s">
        <v>97</v>
      </c>
      <c r="C58" s="29" t="s">
        <v>693</v>
      </c>
      <c r="D58" s="25" t="s">
        <v>47</v>
      </c>
      <c r="E58" s="30" t="s">
        <v>694</v>
      </c>
      <c r="F58" s="31" t="s">
        <v>160</v>
      </c>
      <c r="G58" s="32">
        <v>573.145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2201</v>
      </c>
    </row>
    <row r="60" spans="1:5" ht="12.75">
      <c r="A60" s="37" t="s">
        <v>51</v>
      </c>
      <c r="E60" s="38" t="s">
        <v>2202</v>
      </c>
    </row>
    <row r="61" spans="1:5" ht="12.75">
      <c r="A61" t="s">
        <v>53</v>
      </c>
      <c r="E61" s="36" t="s">
        <v>47</v>
      </c>
    </row>
    <row r="62" spans="1:16" ht="12.75">
      <c r="A62" s="25" t="s">
        <v>45</v>
      </c>
      <c r="B62" s="29" t="s">
        <v>261</v>
      </c>
      <c r="C62" s="29" t="s">
        <v>949</v>
      </c>
      <c r="D62" s="25" t="s">
        <v>24</v>
      </c>
      <c r="E62" s="30" t="s">
        <v>950</v>
      </c>
      <c r="F62" s="31" t="s">
        <v>160</v>
      </c>
      <c r="G62" s="32">
        <v>32.256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2203</v>
      </c>
    </row>
    <row r="64" spans="1:5" ht="12.75">
      <c r="A64" s="37" t="s">
        <v>51</v>
      </c>
      <c r="E64" s="38" t="s">
        <v>2204</v>
      </c>
    </row>
    <row r="65" spans="1:5" ht="12.75">
      <c r="A65" t="s">
        <v>53</v>
      </c>
      <c r="E65" s="36" t="s">
        <v>47</v>
      </c>
    </row>
    <row r="66" spans="1:16" ht="12.75">
      <c r="A66" s="25" t="s">
        <v>45</v>
      </c>
      <c r="B66" s="29" t="s">
        <v>101</v>
      </c>
      <c r="C66" s="29" t="s">
        <v>949</v>
      </c>
      <c r="D66" s="25" t="s">
        <v>23</v>
      </c>
      <c r="E66" s="30" t="s">
        <v>950</v>
      </c>
      <c r="F66" s="31" t="s">
        <v>160</v>
      </c>
      <c r="G66" s="32">
        <v>2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2205</v>
      </c>
    </row>
    <row r="68" spans="1:5" ht="12.75">
      <c r="A68" s="37" t="s">
        <v>51</v>
      </c>
      <c r="E68" s="38" t="s">
        <v>2206</v>
      </c>
    </row>
    <row r="69" spans="1:5" ht="12.75">
      <c r="A69" t="s">
        <v>53</v>
      </c>
      <c r="E69" s="36" t="s">
        <v>47</v>
      </c>
    </row>
    <row r="70" spans="1:16" ht="12.75">
      <c r="A70" s="25" t="s">
        <v>45</v>
      </c>
      <c r="B70" s="29" t="s">
        <v>105</v>
      </c>
      <c r="C70" s="29" t="s">
        <v>262</v>
      </c>
      <c r="D70" s="25" t="s">
        <v>47</v>
      </c>
      <c r="E70" s="30" t="s">
        <v>263</v>
      </c>
      <c r="F70" s="31" t="s">
        <v>170</v>
      </c>
      <c r="G70" s="32">
        <v>4115.631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2207</v>
      </c>
    </row>
    <row r="73" spans="1:5" ht="12.75">
      <c r="A73" t="s">
        <v>53</v>
      </c>
      <c r="E73" s="36" t="s">
        <v>47</v>
      </c>
    </row>
    <row r="74" spans="1:18" ht="12.75" customHeight="1">
      <c r="A74" s="6" t="s">
        <v>43</v>
      </c>
      <c r="B74" s="6"/>
      <c r="C74" s="40" t="s">
        <v>23</v>
      </c>
      <c r="D74" s="6"/>
      <c r="E74" s="27" t="s">
        <v>443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109</v>
      </c>
      <c r="C75" s="29" t="s">
        <v>2208</v>
      </c>
      <c r="D75" s="25" t="s">
        <v>47</v>
      </c>
      <c r="E75" s="30" t="s">
        <v>2209</v>
      </c>
      <c r="F75" s="31" t="s">
        <v>170</v>
      </c>
      <c r="G75" s="32">
        <v>2402.15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2210</v>
      </c>
    </row>
    <row r="77" spans="1:5" ht="12.75">
      <c r="A77" s="37" t="s">
        <v>51</v>
      </c>
      <c r="E77" s="38" t="s">
        <v>2211</v>
      </c>
    </row>
    <row r="78" spans="1:5" ht="12.75">
      <c r="A78" t="s">
        <v>53</v>
      </c>
      <c r="E78" s="36" t="s">
        <v>47</v>
      </c>
    </row>
    <row r="79" spans="1:18" ht="12.75" customHeight="1">
      <c r="A79" s="6" t="s">
        <v>43</v>
      </c>
      <c r="B79" s="6"/>
      <c r="C79" s="40" t="s">
        <v>33</v>
      </c>
      <c r="D79" s="6"/>
      <c r="E79" s="27" t="s">
        <v>271</v>
      </c>
      <c r="F79" s="6"/>
      <c r="G79" s="6"/>
      <c r="H79" s="6"/>
      <c r="I79" s="41">
        <f>0+Q79</f>
      </c>
      <c r="O79">
        <f>0+R79</f>
      </c>
      <c r="Q79">
        <f>0+I80+I84</f>
      </c>
      <c r="R79">
        <f>0+O80+O84</f>
      </c>
    </row>
    <row r="80" spans="1:16" ht="12.75">
      <c r="A80" s="25" t="s">
        <v>45</v>
      </c>
      <c r="B80" s="29" t="s">
        <v>113</v>
      </c>
      <c r="C80" s="29" t="s">
        <v>1559</v>
      </c>
      <c r="D80" s="25" t="s">
        <v>47</v>
      </c>
      <c r="E80" s="30" t="s">
        <v>1560</v>
      </c>
      <c r="F80" s="31" t="s">
        <v>160</v>
      </c>
      <c r="G80" s="32">
        <v>41.02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2212</v>
      </c>
    </row>
    <row r="82" spans="1:5" ht="12.75">
      <c r="A82" s="37" t="s">
        <v>51</v>
      </c>
      <c r="E82" s="38" t="s">
        <v>2211</v>
      </c>
    </row>
    <row r="83" spans="1:5" ht="12.75">
      <c r="A83" t="s">
        <v>53</v>
      </c>
      <c r="E83" s="36" t="s">
        <v>47</v>
      </c>
    </row>
    <row r="84" spans="1:16" ht="12.75">
      <c r="A84" s="25" t="s">
        <v>45</v>
      </c>
      <c r="B84" s="29" t="s">
        <v>117</v>
      </c>
      <c r="C84" s="29" t="s">
        <v>711</v>
      </c>
      <c r="D84" s="25" t="s">
        <v>47</v>
      </c>
      <c r="E84" s="30" t="s">
        <v>712</v>
      </c>
      <c r="F84" s="31" t="s">
        <v>160</v>
      </c>
      <c r="G84" s="32">
        <v>26.072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2213</v>
      </c>
    </row>
    <row r="87" spans="1:5" ht="12.75">
      <c r="A87" t="s">
        <v>53</v>
      </c>
      <c r="E87" s="36" t="s">
        <v>47</v>
      </c>
    </row>
    <row r="88" spans="1:18" ht="12.75" customHeight="1">
      <c r="A88" s="6" t="s">
        <v>43</v>
      </c>
      <c r="B88" s="6"/>
      <c r="C88" s="40" t="s">
        <v>35</v>
      </c>
      <c r="D88" s="6"/>
      <c r="E88" s="27" t="s">
        <v>280</v>
      </c>
      <c r="F88" s="6"/>
      <c r="G88" s="6"/>
      <c r="H88" s="6"/>
      <c r="I88" s="41">
        <f>0+Q88</f>
      </c>
      <c r="O88">
        <f>0+R88</f>
      </c>
      <c r="Q88">
        <f>0+I89+I93</f>
      </c>
      <c r="R88">
        <f>0+O89+O93</f>
      </c>
    </row>
    <row r="89" spans="1:16" ht="25.5">
      <c r="A89" s="25" t="s">
        <v>45</v>
      </c>
      <c r="B89" s="29" t="s">
        <v>121</v>
      </c>
      <c r="C89" s="29" t="s">
        <v>2214</v>
      </c>
      <c r="D89" s="25" t="s">
        <v>47</v>
      </c>
      <c r="E89" s="30" t="s">
        <v>2215</v>
      </c>
      <c r="F89" s="31" t="s">
        <v>160</v>
      </c>
      <c r="G89" s="32">
        <v>684.103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2216</v>
      </c>
    </row>
    <row r="91" spans="1:5" ht="25.5">
      <c r="A91" s="37" t="s">
        <v>51</v>
      </c>
      <c r="E91" s="38" t="s">
        <v>2217</v>
      </c>
    </row>
    <row r="92" spans="1:5" ht="12.75">
      <c r="A92" t="s">
        <v>53</v>
      </c>
      <c r="E92" s="36" t="s">
        <v>47</v>
      </c>
    </row>
    <row r="93" spans="1:16" ht="25.5">
      <c r="A93" s="25" t="s">
        <v>45</v>
      </c>
      <c r="B93" s="29" t="s">
        <v>289</v>
      </c>
      <c r="C93" s="29" t="s">
        <v>2218</v>
      </c>
      <c r="D93" s="25" t="s">
        <v>47</v>
      </c>
      <c r="E93" s="30" t="s">
        <v>2219</v>
      </c>
      <c r="F93" s="31" t="s">
        <v>170</v>
      </c>
      <c r="G93" s="32">
        <v>1817.098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47</v>
      </c>
    </row>
    <row r="95" spans="1:5" ht="25.5">
      <c r="A95" s="37" t="s">
        <v>51</v>
      </c>
      <c r="E95" s="38" t="s">
        <v>2217</v>
      </c>
    </row>
    <row r="96" spans="1:5" ht="12.75">
      <c r="A96" t="s">
        <v>53</v>
      </c>
      <c r="E96" s="36" t="s">
        <v>47</v>
      </c>
    </row>
    <row r="97" spans="1:18" ht="12.75" customHeight="1">
      <c r="A97" s="6" t="s">
        <v>43</v>
      </c>
      <c r="B97" s="6"/>
      <c r="C97" s="40" t="s">
        <v>77</v>
      </c>
      <c r="D97" s="6"/>
      <c r="E97" s="27" t="s">
        <v>561</v>
      </c>
      <c r="F97" s="6"/>
      <c r="G97" s="6"/>
      <c r="H97" s="6"/>
      <c r="I97" s="41">
        <f>0+Q97</f>
      </c>
      <c r="O97">
        <f>0+R97</f>
      </c>
      <c r="Q97">
        <f>0+I98+I102+I106+I110</f>
      </c>
      <c r="R97">
        <f>0+O98+O102+O106+O110</f>
      </c>
    </row>
    <row r="98" spans="1:16" ht="12.75">
      <c r="A98" s="25" t="s">
        <v>45</v>
      </c>
      <c r="B98" s="29" t="s">
        <v>294</v>
      </c>
      <c r="C98" s="29" t="s">
        <v>1318</v>
      </c>
      <c r="D98" s="25" t="s">
        <v>47</v>
      </c>
      <c r="E98" s="30" t="s">
        <v>1319</v>
      </c>
      <c r="F98" s="31" t="s">
        <v>82</v>
      </c>
      <c r="G98" s="32">
        <v>469.814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2220</v>
      </c>
    </row>
    <row r="100" spans="1:5" ht="12.75">
      <c r="A100" s="37" t="s">
        <v>51</v>
      </c>
      <c r="E100" s="38" t="s">
        <v>2211</v>
      </c>
    </row>
    <row r="101" spans="1:5" ht="12.75">
      <c r="A101" t="s">
        <v>53</v>
      </c>
      <c r="E101" s="36" t="s">
        <v>47</v>
      </c>
    </row>
    <row r="102" spans="1:16" ht="12.75">
      <c r="A102" s="25" t="s">
        <v>45</v>
      </c>
      <c r="B102" s="29" t="s">
        <v>299</v>
      </c>
      <c r="C102" s="29" t="s">
        <v>1329</v>
      </c>
      <c r="D102" s="25" t="s">
        <v>47</v>
      </c>
      <c r="E102" s="30" t="s">
        <v>1330</v>
      </c>
      <c r="F102" s="31" t="s">
        <v>82</v>
      </c>
      <c r="G102" s="32">
        <v>20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>
      <c r="A103" s="35" t="s">
        <v>50</v>
      </c>
      <c r="E103" s="36" t="s">
        <v>2221</v>
      </c>
    </row>
    <row r="104" spans="1:5" ht="12.75">
      <c r="A104" s="37" t="s">
        <v>51</v>
      </c>
      <c r="E104" s="38" t="s">
        <v>47</v>
      </c>
    </row>
    <row r="105" spans="1:5" ht="12.75">
      <c r="A105" t="s">
        <v>53</v>
      </c>
      <c r="E105" s="36" t="s">
        <v>47</v>
      </c>
    </row>
    <row r="106" spans="1:16" ht="12.75">
      <c r="A106" s="25" t="s">
        <v>45</v>
      </c>
      <c r="B106" s="29" t="s">
        <v>303</v>
      </c>
      <c r="C106" s="29" t="s">
        <v>2222</v>
      </c>
      <c r="D106" s="25" t="s">
        <v>47</v>
      </c>
      <c r="E106" s="30" t="s">
        <v>2223</v>
      </c>
      <c r="F106" s="31" t="s">
        <v>68</v>
      </c>
      <c r="G106" s="32">
        <v>14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25.5">
      <c r="A107" s="35" t="s">
        <v>50</v>
      </c>
      <c r="E107" s="36" t="s">
        <v>2224</v>
      </c>
    </row>
    <row r="108" spans="1:5" ht="12.75">
      <c r="A108" s="37" t="s">
        <v>51</v>
      </c>
      <c r="E108" s="38" t="s">
        <v>2225</v>
      </c>
    </row>
    <row r="109" spans="1:5" ht="12.75">
      <c r="A109" t="s">
        <v>53</v>
      </c>
      <c r="E109" s="36" t="s">
        <v>47</v>
      </c>
    </row>
    <row r="110" spans="1:16" ht="12.75">
      <c r="A110" s="25" t="s">
        <v>45</v>
      </c>
      <c r="B110" s="29" t="s">
        <v>396</v>
      </c>
      <c r="C110" s="29" t="s">
        <v>2226</v>
      </c>
      <c r="D110" s="25" t="s">
        <v>47</v>
      </c>
      <c r="E110" s="30" t="s">
        <v>2227</v>
      </c>
      <c r="F110" s="31" t="s">
        <v>160</v>
      </c>
      <c r="G110" s="32">
        <v>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2228</v>
      </c>
    </row>
    <row r="112" spans="1:5" ht="12.75">
      <c r="A112" s="37" t="s">
        <v>51</v>
      </c>
      <c r="E112" s="38" t="s">
        <v>2229</v>
      </c>
    </row>
    <row r="113" spans="1:5" ht="12.75">
      <c r="A113" t="s">
        <v>53</v>
      </c>
      <c r="E113" s="36" t="s">
        <v>47</v>
      </c>
    </row>
    <row r="114" spans="1:18" ht="12.75" customHeight="1">
      <c r="A114" s="6" t="s">
        <v>43</v>
      </c>
      <c r="B114" s="6"/>
      <c r="C114" s="40" t="s">
        <v>40</v>
      </c>
      <c r="D114" s="6"/>
      <c r="E114" s="27" t="s">
        <v>570</v>
      </c>
      <c r="F114" s="6"/>
      <c r="G114" s="6"/>
      <c r="H114" s="6"/>
      <c r="I114" s="41">
        <f>0+Q114</f>
      </c>
      <c r="O114">
        <f>0+R114</f>
      </c>
      <c r="Q114">
        <f>0+I115+I119</f>
      </c>
      <c r="R114">
        <f>0+O115+O119</f>
      </c>
    </row>
    <row r="115" spans="1:16" ht="12.75">
      <c r="A115" s="25" t="s">
        <v>45</v>
      </c>
      <c r="B115" s="29" t="s">
        <v>311</v>
      </c>
      <c r="C115" s="29" t="s">
        <v>215</v>
      </c>
      <c r="D115" s="25" t="s">
        <v>47</v>
      </c>
      <c r="E115" s="30" t="s">
        <v>216</v>
      </c>
      <c r="F115" s="31" t="s">
        <v>160</v>
      </c>
      <c r="G115" s="32">
        <v>47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2230</v>
      </c>
    </row>
    <row r="117" spans="1:5" ht="51">
      <c r="A117" s="37" t="s">
        <v>51</v>
      </c>
      <c r="E117" s="38" t="s">
        <v>2231</v>
      </c>
    </row>
    <row r="118" spans="1:5" ht="12.75">
      <c r="A118" t="s">
        <v>53</v>
      </c>
      <c r="E118" s="36" t="s">
        <v>47</v>
      </c>
    </row>
    <row r="119" spans="1:16" ht="12.75">
      <c r="A119" s="25" t="s">
        <v>45</v>
      </c>
      <c r="B119" s="29" t="s">
        <v>316</v>
      </c>
      <c r="C119" s="29" t="s">
        <v>1986</v>
      </c>
      <c r="D119" s="25" t="s">
        <v>47</v>
      </c>
      <c r="E119" s="30" t="s">
        <v>1987</v>
      </c>
      <c r="F119" s="31" t="s">
        <v>160</v>
      </c>
      <c r="G119" s="32">
        <v>97.718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2230</v>
      </c>
    </row>
    <row r="121" spans="1:5" ht="12.75">
      <c r="A121" s="37" t="s">
        <v>51</v>
      </c>
      <c r="E121" s="38" t="s">
        <v>2232</v>
      </c>
    </row>
    <row r="122" spans="1:5" ht="12.75">
      <c r="A122" t="s">
        <v>53</v>
      </c>
      <c r="E122" s="36" t="s">
        <v>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2233</v>
      </c>
      <c r="I3" s="42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2233</v>
      </c>
      <c r="D4" s="6"/>
      <c r="E4" s="18" t="s">
        <v>2234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24</v>
      </c>
      <c r="C9" s="29" t="s">
        <v>46</v>
      </c>
      <c r="D9" s="25" t="s">
        <v>47</v>
      </c>
      <c r="E9" s="30" t="s">
        <v>2084</v>
      </c>
      <c r="F9" s="31" t="s">
        <v>49</v>
      </c>
      <c r="G9" s="32">
        <v>148.562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2235</v>
      </c>
    </row>
    <row r="12" spans="1:5" ht="12.75">
      <c r="A12" t="s">
        <v>53</v>
      </c>
      <c r="E12" s="36" t="s">
        <v>47</v>
      </c>
    </row>
    <row r="13" spans="1:18" ht="12.75" customHeight="1">
      <c r="A13" s="6" t="s">
        <v>43</v>
      </c>
      <c r="B13" s="6"/>
      <c r="C13" s="40" t="s">
        <v>40</v>
      </c>
      <c r="D13" s="6"/>
      <c r="E13" s="27" t="s">
        <v>570</v>
      </c>
      <c r="F13" s="6"/>
      <c r="G13" s="6"/>
      <c r="H13" s="6"/>
      <c r="I13" s="41">
        <f>0+Q13</f>
      </c>
      <c r="O13">
        <f>0+R13</f>
      </c>
      <c r="Q13">
        <f>0+I14+I18</f>
      </c>
      <c r="R13">
        <f>0+O14+O18</f>
      </c>
    </row>
    <row r="14" spans="1:16" ht="12.75">
      <c r="A14" s="25" t="s">
        <v>45</v>
      </c>
      <c r="B14" s="29" t="s">
        <v>23</v>
      </c>
      <c r="C14" s="29" t="s">
        <v>2236</v>
      </c>
      <c r="D14" s="25" t="s">
        <v>47</v>
      </c>
      <c r="E14" s="30" t="s">
        <v>2237</v>
      </c>
      <c r="F14" s="31" t="s">
        <v>170</v>
      </c>
      <c r="G14" s="32">
        <v>297.123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2103</v>
      </c>
    </row>
    <row r="17" spans="1:5" ht="178.5">
      <c r="A17" t="s">
        <v>53</v>
      </c>
      <c r="E17" s="36" t="s">
        <v>2238</v>
      </c>
    </row>
    <row r="18" spans="1:16" ht="25.5">
      <c r="A18" s="25" t="s">
        <v>45</v>
      </c>
      <c r="B18" s="29" t="s">
        <v>22</v>
      </c>
      <c r="C18" s="29" t="s">
        <v>2239</v>
      </c>
      <c r="D18" s="25" t="s">
        <v>47</v>
      </c>
      <c r="E18" s="30" t="s">
        <v>2240</v>
      </c>
      <c r="F18" s="31" t="s">
        <v>74</v>
      </c>
      <c r="G18" s="32">
        <v>4456.845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2241</v>
      </c>
    </row>
    <row r="21" spans="1:5" ht="127.5">
      <c r="A21" t="s">
        <v>53</v>
      </c>
      <c r="E21" s="36" t="s">
        <v>2242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0+O8+O33+O82+O107+O148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2243</v>
      </c>
      <c r="I3" s="42">
        <f>0+I8+I33+I82+I107+I148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2243</v>
      </c>
      <c r="D4" s="6"/>
      <c r="E4" s="18" t="s">
        <v>2244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674.885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403</v>
      </c>
    </row>
    <row r="11" spans="1:5" ht="12.75">
      <c r="A11" s="37" t="s">
        <v>51</v>
      </c>
      <c r="E11" s="38" t="s">
        <v>2245</v>
      </c>
    </row>
    <row r="12" spans="1:5" ht="12.75">
      <c r="A12" t="s">
        <v>53</v>
      </c>
      <c r="E12" s="36" t="s">
        <v>405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102.625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2246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157</v>
      </c>
      <c r="D17" s="25" t="s">
        <v>158</v>
      </c>
      <c r="E17" s="30" t="s">
        <v>159</v>
      </c>
      <c r="F17" s="31" t="s">
        <v>160</v>
      </c>
      <c r="G17" s="32">
        <v>58.541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38.25">
      <c r="A19" s="37" t="s">
        <v>51</v>
      </c>
      <c r="E19" s="38" t="s">
        <v>2247</v>
      </c>
    </row>
    <row r="20" spans="1:5" ht="25.5">
      <c r="A20" t="s">
        <v>53</v>
      </c>
      <c r="E20" s="36" t="s">
        <v>162</v>
      </c>
    </row>
    <row r="21" spans="1:16" ht="12.75">
      <c r="A21" s="25" t="s">
        <v>45</v>
      </c>
      <c r="B21" s="29" t="s">
        <v>33</v>
      </c>
      <c r="C21" s="29" t="s">
        <v>157</v>
      </c>
      <c r="D21" s="25" t="s">
        <v>1145</v>
      </c>
      <c r="E21" s="30" t="s">
        <v>159</v>
      </c>
      <c r="F21" s="31" t="s">
        <v>160</v>
      </c>
      <c r="G21" s="32">
        <v>37.194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2248</v>
      </c>
    </row>
    <row r="24" spans="1:5" ht="25.5">
      <c r="A24" t="s">
        <v>53</v>
      </c>
      <c r="E24" s="36" t="s">
        <v>162</v>
      </c>
    </row>
    <row r="25" spans="1:16" ht="12.75">
      <c r="A25" s="25" t="s">
        <v>45</v>
      </c>
      <c r="B25" s="29" t="s">
        <v>35</v>
      </c>
      <c r="C25" s="29" t="s">
        <v>133</v>
      </c>
      <c r="D25" s="25" t="s">
        <v>47</v>
      </c>
      <c r="E25" s="30" t="s">
        <v>134</v>
      </c>
      <c r="F25" s="31" t="s">
        <v>68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25.5">
      <c r="A26" s="35" t="s">
        <v>50</v>
      </c>
      <c r="E26" s="36" t="s">
        <v>2249</v>
      </c>
    </row>
    <row r="27" spans="1:5" ht="12.75">
      <c r="A27" s="37" t="s">
        <v>51</v>
      </c>
      <c r="E27" s="38" t="s">
        <v>47</v>
      </c>
    </row>
    <row r="28" spans="1:5" ht="12.75">
      <c r="A28" t="s">
        <v>53</v>
      </c>
      <c r="E28" s="36" t="s">
        <v>405</v>
      </c>
    </row>
    <row r="29" spans="1:16" ht="12.75">
      <c r="A29" s="25" t="s">
        <v>45</v>
      </c>
      <c r="B29" s="29" t="s">
        <v>37</v>
      </c>
      <c r="C29" s="29" t="s">
        <v>2250</v>
      </c>
      <c r="D29" s="25" t="s">
        <v>47</v>
      </c>
      <c r="E29" s="30" t="s">
        <v>2251</v>
      </c>
      <c r="F29" s="31" t="s">
        <v>68</v>
      </c>
      <c r="G29" s="32">
        <v>8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2252</v>
      </c>
    </row>
    <row r="31" spans="1:5" ht="12.75">
      <c r="A31" s="37" t="s">
        <v>51</v>
      </c>
      <c r="E31" s="38" t="s">
        <v>47</v>
      </c>
    </row>
    <row r="32" spans="1:5" ht="12.75">
      <c r="A32" t="s">
        <v>53</v>
      </c>
      <c r="E32" s="36" t="s">
        <v>2253</v>
      </c>
    </row>
    <row r="33" spans="1:18" ht="12.75" customHeight="1">
      <c r="A33" s="6" t="s">
        <v>43</v>
      </c>
      <c r="B33" s="6"/>
      <c r="C33" s="40" t="s">
        <v>24</v>
      </c>
      <c r="D33" s="6"/>
      <c r="E33" s="27" t="s">
        <v>167</v>
      </c>
      <c r="F33" s="6"/>
      <c r="G33" s="6"/>
      <c r="H33" s="6"/>
      <c r="I33" s="41">
        <f>0+Q33</f>
      </c>
      <c r="O33">
        <f>0+R33</f>
      </c>
      <c r="Q33">
        <f>0+I34+I38+I42+I46+I50+I54+I58+I62+I66+I70+I74+I78</f>
      </c>
      <c r="R33">
        <f>0+O34+O38+O42+O46+O50+O54+O58+O62+O66+O70+O74+O78</f>
      </c>
    </row>
    <row r="34" spans="1:16" ht="12.75">
      <c r="A34" s="25" t="s">
        <v>45</v>
      </c>
      <c r="B34" s="29" t="s">
        <v>64</v>
      </c>
      <c r="C34" s="29" t="s">
        <v>1151</v>
      </c>
      <c r="D34" s="25" t="s">
        <v>47</v>
      </c>
      <c r="E34" s="30" t="s">
        <v>1152</v>
      </c>
      <c r="F34" s="31" t="s">
        <v>160</v>
      </c>
      <c r="G34" s="32">
        <v>37.194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2254</v>
      </c>
    </row>
    <row r="36" spans="1:5" ht="51">
      <c r="A36" s="37" t="s">
        <v>51</v>
      </c>
      <c r="E36" s="38" t="s">
        <v>2255</v>
      </c>
    </row>
    <row r="37" spans="1:5" ht="12.75">
      <c r="A37" t="s">
        <v>53</v>
      </c>
      <c r="E37" s="36" t="s">
        <v>405</v>
      </c>
    </row>
    <row r="38" spans="1:16" ht="25.5">
      <c r="A38" s="25" t="s">
        <v>45</v>
      </c>
      <c r="B38" s="29" t="s">
        <v>77</v>
      </c>
      <c r="C38" s="29" t="s">
        <v>229</v>
      </c>
      <c r="D38" s="25" t="s">
        <v>24</v>
      </c>
      <c r="E38" s="30" t="s">
        <v>230</v>
      </c>
      <c r="F38" s="31" t="s">
        <v>160</v>
      </c>
      <c r="G38" s="32">
        <v>67.625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2256</v>
      </c>
    </row>
    <row r="40" spans="1:5" ht="51">
      <c r="A40" s="37" t="s">
        <v>51</v>
      </c>
      <c r="E40" s="38" t="s">
        <v>2257</v>
      </c>
    </row>
    <row r="41" spans="1:5" ht="12.75">
      <c r="A41" t="s">
        <v>53</v>
      </c>
      <c r="E41" s="36" t="s">
        <v>405</v>
      </c>
    </row>
    <row r="42" spans="1:16" ht="25.5">
      <c r="A42" s="25" t="s">
        <v>45</v>
      </c>
      <c r="B42" s="29" t="s">
        <v>40</v>
      </c>
      <c r="C42" s="29" t="s">
        <v>229</v>
      </c>
      <c r="D42" s="25" t="s">
        <v>23</v>
      </c>
      <c r="E42" s="30" t="s">
        <v>230</v>
      </c>
      <c r="F42" s="31" t="s">
        <v>160</v>
      </c>
      <c r="G42" s="32">
        <v>35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2258</v>
      </c>
    </row>
    <row r="44" spans="1:5" ht="12.75">
      <c r="A44" s="37" t="s">
        <v>51</v>
      </c>
      <c r="E44" s="38" t="s">
        <v>2259</v>
      </c>
    </row>
    <row r="45" spans="1:5" ht="12.75">
      <c r="A45" t="s">
        <v>53</v>
      </c>
      <c r="E45" s="36" t="s">
        <v>405</v>
      </c>
    </row>
    <row r="46" spans="1:16" ht="12.75">
      <c r="A46" s="25" t="s">
        <v>45</v>
      </c>
      <c r="B46" s="29" t="s">
        <v>42</v>
      </c>
      <c r="C46" s="29" t="s">
        <v>937</v>
      </c>
      <c r="D46" s="25" t="s">
        <v>47</v>
      </c>
      <c r="E46" s="30" t="s">
        <v>938</v>
      </c>
      <c r="F46" s="31" t="s">
        <v>160</v>
      </c>
      <c r="G46" s="32">
        <v>43.956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2254</v>
      </c>
    </row>
    <row r="48" spans="1:5" ht="51">
      <c r="A48" s="37" t="s">
        <v>51</v>
      </c>
      <c r="E48" s="38" t="s">
        <v>2260</v>
      </c>
    </row>
    <row r="49" spans="1:5" ht="12.75">
      <c r="A49" t="s">
        <v>53</v>
      </c>
      <c r="E49" s="36" t="s">
        <v>405</v>
      </c>
    </row>
    <row r="50" spans="1:16" ht="12.75">
      <c r="A50" s="25" t="s">
        <v>45</v>
      </c>
      <c r="B50" s="29" t="s">
        <v>89</v>
      </c>
      <c r="C50" s="29" t="s">
        <v>244</v>
      </c>
      <c r="D50" s="25" t="s">
        <v>149</v>
      </c>
      <c r="E50" s="30" t="s">
        <v>245</v>
      </c>
      <c r="F50" s="31" t="s">
        <v>160</v>
      </c>
      <c r="G50" s="32">
        <v>516.985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409</v>
      </c>
    </row>
    <row r="52" spans="1:5" ht="63.75">
      <c r="A52" s="37" t="s">
        <v>51</v>
      </c>
      <c r="E52" s="38" t="s">
        <v>2261</v>
      </c>
    </row>
    <row r="53" spans="1:5" ht="12.75">
      <c r="A53" t="s">
        <v>53</v>
      </c>
      <c r="E53" s="36" t="s">
        <v>405</v>
      </c>
    </row>
    <row r="54" spans="1:16" ht="12.75">
      <c r="A54" s="25" t="s">
        <v>45</v>
      </c>
      <c r="B54" s="29" t="s">
        <v>93</v>
      </c>
      <c r="C54" s="29" t="s">
        <v>422</v>
      </c>
      <c r="D54" s="25" t="s">
        <v>149</v>
      </c>
      <c r="E54" s="30" t="s">
        <v>423</v>
      </c>
      <c r="F54" s="31" t="s">
        <v>160</v>
      </c>
      <c r="G54" s="32">
        <v>516.985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25.5">
      <c r="A55" s="35" t="s">
        <v>50</v>
      </c>
      <c r="E55" s="36" t="s">
        <v>2262</v>
      </c>
    </row>
    <row r="56" spans="1:5" ht="63.75">
      <c r="A56" s="37" t="s">
        <v>51</v>
      </c>
      <c r="E56" s="38" t="s">
        <v>2261</v>
      </c>
    </row>
    <row r="57" spans="1:5" ht="12.75">
      <c r="A57" t="s">
        <v>53</v>
      </c>
      <c r="E57" s="36" t="s">
        <v>405</v>
      </c>
    </row>
    <row r="58" spans="1:16" ht="12.75">
      <c r="A58" s="25" t="s">
        <v>45</v>
      </c>
      <c r="B58" s="29" t="s">
        <v>97</v>
      </c>
      <c r="C58" s="29" t="s">
        <v>422</v>
      </c>
      <c r="D58" s="25" t="s">
        <v>153</v>
      </c>
      <c r="E58" s="30" t="s">
        <v>423</v>
      </c>
      <c r="F58" s="31" t="s">
        <v>160</v>
      </c>
      <c r="G58" s="32">
        <v>674.885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403</v>
      </c>
    </row>
    <row r="60" spans="1:5" ht="76.5">
      <c r="A60" s="37" t="s">
        <v>51</v>
      </c>
      <c r="E60" s="38" t="s">
        <v>2263</v>
      </c>
    </row>
    <row r="61" spans="1:5" ht="12.75">
      <c r="A61" t="s">
        <v>53</v>
      </c>
      <c r="E61" s="36" t="s">
        <v>405</v>
      </c>
    </row>
    <row r="62" spans="1:16" ht="12.75">
      <c r="A62" s="25" t="s">
        <v>45</v>
      </c>
      <c r="B62" s="29" t="s">
        <v>261</v>
      </c>
      <c r="C62" s="29" t="s">
        <v>200</v>
      </c>
      <c r="D62" s="25" t="s">
        <v>47</v>
      </c>
      <c r="E62" s="30" t="s">
        <v>201</v>
      </c>
      <c r="F62" s="31" t="s">
        <v>160</v>
      </c>
      <c r="G62" s="32">
        <v>1191.87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428</v>
      </c>
    </row>
    <row r="64" spans="1:5" ht="25.5">
      <c r="A64" s="37" t="s">
        <v>51</v>
      </c>
      <c r="E64" s="38" t="s">
        <v>2264</v>
      </c>
    </row>
    <row r="65" spans="1:5" ht="12.75">
      <c r="A65" t="s">
        <v>53</v>
      </c>
      <c r="E65" s="36" t="s">
        <v>405</v>
      </c>
    </row>
    <row r="66" spans="1:16" ht="12.75">
      <c r="A66" s="25" t="s">
        <v>45</v>
      </c>
      <c r="B66" s="29" t="s">
        <v>101</v>
      </c>
      <c r="C66" s="29" t="s">
        <v>435</v>
      </c>
      <c r="D66" s="25" t="s">
        <v>47</v>
      </c>
      <c r="E66" s="30" t="s">
        <v>436</v>
      </c>
      <c r="F66" s="31" t="s">
        <v>160</v>
      </c>
      <c r="G66" s="32">
        <v>516.985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2265</v>
      </c>
    </row>
    <row r="68" spans="1:5" ht="63.75">
      <c r="A68" s="37" t="s">
        <v>51</v>
      </c>
      <c r="E68" s="38" t="s">
        <v>2261</v>
      </c>
    </row>
    <row r="69" spans="1:5" ht="12.75">
      <c r="A69" t="s">
        <v>53</v>
      </c>
      <c r="E69" s="36" t="s">
        <v>405</v>
      </c>
    </row>
    <row r="70" spans="1:16" ht="12.75">
      <c r="A70" s="25" t="s">
        <v>45</v>
      </c>
      <c r="B70" s="29" t="s">
        <v>105</v>
      </c>
      <c r="C70" s="29" t="s">
        <v>693</v>
      </c>
      <c r="D70" s="25" t="s">
        <v>47</v>
      </c>
      <c r="E70" s="30" t="s">
        <v>694</v>
      </c>
      <c r="F70" s="31" t="s">
        <v>160</v>
      </c>
      <c r="G70" s="32">
        <v>38.005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2266</v>
      </c>
    </row>
    <row r="72" spans="1:5" ht="63.75">
      <c r="A72" s="37" t="s">
        <v>51</v>
      </c>
      <c r="E72" s="38" t="s">
        <v>2267</v>
      </c>
    </row>
    <row r="73" spans="1:5" ht="12.75">
      <c r="A73" t="s">
        <v>53</v>
      </c>
      <c r="E73" s="36" t="s">
        <v>405</v>
      </c>
    </row>
    <row r="74" spans="1:16" ht="12.75">
      <c r="A74" s="25" t="s">
        <v>45</v>
      </c>
      <c r="B74" s="29" t="s">
        <v>109</v>
      </c>
      <c r="C74" s="29" t="s">
        <v>949</v>
      </c>
      <c r="D74" s="25" t="s">
        <v>47</v>
      </c>
      <c r="E74" s="30" t="s">
        <v>950</v>
      </c>
      <c r="F74" s="31" t="s">
        <v>160</v>
      </c>
      <c r="G74" s="32">
        <v>225.995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2268</v>
      </c>
    </row>
    <row r="76" spans="1:5" ht="63.75">
      <c r="A76" s="37" t="s">
        <v>51</v>
      </c>
      <c r="E76" s="38" t="s">
        <v>2269</v>
      </c>
    </row>
    <row r="77" spans="1:5" ht="12.75">
      <c r="A77" t="s">
        <v>53</v>
      </c>
      <c r="E77" s="36" t="s">
        <v>405</v>
      </c>
    </row>
    <row r="78" spans="1:16" ht="12.75">
      <c r="A78" s="25" t="s">
        <v>45</v>
      </c>
      <c r="B78" s="29" t="s">
        <v>113</v>
      </c>
      <c r="C78" s="29" t="s">
        <v>262</v>
      </c>
      <c r="D78" s="25" t="s">
        <v>47</v>
      </c>
      <c r="E78" s="30" t="s">
        <v>263</v>
      </c>
      <c r="F78" s="31" t="s">
        <v>170</v>
      </c>
      <c r="G78" s="32">
        <v>431.875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63.75">
      <c r="A80" s="37" t="s">
        <v>51</v>
      </c>
      <c r="E80" s="38" t="s">
        <v>2270</v>
      </c>
    </row>
    <row r="81" spans="1:5" ht="12.75">
      <c r="A81" t="s">
        <v>53</v>
      </c>
      <c r="E81" s="36" t="s">
        <v>405</v>
      </c>
    </row>
    <row r="82" spans="1:18" ht="12.75" customHeight="1">
      <c r="A82" s="6" t="s">
        <v>43</v>
      </c>
      <c r="B82" s="6"/>
      <c r="C82" s="40" t="s">
        <v>35</v>
      </c>
      <c r="D82" s="6"/>
      <c r="E82" s="27" t="s">
        <v>280</v>
      </c>
      <c r="F82" s="6"/>
      <c r="G82" s="6"/>
      <c r="H82" s="6"/>
      <c r="I82" s="41">
        <f>0+Q82</f>
      </c>
      <c r="O82">
        <f>0+R82</f>
      </c>
      <c r="Q82">
        <f>0+I83+I87+I91+I95+I99+I103</f>
      </c>
      <c r="R82">
        <f>0+O83+O87+O91+O95+O99+O103</f>
      </c>
    </row>
    <row r="83" spans="1:16" ht="12.75">
      <c r="A83" s="25" t="s">
        <v>45</v>
      </c>
      <c r="B83" s="29" t="s">
        <v>117</v>
      </c>
      <c r="C83" s="29" t="s">
        <v>460</v>
      </c>
      <c r="D83" s="25" t="s">
        <v>47</v>
      </c>
      <c r="E83" s="30" t="s">
        <v>461</v>
      </c>
      <c r="F83" s="31" t="s">
        <v>170</v>
      </c>
      <c r="G83" s="32">
        <v>431.875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2271</v>
      </c>
    </row>
    <row r="85" spans="1:5" ht="63.75">
      <c r="A85" s="37" t="s">
        <v>51</v>
      </c>
      <c r="E85" s="38" t="s">
        <v>2270</v>
      </c>
    </row>
    <row r="86" spans="1:5" ht="12.75">
      <c r="A86" t="s">
        <v>53</v>
      </c>
      <c r="E86" s="36" t="s">
        <v>405</v>
      </c>
    </row>
    <row r="87" spans="1:16" ht="12.75">
      <c r="A87" s="25" t="s">
        <v>45</v>
      </c>
      <c r="B87" s="29" t="s">
        <v>121</v>
      </c>
      <c r="C87" s="29" t="s">
        <v>634</v>
      </c>
      <c r="D87" s="25" t="s">
        <v>47</v>
      </c>
      <c r="E87" s="30" t="s">
        <v>635</v>
      </c>
      <c r="F87" s="31" t="s">
        <v>170</v>
      </c>
      <c r="G87" s="32">
        <v>431.875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2272</v>
      </c>
    </row>
    <row r="89" spans="1:5" ht="63.75">
      <c r="A89" s="37" t="s">
        <v>51</v>
      </c>
      <c r="E89" s="38" t="s">
        <v>2270</v>
      </c>
    </row>
    <row r="90" spans="1:5" ht="12.75">
      <c r="A90" t="s">
        <v>53</v>
      </c>
      <c r="E90" s="36" t="s">
        <v>405</v>
      </c>
    </row>
    <row r="91" spans="1:16" ht="12.75">
      <c r="A91" s="25" t="s">
        <v>45</v>
      </c>
      <c r="B91" s="29" t="s">
        <v>289</v>
      </c>
      <c r="C91" s="29" t="s">
        <v>295</v>
      </c>
      <c r="D91" s="25" t="s">
        <v>47</v>
      </c>
      <c r="E91" s="30" t="s">
        <v>296</v>
      </c>
      <c r="F91" s="31" t="s">
        <v>170</v>
      </c>
      <c r="G91" s="32">
        <v>431.875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2273</v>
      </c>
    </row>
    <row r="93" spans="1:5" ht="63.75">
      <c r="A93" s="37" t="s">
        <v>51</v>
      </c>
      <c r="E93" s="38" t="s">
        <v>2270</v>
      </c>
    </row>
    <row r="94" spans="1:5" ht="12.75">
      <c r="A94" t="s">
        <v>53</v>
      </c>
      <c r="E94" s="36" t="s">
        <v>405</v>
      </c>
    </row>
    <row r="95" spans="1:16" ht="12.75">
      <c r="A95" s="25" t="s">
        <v>45</v>
      </c>
      <c r="B95" s="29" t="s">
        <v>294</v>
      </c>
      <c r="C95" s="29" t="s">
        <v>300</v>
      </c>
      <c r="D95" s="25" t="s">
        <v>47</v>
      </c>
      <c r="E95" s="30" t="s">
        <v>301</v>
      </c>
      <c r="F95" s="31" t="s">
        <v>170</v>
      </c>
      <c r="G95" s="32">
        <v>431.875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2274</v>
      </c>
    </row>
    <row r="97" spans="1:5" ht="63.75">
      <c r="A97" s="37" t="s">
        <v>51</v>
      </c>
      <c r="E97" s="38" t="s">
        <v>2270</v>
      </c>
    </row>
    <row r="98" spans="1:5" ht="12.75">
      <c r="A98" t="s">
        <v>53</v>
      </c>
      <c r="E98" s="36" t="s">
        <v>405</v>
      </c>
    </row>
    <row r="99" spans="1:16" ht="12.75">
      <c r="A99" s="25" t="s">
        <v>45</v>
      </c>
      <c r="B99" s="29" t="s">
        <v>299</v>
      </c>
      <c r="C99" s="29" t="s">
        <v>668</v>
      </c>
      <c r="D99" s="25" t="s">
        <v>47</v>
      </c>
      <c r="E99" s="30" t="s">
        <v>669</v>
      </c>
      <c r="F99" s="31" t="s">
        <v>170</v>
      </c>
      <c r="G99" s="32">
        <v>431.875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2275</v>
      </c>
    </row>
    <row r="101" spans="1:5" ht="63.75">
      <c r="A101" s="37" t="s">
        <v>51</v>
      </c>
      <c r="E101" s="38" t="s">
        <v>2270</v>
      </c>
    </row>
    <row r="102" spans="1:5" ht="12.75">
      <c r="A102" t="s">
        <v>53</v>
      </c>
      <c r="E102" s="36" t="s">
        <v>405</v>
      </c>
    </row>
    <row r="103" spans="1:16" ht="12.75">
      <c r="A103" s="25" t="s">
        <v>45</v>
      </c>
      <c r="B103" s="29" t="s">
        <v>303</v>
      </c>
      <c r="C103" s="29" t="s">
        <v>308</v>
      </c>
      <c r="D103" s="25" t="s">
        <v>47</v>
      </c>
      <c r="E103" s="30" t="s">
        <v>309</v>
      </c>
      <c r="F103" s="31" t="s">
        <v>170</v>
      </c>
      <c r="G103" s="32">
        <v>431.875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2276</v>
      </c>
    </row>
    <row r="105" spans="1:5" ht="63.75">
      <c r="A105" s="37" t="s">
        <v>51</v>
      </c>
      <c r="E105" s="38" t="s">
        <v>2270</v>
      </c>
    </row>
    <row r="106" spans="1:5" ht="12.75">
      <c r="A106" t="s">
        <v>53</v>
      </c>
      <c r="E106" s="36" t="s">
        <v>405</v>
      </c>
    </row>
    <row r="107" spans="1:18" ht="12.75" customHeight="1">
      <c r="A107" s="6" t="s">
        <v>43</v>
      </c>
      <c r="B107" s="6"/>
      <c r="C107" s="40" t="s">
        <v>77</v>
      </c>
      <c r="D107" s="6"/>
      <c r="E107" s="27" t="s">
        <v>561</v>
      </c>
      <c r="F107" s="6"/>
      <c r="G107" s="6"/>
      <c r="H107" s="6"/>
      <c r="I107" s="41">
        <f>0+Q107</f>
      </c>
      <c r="O107">
        <f>0+R107</f>
      </c>
      <c r="Q107">
        <f>0+I108+I112+I116+I120+I124+I128+I132+I136+I140+I144</f>
      </c>
      <c r="R107">
        <f>0+O108+O112+O116+O120+O124+O128+O132+O136+O140+O144</f>
      </c>
    </row>
    <row r="108" spans="1:16" ht="12.75">
      <c r="A108" s="25" t="s">
        <v>45</v>
      </c>
      <c r="B108" s="29" t="s">
        <v>396</v>
      </c>
      <c r="C108" s="29" t="s">
        <v>2277</v>
      </c>
      <c r="D108" s="25" t="s">
        <v>47</v>
      </c>
      <c r="E108" s="30" t="s">
        <v>2278</v>
      </c>
      <c r="F108" s="31" t="s">
        <v>82</v>
      </c>
      <c r="G108" s="32">
        <v>18.5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25.5">
      <c r="A109" s="35" t="s">
        <v>50</v>
      </c>
      <c r="E109" s="36" t="s">
        <v>2279</v>
      </c>
    </row>
    <row r="110" spans="1:5" ht="12.75">
      <c r="A110" s="37" t="s">
        <v>51</v>
      </c>
      <c r="E110" s="38" t="s">
        <v>2280</v>
      </c>
    </row>
    <row r="111" spans="1:5" ht="12.75">
      <c r="A111" t="s">
        <v>53</v>
      </c>
      <c r="E111" s="36" t="s">
        <v>405</v>
      </c>
    </row>
    <row r="112" spans="1:16" ht="12.75">
      <c r="A112" s="25" t="s">
        <v>45</v>
      </c>
      <c r="B112" s="29" t="s">
        <v>311</v>
      </c>
      <c r="C112" s="29" t="s">
        <v>1670</v>
      </c>
      <c r="D112" s="25" t="s">
        <v>47</v>
      </c>
      <c r="E112" s="30" t="s">
        <v>1671</v>
      </c>
      <c r="F112" s="31" t="s">
        <v>82</v>
      </c>
      <c r="G112" s="32">
        <v>327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2281</v>
      </c>
    </row>
    <row r="114" spans="1:5" ht="51">
      <c r="A114" s="37" t="s">
        <v>51</v>
      </c>
      <c r="E114" s="38" t="s">
        <v>2282</v>
      </c>
    </row>
    <row r="115" spans="1:5" ht="12.75">
      <c r="A115" t="s">
        <v>53</v>
      </c>
      <c r="E115" s="36" t="s">
        <v>405</v>
      </c>
    </row>
    <row r="116" spans="1:16" ht="12.75">
      <c r="A116" s="25" t="s">
        <v>45</v>
      </c>
      <c r="B116" s="29" t="s">
        <v>316</v>
      </c>
      <c r="C116" s="29" t="s">
        <v>2283</v>
      </c>
      <c r="D116" s="25" t="s">
        <v>47</v>
      </c>
      <c r="E116" s="30" t="s">
        <v>2284</v>
      </c>
      <c r="F116" s="31" t="s">
        <v>160</v>
      </c>
      <c r="G116" s="32">
        <v>36.047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2285</v>
      </c>
    </row>
    <row r="118" spans="1:5" ht="63.75">
      <c r="A118" s="37" t="s">
        <v>51</v>
      </c>
      <c r="E118" s="38" t="s">
        <v>2286</v>
      </c>
    </row>
    <row r="119" spans="1:5" ht="38.25">
      <c r="A119" t="s">
        <v>53</v>
      </c>
      <c r="E119" s="36" t="s">
        <v>2287</v>
      </c>
    </row>
    <row r="120" spans="1:16" ht="12.75">
      <c r="A120" s="25" t="s">
        <v>45</v>
      </c>
      <c r="B120" s="29" t="s">
        <v>321</v>
      </c>
      <c r="C120" s="29" t="s">
        <v>2288</v>
      </c>
      <c r="D120" s="25" t="s">
        <v>47</v>
      </c>
      <c r="E120" s="30" t="s">
        <v>2289</v>
      </c>
      <c r="F120" s="31" t="s">
        <v>68</v>
      </c>
      <c r="G120" s="32">
        <v>9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2290</v>
      </c>
    </row>
    <row r="122" spans="1:5" ht="51">
      <c r="A122" s="37" t="s">
        <v>51</v>
      </c>
      <c r="E122" s="38" t="s">
        <v>2291</v>
      </c>
    </row>
    <row r="123" spans="1:5" ht="38.25">
      <c r="A123" t="s">
        <v>53</v>
      </c>
      <c r="E123" s="36" t="s">
        <v>2292</v>
      </c>
    </row>
    <row r="124" spans="1:16" ht="12.75">
      <c r="A124" s="25" t="s">
        <v>45</v>
      </c>
      <c r="B124" s="29" t="s">
        <v>326</v>
      </c>
      <c r="C124" s="29" t="s">
        <v>2293</v>
      </c>
      <c r="D124" s="25" t="s">
        <v>47</v>
      </c>
      <c r="E124" s="30" t="s">
        <v>2294</v>
      </c>
      <c r="F124" s="31" t="s">
        <v>68</v>
      </c>
      <c r="G124" s="32">
        <v>2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2295</v>
      </c>
    </row>
    <row r="126" spans="1:5" ht="12.75">
      <c r="A126" s="37" t="s">
        <v>51</v>
      </c>
      <c r="E126" s="38" t="s">
        <v>2296</v>
      </c>
    </row>
    <row r="127" spans="1:5" ht="12.75">
      <c r="A127" t="s">
        <v>53</v>
      </c>
      <c r="E127" s="36" t="s">
        <v>2297</v>
      </c>
    </row>
    <row r="128" spans="1:16" ht="12.75">
      <c r="A128" s="25" t="s">
        <v>45</v>
      </c>
      <c r="B128" s="29" t="s">
        <v>331</v>
      </c>
      <c r="C128" s="29" t="s">
        <v>1677</v>
      </c>
      <c r="D128" s="25" t="s">
        <v>47</v>
      </c>
      <c r="E128" s="30" t="s">
        <v>1678</v>
      </c>
      <c r="F128" s="31" t="s">
        <v>68</v>
      </c>
      <c r="G128" s="32">
        <v>19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2298</v>
      </c>
    </row>
    <row r="130" spans="1:5" ht="51">
      <c r="A130" s="37" t="s">
        <v>51</v>
      </c>
      <c r="E130" s="38" t="s">
        <v>2299</v>
      </c>
    </row>
    <row r="131" spans="1:5" ht="12.75">
      <c r="A131" t="s">
        <v>53</v>
      </c>
      <c r="E131" s="36" t="s">
        <v>405</v>
      </c>
    </row>
    <row r="132" spans="1:16" ht="12.75">
      <c r="A132" s="25" t="s">
        <v>45</v>
      </c>
      <c r="B132" s="29" t="s">
        <v>335</v>
      </c>
      <c r="C132" s="29" t="s">
        <v>1580</v>
      </c>
      <c r="D132" s="25" t="s">
        <v>47</v>
      </c>
      <c r="E132" s="30" t="s">
        <v>1581</v>
      </c>
      <c r="F132" s="31" t="s">
        <v>82</v>
      </c>
      <c r="G132" s="32">
        <v>345.5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47</v>
      </c>
    </row>
    <row r="134" spans="1:5" ht="25.5">
      <c r="A134" s="37" t="s">
        <v>51</v>
      </c>
      <c r="E134" s="38" t="s">
        <v>2300</v>
      </c>
    </row>
    <row r="135" spans="1:5" ht="12.75">
      <c r="A135" t="s">
        <v>53</v>
      </c>
      <c r="E135" s="36" t="s">
        <v>405</v>
      </c>
    </row>
    <row r="136" spans="1:16" ht="12.75">
      <c r="A136" s="25" t="s">
        <v>45</v>
      </c>
      <c r="B136" s="29" t="s">
        <v>339</v>
      </c>
      <c r="C136" s="29" t="s">
        <v>2301</v>
      </c>
      <c r="D136" s="25" t="s">
        <v>47</v>
      </c>
      <c r="E136" s="30" t="s">
        <v>2302</v>
      </c>
      <c r="F136" s="31" t="s">
        <v>82</v>
      </c>
      <c r="G136" s="32">
        <v>18.5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47</v>
      </c>
    </row>
    <row r="138" spans="1:5" ht="12.75">
      <c r="A138" s="37" t="s">
        <v>51</v>
      </c>
      <c r="E138" s="38" t="s">
        <v>2303</v>
      </c>
    </row>
    <row r="139" spans="1:5" ht="12.75">
      <c r="A139" t="s">
        <v>53</v>
      </c>
      <c r="E139" s="36" t="s">
        <v>405</v>
      </c>
    </row>
    <row r="140" spans="1:16" ht="12.75">
      <c r="A140" s="25" t="s">
        <v>45</v>
      </c>
      <c r="B140" s="29" t="s">
        <v>344</v>
      </c>
      <c r="C140" s="29" t="s">
        <v>1684</v>
      </c>
      <c r="D140" s="25" t="s">
        <v>47</v>
      </c>
      <c r="E140" s="30" t="s">
        <v>1685</v>
      </c>
      <c r="F140" s="31" t="s">
        <v>82</v>
      </c>
      <c r="G140" s="32">
        <v>327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47</v>
      </c>
    </row>
    <row r="142" spans="1:5" ht="51">
      <c r="A142" s="37" t="s">
        <v>51</v>
      </c>
      <c r="E142" s="38" t="s">
        <v>2282</v>
      </c>
    </row>
    <row r="143" spans="1:5" ht="12.75">
      <c r="A143" t="s">
        <v>53</v>
      </c>
      <c r="E143" s="36" t="s">
        <v>405</v>
      </c>
    </row>
    <row r="144" spans="1:16" ht="12.75">
      <c r="A144" s="25" t="s">
        <v>45</v>
      </c>
      <c r="B144" s="29" t="s">
        <v>493</v>
      </c>
      <c r="C144" s="29" t="s">
        <v>2304</v>
      </c>
      <c r="D144" s="25" t="s">
        <v>47</v>
      </c>
      <c r="E144" s="30" t="s">
        <v>2305</v>
      </c>
      <c r="F144" s="31" t="s">
        <v>82</v>
      </c>
      <c r="G144" s="32">
        <v>345.5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25.5">
      <c r="A146" s="37" t="s">
        <v>51</v>
      </c>
      <c r="E146" s="38" t="s">
        <v>2300</v>
      </c>
    </row>
    <row r="147" spans="1:5" ht="12.75">
      <c r="A147" t="s">
        <v>53</v>
      </c>
      <c r="E147" s="36" t="s">
        <v>405</v>
      </c>
    </row>
    <row r="148" spans="1:18" ht="12.75" customHeight="1">
      <c r="A148" s="6" t="s">
        <v>43</v>
      </c>
      <c r="B148" s="6"/>
      <c r="C148" s="40" t="s">
        <v>40</v>
      </c>
      <c r="D148" s="6"/>
      <c r="E148" s="27" t="s">
        <v>570</v>
      </c>
      <c r="F148" s="6"/>
      <c r="G148" s="6"/>
      <c r="H148" s="6"/>
      <c r="I148" s="41">
        <f>0+Q148</f>
      </c>
      <c r="O148">
        <f>0+R148</f>
      </c>
      <c r="Q148">
        <f>0+I149+I153+I157+I161+I165+I169</f>
      </c>
      <c r="R148">
        <f>0+O149+O153+O157+O161+O165+O169</f>
      </c>
    </row>
    <row r="149" spans="1:16" ht="12.75">
      <c r="A149" s="25" t="s">
        <v>45</v>
      </c>
      <c r="B149" s="29" t="s">
        <v>496</v>
      </c>
      <c r="C149" s="29" t="s">
        <v>2148</v>
      </c>
      <c r="D149" s="25" t="s">
        <v>47</v>
      </c>
      <c r="E149" s="30" t="s">
        <v>2149</v>
      </c>
      <c r="F149" s="31" t="s">
        <v>82</v>
      </c>
      <c r="G149" s="32">
        <v>555.8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51">
      <c r="A151" s="37" t="s">
        <v>51</v>
      </c>
      <c r="E151" s="38" t="s">
        <v>2306</v>
      </c>
    </row>
    <row r="152" spans="1:5" ht="12.75">
      <c r="A152" t="s">
        <v>53</v>
      </c>
      <c r="E152" s="36" t="s">
        <v>405</v>
      </c>
    </row>
    <row r="153" spans="1:16" ht="12.75">
      <c r="A153" s="25" t="s">
        <v>45</v>
      </c>
      <c r="B153" s="29" t="s">
        <v>501</v>
      </c>
      <c r="C153" s="29" t="s">
        <v>2307</v>
      </c>
      <c r="D153" s="25" t="s">
        <v>24</v>
      </c>
      <c r="E153" s="30" t="s">
        <v>2308</v>
      </c>
      <c r="F153" s="31" t="s">
        <v>68</v>
      </c>
      <c r="G153" s="32">
        <v>4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2309</v>
      </c>
    </row>
    <row r="155" spans="1:5" ht="25.5">
      <c r="A155" s="37" t="s">
        <v>51</v>
      </c>
      <c r="E155" s="38" t="s">
        <v>2310</v>
      </c>
    </row>
    <row r="156" spans="1:5" ht="12.75">
      <c r="A156" t="s">
        <v>53</v>
      </c>
      <c r="E156" s="36" t="s">
        <v>405</v>
      </c>
    </row>
    <row r="157" spans="1:16" ht="12.75">
      <c r="A157" s="25" t="s">
        <v>45</v>
      </c>
      <c r="B157" s="29" t="s">
        <v>504</v>
      </c>
      <c r="C157" s="29" t="s">
        <v>2307</v>
      </c>
      <c r="D157" s="25" t="s">
        <v>23</v>
      </c>
      <c r="E157" s="30" t="s">
        <v>2308</v>
      </c>
      <c r="F157" s="31" t="s">
        <v>68</v>
      </c>
      <c r="G157" s="32">
        <v>2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2311</v>
      </c>
    </row>
    <row r="159" spans="1:5" ht="12.75">
      <c r="A159" s="37" t="s">
        <v>51</v>
      </c>
      <c r="E159" s="38" t="s">
        <v>2312</v>
      </c>
    </row>
    <row r="160" spans="1:5" ht="12.75">
      <c r="A160" t="s">
        <v>53</v>
      </c>
      <c r="E160" s="36" t="s">
        <v>405</v>
      </c>
    </row>
    <row r="161" spans="1:16" ht="12.75">
      <c r="A161" s="25" t="s">
        <v>45</v>
      </c>
      <c r="B161" s="29" t="s">
        <v>507</v>
      </c>
      <c r="C161" s="29" t="s">
        <v>2307</v>
      </c>
      <c r="D161" s="25" t="s">
        <v>22</v>
      </c>
      <c r="E161" s="30" t="s">
        <v>2308</v>
      </c>
      <c r="F161" s="31" t="s">
        <v>68</v>
      </c>
      <c r="G161" s="32">
        <v>1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2313</v>
      </c>
    </row>
    <row r="163" spans="1:5" ht="12.75">
      <c r="A163" s="37" t="s">
        <v>51</v>
      </c>
      <c r="E163" s="38" t="s">
        <v>2314</v>
      </c>
    </row>
    <row r="164" spans="1:5" ht="12.75">
      <c r="A164" t="s">
        <v>53</v>
      </c>
      <c r="E164" s="36" t="s">
        <v>405</v>
      </c>
    </row>
    <row r="165" spans="1:16" ht="12.75">
      <c r="A165" s="25" t="s">
        <v>45</v>
      </c>
      <c r="B165" s="29" t="s">
        <v>510</v>
      </c>
      <c r="C165" s="29" t="s">
        <v>2307</v>
      </c>
      <c r="D165" s="25" t="s">
        <v>33</v>
      </c>
      <c r="E165" s="30" t="s">
        <v>2308</v>
      </c>
      <c r="F165" s="31" t="s">
        <v>68</v>
      </c>
      <c r="G165" s="32">
        <v>1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2315</v>
      </c>
    </row>
    <row r="167" spans="1:5" ht="12.75">
      <c r="A167" s="37" t="s">
        <v>51</v>
      </c>
      <c r="E167" s="38" t="s">
        <v>2316</v>
      </c>
    </row>
    <row r="168" spans="1:5" ht="12.75">
      <c r="A168" t="s">
        <v>53</v>
      </c>
      <c r="E168" s="36" t="s">
        <v>405</v>
      </c>
    </row>
    <row r="169" spans="1:16" ht="12.75">
      <c r="A169" s="25" t="s">
        <v>45</v>
      </c>
      <c r="B169" s="29" t="s">
        <v>515</v>
      </c>
      <c r="C169" s="29" t="s">
        <v>2317</v>
      </c>
      <c r="D169" s="25" t="s">
        <v>47</v>
      </c>
      <c r="E169" s="30" t="s">
        <v>2318</v>
      </c>
      <c r="F169" s="31" t="s">
        <v>82</v>
      </c>
      <c r="G169" s="32">
        <v>9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2319</v>
      </c>
    </row>
    <row r="171" spans="1:5" ht="51">
      <c r="A171" s="37" t="s">
        <v>51</v>
      </c>
      <c r="E171" s="38" t="s">
        <v>2320</v>
      </c>
    </row>
    <row r="172" spans="1:5" ht="12.75">
      <c r="A172" t="s">
        <v>53</v>
      </c>
      <c r="E172" s="36" t="s">
        <v>405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0+O8+O21+O54+O59+O124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2321</v>
      </c>
      <c r="I3" s="42">
        <f>0+I8+I21+I54+I59+I124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2321</v>
      </c>
      <c r="D4" s="6"/>
      <c r="E4" s="18" t="s">
        <v>2322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68.85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51">
      <c r="A11" s="37" t="s">
        <v>51</v>
      </c>
      <c r="E11" s="38" t="s">
        <v>2323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1689</v>
      </c>
      <c r="D13" s="25" t="s">
        <v>47</v>
      </c>
      <c r="E13" s="30" t="s">
        <v>1690</v>
      </c>
      <c r="F13" s="31" t="s">
        <v>1691</v>
      </c>
      <c r="G13" s="32">
        <v>40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1692</v>
      </c>
    </row>
    <row r="16" spans="1:5" ht="12.75">
      <c r="A16" t="s">
        <v>53</v>
      </c>
      <c r="E16" s="36" t="s">
        <v>132</v>
      </c>
    </row>
    <row r="17" spans="1:16" ht="12.75">
      <c r="A17" s="25" t="s">
        <v>45</v>
      </c>
      <c r="B17" s="29" t="s">
        <v>22</v>
      </c>
      <c r="C17" s="29" t="s">
        <v>1460</v>
      </c>
      <c r="D17" s="25" t="s">
        <v>47</v>
      </c>
      <c r="E17" s="30" t="s">
        <v>1461</v>
      </c>
      <c r="F17" s="31" t="s">
        <v>130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1695</v>
      </c>
    </row>
    <row r="19" spans="1:5" ht="12.75">
      <c r="A19" s="37" t="s">
        <v>51</v>
      </c>
      <c r="E19" s="38" t="s">
        <v>57</v>
      </c>
    </row>
    <row r="20" spans="1:5" ht="12.75">
      <c r="A20" t="s">
        <v>53</v>
      </c>
      <c r="E20" s="36" t="s">
        <v>1464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</f>
      </c>
      <c r="R21">
        <f>0+O22+O26+O30+O34+O38+O42+O46+O50</f>
      </c>
    </row>
    <row r="22" spans="1:16" ht="12.75">
      <c r="A22" s="25" t="s">
        <v>45</v>
      </c>
      <c r="B22" s="29" t="s">
        <v>33</v>
      </c>
      <c r="C22" s="29" t="s">
        <v>236</v>
      </c>
      <c r="D22" s="25" t="s">
        <v>47</v>
      </c>
      <c r="E22" s="30" t="s">
        <v>237</v>
      </c>
      <c r="F22" s="31" t="s">
        <v>160</v>
      </c>
      <c r="G22" s="32">
        <v>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2324</v>
      </c>
    </row>
    <row r="24" spans="1:5" ht="38.25">
      <c r="A24" s="37" t="s">
        <v>51</v>
      </c>
      <c r="E24" s="38" t="s">
        <v>2325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35</v>
      </c>
      <c r="C26" s="29" t="s">
        <v>244</v>
      </c>
      <c r="D26" s="25" t="s">
        <v>149</v>
      </c>
      <c r="E26" s="30" t="s">
        <v>245</v>
      </c>
      <c r="F26" s="31" t="s">
        <v>160</v>
      </c>
      <c r="G26" s="32">
        <v>159.55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2326</v>
      </c>
    </row>
    <row r="29" spans="1:5" ht="306">
      <c r="A29" t="s">
        <v>53</v>
      </c>
      <c r="E29" s="36" t="s">
        <v>199</v>
      </c>
    </row>
    <row r="30" spans="1:16" ht="12.75">
      <c r="A30" s="25" t="s">
        <v>45</v>
      </c>
      <c r="B30" s="29" t="s">
        <v>37</v>
      </c>
      <c r="C30" s="29" t="s">
        <v>422</v>
      </c>
      <c r="D30" s="25" t="s">
        <v>47</v>
      </c>
      <c r="E30" s="30" t="s">
        <v>423</v>
      </c>
      <c r="F30" s="31" t="s">
        <v>160</v>
      </c>
      <c r="G30" s="32">
        <v>220.4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2327</v>
      </c>
    </row>
    <row r="33" spans="1:5" ht="318.75">
      <c r="A33" t="s">
        <v>53</v>
      </c>
      <c r="E33" s="36" t="s">
        <v>2328</v>
      </c>
    </row>
    <row r="34" spans="1:16" ht="12.75">
      <c r="A34" s="25" t="s">
        <v>45</v>
      </c>
      <c r="B34" s="29" t="s">
        <v>64</v>
      </c>
      <c r="C34" s="29" t="s">
        <v>200</v>
      </c>
      <c r="D34" s="25" t="s">
        <v>47</v>
      </c>
      <c r="E34" s="30" t="s">
        <v>201</v>
      </c>
      <c r="F34" s="31" t="s">
        <v>160</v>
      </c>
      <c r="G34" s="32">
        <v>220.4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2329</v>
      </c>
    </row>
    <row r="37" spans="1:5" ht="191.25">
      <c r="A37" t="s">
        <v>53</v>
      </c>
      <c r="E37" s="36" t="s">
        <v>203</v>
      </c>
    </row>
    <row r="38" spans="1:16" ht="12.75">
      <c r="A38" s="25" t="s">
        <v>45</v>
      </c>
      <c r="B38" s="29" t="s">
        <v>77</v>
      </c>
      <c r="C38" s="29" t="s">
        <v>435</v>
      </c>
      <c r="D38" s="25" t="s">
        <v>47</v>
      </c>
      <c r="E38" s="30" t="s">
        <v>436</v>
      </c>
      <c r="F38" s="31" t="s">
        <v>160</v>
      </c>
      <c r="G38" s="32">
        <v>159.55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2326</v>
      </c>
    </row>
    <row r="41" spans="1:5" ht="229.5">
      <c r="A41" t="s">
        <v>53</v>
      </c>
      <c r="E41" s="36" t="s">
        <v>438</v>
      </c>
    </row>
    <row r="42" spans="1:16" ht="12.75">
      <c r="A42" s="25" t="s">
        <v>45</v>
      </c>
      <c r="B42" s="29" t="s">
        <v>40</v>
      </c>
      <c r="C42" s="29" t="s">
        <v>949</v>
      </c>
      <c r="D42" s="25" t="s">
        <v>47</v>
      </c>
      <c r="E42" s="30" t="s">
        <v>950</v>
      </c>
      <c r="F42" s="31" t="s">
        <v>160</v>
      </c>
      <c r="G42" s="32">
        <v>46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2330</v>
      </c>
    </row>
    <row r="45" spans="1:5" ht="293.25">
      <c r="A45" t="s">
        <v>53</v>
      </c>
      <c r="E45" s="36" t="s">
        <v>952</v>
      </c>
    </row>
    <row r="46" spans="1:16" ht="12.75">
      <c r="A46" s="25" t="s">
        <v>45</v>
      </c>
      <c r="B46" s="29" t="s">
        <v>42</v>
      </c>
      <c r="C46" s="29" t="s">
        <v>1711</v>
      </c>
      <c r="D46" s="25" t="s">
        <v>47</v>
      </c>
      <c r="E46" s="30" t="s">
        <v>1712</v>
      </c>
      <c r="F46" s="31" t="s">
        <v>170</v>
      </c>
      <c r="G46" s="32">
        <v>430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2331</v>
      </c>
    </row>
    <row r="49" spans="1:5" ht="12.75">
      <c r="A49" t="s">
        <v>53</v>
      </c>
      <c r="E49" s="36" t="s">
        <v>1715</v>
      </c>
    </row>
    <row r="50" spans="1:16" ht="12.75">
      <c r="A50" s="25" t="s">
        <v>45</v>
      </c>
      <c r="B50" s="29" t="s">
        <v>89</v>
      </c>
      <c r="C50" s="29" t="s">
        <v>1716</v>
      </c>
      <c r="D50" s="25" t="s">
        <v>47</v>
      </c>
      <c r="E50" s="30" t="s">
        <v>1717</v>
      </c>
      <c r="F50" s="31" t="s">
        <v>170</v>
      </c>
      <c r="G50" s="32">
        <v>430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2331</v>
      </c>
    </row>
    <row r="53" spans="1:5" ht="25.5">
      <c r="A53" t="s">
        <v>53</v>
      </c>
      <c r="E53" s="36" t="s">
        <v>1718</v>
      </c>
    </row>
    <row r="54" spans="1:18" ht="12.75" customHeight="1">
      <c r="A54" s="6" t="s">
        <v>43</v>
      </c>
      <c r="B54" s="6"/>
      <c r="C54" s="40" t="s">
        <v>35</v>
      </c>
      <c r="D54" s="6"/>
      <c r="E54" s="27" t="s">
        <v>280</v>
      </c>
      <c r="F54" s="6"/>
      <c r="G54" s="6"/>
      <c r="H54" s="6"/>
      <c r="I54" s="41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93</v>
      </c>
      <c r="C55" s="29" t="s">
        <v>2332</v>
      </c>
      <c r="D55" s="25" t="s">
        <v>47</v>
      </c>
      <c r="E55" s="30" t="s">
        <v>2333</v>
      </c>
      <c r="F55" s="31" t="s">
        <v>160</v>
      </c>
      <c r="G55" s="32">
        <v>8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38.25">
      <c r="A57" s="37" t="s">
        <v>51</v>
      </c>
      <c r="E57" s="38" t="s">
        <v>2325</v>
      </c>
    </row>
    <row r="58" spans="1:5" ht="204">
      <c r="A58" t="s">
        <v>53</v>
      </c>
      <c r="E58" s="36" t="s">
        <v>2334</v>
      </c>
    </row>
    <row r="59" spans="1:18" ht="12.75" customHeight="1">
      <c r="A59" s="6" t="s">
        <v>43</v>
      </c>
      <c r="B59" s="6"/>
      <c r="C59" s="40" t="s">
        <v>64</v>
      </c>
      <c r="D59" s="6"/>
      <c r="E59" s="27" t="s">
        <v>65</v>
      </c>
      <c r="F59" s="6"/>
      <c r="G59" s="6"/>
      <c r="H59" s="6"/>
      <c r="I59" s="41">
        <f>0+Q59</f>
      </c>
      <c r="O59">
        <f>0+R59</f>
      </c>
      <c r="Q59">
        <f>0+I60+I64+I68+I72+I76+I80+I84+I88+I92+I96+I100+I104+I108+I112+I116+I120</f>
      </c>
      <c r="R59">
        <f>0+O60+O64+O68+O72+O76+O80+O84+O88+O92+O96+O100+O104+O108+O112+O116+O120</f>
      </c>
    </row>
    <row r="60" spans="1:16" ht="25.5">
      <c r="A60" s="25" t="s">
        <v>45</v>
      </c>
      <c r="B60" s="29" t="s">
        <v>97</v>
      </c>
      <c r="C60" s="29" t="s">
        <v>1719</v>
      </c>
      <c r="D60" s="25" t="s">
        <v>47</v>
      </c>
      <c r="E60" s="30" t="s">
        <v>1720</v>
      </c>
      <c r="F60" s="31" t="s">
        <v>68</v>
      </c>
      <c r="G60" s="32">
        <v>16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1453</v>
      </c>
    </row>
    <row r="63" spans="1:5" ht="76.5">
      <c r="A63" t="s">
        <v>53</v>
      </c>
      <c r="E63" s="36" t="s">
        <v>2335</v>
      </c>
    </row>
    <row r="64" spans="1:16" ht="12.75">
      <c r="A64" s="25" t="s">
        <v>45</v>
      </c>
      <c r="B64" s="29" t="s">
        <v>261</v>
      </c>
      <c r="C64" s="29" t="s">
        <v>1722</v>
      </c>
      <c r="D64" s="25" t="s">
        <v>47</v>
      </c>
      <c r="E64" s="30" t="s">
        <v>1723</v>
      </c>
      <c r="F64" s="31" t="s">
        <v>68</v>
      </c>
      <c r="G64" s="32">
        <v>30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12.75">
      <c r="A66" s="37" t="s">
        <v>51</v>
      </c>
      <c r="E66" s="38" t="s">
        <v>1725</v>
      </c>
    </row>
    <row r="67" spans="1:5" ht="76.5">
      <c r="A67" t="s">
        <v>53</v>
      </c>
      <c r="E67" s="36" t="s">
        <v>2335</v>
      </c>
    </row>
    <row r="68" spans="1:16" ht="12.75">
      <c r="A68" s="25" t="s">
        <v>45</v>
      </c>
      <c r="B68" s="29" t="s">
        <v>101</v>
      </c>
      <c r="C68" s="29" t="s">
        <v>2032</v>
      </c>
      <c r="D68" s="25" t="s">
        <v>47</v>
      </c>
      <c r="E68" s="30" t="s">
        <v>2033</v>
      </c>
      <c r="F68" s="31" t="s">
        <v>82</v>
      </c>
      <c r="G68" s="32">
        <v>110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2336</v>
      </c>
    </row>
    <row r="71" spans="1:5" ht="102">
      <c r="A71" t="s">
        <v>53</v>
      </c>
      <c r="E71" s="36" t="s">
        <v>2337</v>
      </c>
    </row>
    <row r="72" spans="1:16" ht="12.75">
      <c r="A72" s="25" t="s">
        <v>45</v>
      </c>
      <c r="B72" s="29" t="s">
        <v>105</v>
      </c>
      <c r="C72" s="29" t="s">
        <v>1727</v>
      </c>
      <c r="D72" s="25" t="s">
        <v>47</v>
      </c>
      <c r="E72" s="30" t="s">
        <v>1728</v>
      </c>
      <c r="F72" s="31" t="s">
        <v>82</v>
      </c>
      <c r="G72" s="32">
        <v>110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2338</v>
      </c>
    </row>
    <row r="75" spans="1:5" ht="102">
      <c r="A75" t="s">
        <v>53</v>
      </c>
      <c r="E75" s="36" t="s">
        <v>1786</v>
      </c>
    </row>
    <row r="76" spans="1:16" ht="12.75">
      <c r="A76" s="25" t="s">
        <v>45</v>
      </c>
      <c r="B76" s="29" t="s">
        <v>109</v>
      </c>
      <c r="C76" s="29" t="s">
        <v>525</v>
      </c>
      <c r="D76" s="25" t="s">
        <v>47</v>
      </c>
      <c r="E76" s="30" t="s">
        <v>526</v>
      </c>
      <c r="F76" s="31" t="s">
        <v>82</v>
      </c>
      <c r="G76" s="32">
        <v>1030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38.25">
      <c r="A78" s="37" t="s">
        <v>51</v>
      </c>
      <c r="E78" s="38" t="s">
        <v>2339</v>
      </c>
    </row>
    <row r="79" spans="1:5" ht="140.25">
      <c r="A79" t="s">
        <v>53</v>
      </c>
      <c r="E79" s="36" t="s">
        <v>528</v>
      </c>
    </row>
    <row r="80" spans="1:16" ht="12.75">
      <c r="A80" s="25" t="s">
        <v>45</v>
      </c>
      <c r="B80" s="29" t="s">
        <v>113</v>
      </c>
      <c r="C80" s="29" t="s">
        <v>1788</v>
      </c>
      <c r="D80" s="25" t="s">
        <v>47</v>
      </c>
      <c r="E80" s="30" t="s">
        <v>1789</v>
      </c>
      <c r="F80" s="31" t="s">
        <v>82</v>
      </c>
      <c r="G80" s="32">
        <v>920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12.75">
      <c r="A82" s="37" t="s">
        <v>51</v>
      </c>
      <c r="E82" s="38" t="s">
        <v>2340</v>
      </c>
    </row>
    <row r="83" spans="1:5" ht="140.25">
      <c r="A83" t="s">
        <v>53</v>
      </c>
      <c r="E83" s="36" t="s">
        <v>528</v>
      </c>
    </row>
    <row r="84" spans="1:16" ht="25.5">
      <c r="A84" s="25" t="s">
        <v>45</v>
      </c>
      <c r="B84" s="29" t="s">
        <v>117</v>
      </c>
      <c r="C84" s="29" t="s">
        <v>2041</v>
      </c>
      <c r="D84" s="25" t="s">
        <v>47</v>
      </c>
      <c r="E84" s="30" t="s">
        <v>2042</v>
      </c>
      <c r="F84" s="31" t="s">
        <v>68</v>
      </c>
      <c r="G84" s="32">
        <v>4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896</v>
      </c>
    </row>
    <row r="87" spans="1:5" ht="127.5">
      <c r="A87" t="s">
        <v>53</v>
      </c>
      <c r="E87" s="36" t="s">
        <v>2341</v>
      </c>
    </row>
    <row r="88" spans="1:16" ht="25.5">
      <c r="A88" s="25" t="s">
        <v>45</v>
      </c>
      <c r="B88" s="29" t="s">
        <v>121</v>
      </c>
      <c r="C88" s="29" t="s">
        <v>2045</v>
      </c>
      <c r="D88" s="25" t="s">
        <v>47</v>
      </c>
      <c r="E88" s="30" t="s">
        <v>2046</v>
      </c>
      <c r="F88" s="31" t="s">
        <v>68</v>
      </c>
      <c r="G88" s="32">
        <v>4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896</v>
      </c>
    </row>
    <row r="91" spans="1:5" ht="38.25">
      <c r="A91" t="s">
        <v>53</v>
      </c>
      <c r="E91" s="36" t="s">
        <v>2047</v>
      </c>
    </row>
    <row r="92" spans="1:16" ht="25.5">
      <c r="A92" s="25" t="s">
        <v>45</v>
      </c>
      <c r="B92" s="29" t="s">
        <v>289</v>
      </c>
      <c r="C92" s="29" t="s">
        <v>2048</v>
      </c>
      <c r="D92" s="25" t="s">
        <v>47</v>
      </c>
      <c r="E92" s="30" t="s">
        <v>2049</v>
      </c>
      <c r="F92" s="31" t="s">
        <v>68</v>
      </c>
      <c r="G92" s="32">
        <v>4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12.75">
      <c r="A94" s="37" t="s">
        <v>51</v>
      </c>
      <c r="E94" s="38" t="s">
        <v>896</v>
      </c>
    </row>
    <row r="95" spans="1:5" ht="38.25">
      <c r="A95" t="s">
        <v>53</v>
      </c>
      <c r="E95" s="36" t="s">
        <v>2050</v>
      </c>
    </row>
    <row r="96" spans="1:16" ht="12.75">
      <c r="A96" s="25" t="s">
        <v>45</v>
      </c>
      <c r="B96" s="29" t="s">
        <v>294</v>
      </c>
      <c r="C96" s="29" t="s">
        <v>1761</v>
      </c>
      <c r="D96" s="25" t="s">
        <v>47</v>
      </c>
      <c r="E96" s="30" t="s">
        <v>1762</v>
      </c>
      <c r="F96" s="31" t="s">
        <v>68</v>
      </c>
      <c r="G96" s="32">
        <v>4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896</v>
      </c>
    </row>
    <row r="99" spans="1:5" ht="102">
      <c r="A99" t="s">
        <v>53</v>
      </c>
      <c r="E99" s="36" t="s">
        <v>2342</v>
      </c>
    </row>
    <row r="100" spans="1:16" ht="25.5">
      <c r="A100" s="25" t="s">
        <v>45</v>
      </c>
      <c r="B100" s="29" t="s">
        <v>299</v>
      </c>
      <c r="C100" s="29" t="s">
        <v>2051</v>
      </c>
      <c r="D100" s="25" t="s">
        <v>140</v>
      </c>
      <c r="E100" s="30" t="s">
        <v>2052</v>
      </c>
      <c r="F100" s="31" t="s">
        <v>2053</v>
      </c>
      <c r="G100" s="32">
        <v>1163.85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2054</v>
      </c>
    </row>
    <row r="102" spans="1:5" ht="76.5">
      <c r="A102" s="37" t="s">
        <v>51</v>
      </c>
      <c r="E102" s="38" t="s">
        <v>2343</v>
      </c>
    </row>
    <row r="103" spans="1:5" ht="127.5">
      <c r="A103" t="s">
        <v>53</v>
      </c>
      <c r="E103" s="36" t="s">
        <v>2344</v>
      </c>
    </row>
    <row r="104" spans="1:16" ht="12.75">
      <c r="A104" s="25" t="s">
        <v>45</v>
      </c>
      <c r="B104" s="29" t="s">
        <v>303</v>
      </c>
      <c r="C104" s="29" t="s">
        <v>2345</v>
      </c>
      <c r="D104" s="25" t="s">
        <v>47</v>
      </c>
      <c r="E104" s="30" t="s">
        <v>2346</v>
      </c>
      <c r="F104" s="31" t="s">
        <v>2347</v>
      </c>
      <c r="G104" s="32">
        <v>8.415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2348</v>
      </c>
    </row>
    <row r="107" spans="1:5" ht="153">
      <c r="A107" t="s">
        <v>53</v>
      </c>
      <c r="E107" s="36" t="s">
        <v>2349</v>
      </c>
    </row>
    <row r="108" spans="1:16" ht="12.75">
      <c r="A108" s="25" t="s">
        <v>45</v>
      </c>
      <c r="B108" s="29" t="s">
        <v>396</v>
      </c>
      <c r="C108" s="29" t="s">
        <v>2350</v>
      </c>
      <c r="D108" s="25" t="s">
        <v>47</v>
      </c>
      <c r="E108" s="30" t="s">
        <v>2351</v>
      </c>
      <c r="F108" s="31" t="s">
        <v>2347</v>
      </c>
      <c r="G108" s="32">
        <v>11.22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25.5">
      <c r="A110" s="37" t="s">
        <v>51</v>
      </c>
      <c r="E110" s="38" t="s">
        <v>2352</v>
      </c>
    </row>
    <row r="111" spans="1:5" ht="153">
      <c r="A111" t="s">
        <v>53</v>
      </c>
      <c r="E111" s="36" t="s">
        <v>2349</v>
      </c>
    </row>
    <row r="112" spans="1:16" ht="12.75">
      <c r="A112" s="25" t="s">
        <v>45</v>
      </c>
      <c r="B112" s="29" t="s">
        <v>311</v>
      </c>
      <c r="C112" s="29" t="s">
        <v>2062</v>
      </c>
      <c r="D112" s="25" t="s">
        <v>47</v>
      </c>
      <c r="E112" s="30" t="s">
        <v>2063</v>
      </c>
      <c r="F112" s="31" t="s">
        <v>68</v>
      </c>
      <c r="G112" s="32">
        <v>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896</v>
      </c>
    </row>
    <row r="115" spans="1:5" ht="127.5">
      <c r="A115" t="s">
        <v>53</v>
      </c>
      <c r="E115" s="36" t="s">
        <v>2353</v>
      </c>
    </row>
    <row r="116" spans="1:16" ht="12.75">
      <c r="A116" s="25" t="s">
        <v>45</v>
      </c>
      <c r="B116" s="29" t="s">
        <v>316</v>
      </c>
      <c r="C116" s="29" t="s">
        <v>2354</v>
      </c>
      <c r="D116" s="25" t="s">
        <v>47</v>
      </c>
      <c r="E116" s="30" t="s">
        <v>2355</v>
      </c>
      <c r="F116" s="31" t="s">
        <v>68</v>
      </c>
      <c r="G116" s="32">
        <v>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896</v>
      </c>
    </row>
    <row r="119" spans="1:5" ht="165.75">
      <c r="A119" t="s">
        <v>53</v>
      </c>
      <c r="E119" s="36" t="s">
        <v>2356</v>
      </c>
    </row>
    <row r="120" spans="1:16" ht="25.5">
      <c r="A120" s="25" t="s">
        <v>45</v>
      </c>
      <c r="B120" s="29" t="s">
        <v>321</v>
      </c>
      <c r="C120" s="29" t="s">
        <v>2071</v>
      </c>
      <c r="D120" s="25" t="s">
        <v>47</v>
      </c>
      <c r="E120" s="30" t="s">
        <v>2072</v>
      </c>
      <c r="F120" s="31" t="s">
        <v>2073</v>
      </c>
      <c r="G120" s="32">
        <v>70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38.25">
      <c r="A122" s="37" t="s">
        <v>51</v>
      </c>
      <c r="E122" s="38" t="s">
        <v>2357</v>
      </c>
    </row>
    <row r="123" spans="1:5" ht="127.5">
      <c r="A123" t="s">
        <v>53</v>
      </c>
      <c r="E123" s="36" t="s">
        <v>2358</v>
      </c>
    </row>
    <row r="124" spans="1:18" ht="12.75" customHeight="1">
      <c r="A124" s="6" t="s">
        <v>43</v>
      </c>
      <c r="B124" s="6"/>
      <c r="C124" s="40" t="s">
        <v>77</v>
      </c>
      <c r="D124" s="6"/>
      <c r="E124" s="27" t="s">
        <v>753</v>
      </c>
      <c r="F124" s="6"/>
      <c r="G124" s="6"/>
      <c r="H124" s="6"/>
      <c r="I124" s="41">
        <f>0+Q124</f>
      </c>
      <c r="O124">
        <f>0+R124</f>
      </c>
      <c r="Q124">
        <f>0+I125</f>
      </c>
      <c r="R124">
        <f>0+O125</f>
      </c>
    </row>
    <row r="125" spans="1:16" ht="12.75">
      <c r="A125" s="25" t="s">
        <v>45</v>
      </c>
      <c r="B125" s="29" t="s">
        <v>326</v>
      </c>
      <c r="C125" s="29" t="s">
        <v>563</v>
      </c>
      <c r="D125" s="25" t="s">
        <v>47</v>
      </c>
      <c r="E125" s="30" t="s">
        <v>564</v>
      </c>
      <c r="F125" s="31" t="s">
        <v>160</v>
      </c>
      <c r="G125" s="32">
        <v>9.9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38.25">
      <c r="A127" s="37" t="s">
        <v>51</v>
      </c>
      <c r="E127" s="38" t="s">
        <v>2359</v>
      </c>
    </row>
    <row r="128" spans="1:5" ht="369.75">
      <c r="A128" t="s">
        <v>53</v>
      </c>
      <c r="E128" s="36" t="s">
        <v>275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0+O8+O21+O66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155</v>
      </c>
      <c r="I3" s="42">
        <f>0+I8+I21+I66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155</v>
      </c>
      <c r="D4" s="6"/>
      <c r="E4" s="18" t="s">
        <v>156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158</v>
      </c>
      <c r="E9" s="30" t="s">
        <v>159</v>
      </c>
      <c r="F9" s="31" t="s">
        <v>160</v>
      </c>
      <c r="G9" s="32">
        <v>16.32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161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163</v>
      </c>
      <c r="E13" s="30" t="s">
        <v>159</v>
      </c>
      <c r="F13" s="31" t="s">
        <v>160</v>
      </c>
      <c r="G13" s="32">
        <v>4.16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164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157</v>
      </c>
      <c r="D17" s="25" t="s">
        <v>165</v>
      </c>
      <c r="E17" s="30" t="s">
        <v>159</v>
      </c>
      <c r="F17" s="31" t="s">
        <v>160</v>
      </c>
      <c r="G17" s="32">
        <v>92.8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166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</f>
      </c>
      <c r="R21">
        <f>0+O22+O26+O30+O34+O38+O42+O46+O50+O54+O58+O62</f>
      </c>
    </row>
    <row r="22" spans="1:16" ht="12.75">
      <c r="A22" s="25" t="s">
        <v>45</v>
      </c>
      <c r="B22" s="29" t="s">
        <v>33</v>
      </c>
      <c r="C22" s="29" t="s">
        <v>168</v>
      </c>
      <c r="D22" s="25" t="s">
        <v>47</v>
      </c>
      <c r="E22" s="30" t="s">
        <v>169</v>
      </c>
      <c r="F22" s="31" t="s">
        <v>170</v>
      </c>
      <c r="G22" s="32">
        <v>1502.73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171</v>
      </c>
    </row>
    <row r="25" spans="1:5" ht="38.25">
      <c r="A25" t="s">
        <v>53</v>
      </c>
      <c r="E25" s="36" t="s">
        <v>172</v>
      </c>
    </row>
    <row r="26" spans="1:16" ht="12.75">
      <c r="A26" s="25" t="s">
        <v>45</v>
      </c>
      <c r="B26" s="29" t="s">
        <v>35</v>
      </c>
      <c r="C26" s="29" t="s">
        <v>173</v>
      </c>
      <c r="D26" s="25" t="s">
        <v>47</v>
      </c>
      <c r="E26" s="30" t="s">
        <v>174</v>
      </c>
      <c r="F26" s="31" t="s">
        <v>170</v>
      </c>
      <c r="G26" s="32">
        <v>17464.3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175</v>
      </c>
    </row>
    <row r="29" spans="1:5" ht="12.75">
      <c r="A29" t="s">
        <v>53</v>
      </c>
      <c r="E29" s="36" t="s">
        <v>176</v>
      </c>
    </row>
    <row r="30" spans="1:16" ht="12.75">
      <c r="A30" s="25" t="s">
        <v>45</v>
      </c>
      <c r="B30" s="29" t="s">
        <v>37</v>
      </c>
      <c r="C30" s="29" t="s">
        <v>177</v>
      </c>
      <c r="D30" s="25" t="s">
        <v>47</v>
      </c>
      <c r="E30" s="30" t="s">
        <v>178</v>
      </c>
      <c r="F30" s="31" t="s">
        <v>68</v>
      </c>
      <c r="G30" s="32">
        <v>42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179</v>
      </c>
    </row>
    <row r="33" spans="1:5" ht="165.75">
      <c r="A33" t="s">
        <v>53</v>
      </c>
      <c r="E33" s="36" t="s">
        <v>180</v>
      </c>
    </row>
    <row r="34" spans="1:16" ht="12.75">
      <c r="A34" s="25" t="s">
        <v>45</v>
      </c>
      <c r="B34" s="29" t="s">
        <v>64</v>
      </c>
      <c r="C34" s="29" t="s">
        <v>181</v>
      </c>
      <c r="D34" s="25" t="s">
        <v>47</v>
      </c>
      <c r="E34" s="30" t="s">
        <v>182</v>
      </c>
      <c r="F34" s="31" t="s">
        <v>68</v>
      </c>
      <c r="G34" s="32">
        <v>58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51</v>
      </c>
      <c r="E36" s="38" t="s">
        <v>183</v>
      </c>
    </row>
    <row r="37" spans="1:5" ht="165.75">
      <c r="A37" t="s">
        <v>53</v>
      </c>
      <c r="E37" s="36" t="s">
        <v>180</v>
      </c>
    </row>
    <row r="38" spans="1:16" ht="12.75">
      <c r="A38" s="25" t="s">
        <v>45</v>
      </c>
      <c r="B38" s="29" t="s">
        <v>77</v>
      </c>
      <c r="C38" s="29" t="s">
        <v>184</v>
      </c>
      <c r="D38" s="25" t="s">
        <v>47</v>
      </c>
      <c r="E38" s="30" t="s">
        <v>185</v>
      </c>
      <c r="F38" s="31" t="s">
        <v>68</v>
      </c>
      <c r="G38" s="32">
        <v>269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25.5">
      <c r="A40" s="37" t="s">
        <v>51</v>
      </c>
      <c r="E40" s="38" t="s">
        <v>186</v>
      </c>
    </row>
    <row r="41" spans="1:5" ht="165.75">
      <c r="A41" t="s">
        <v>53</v>
      </c>
      <c r="E41" s="36" t="s">
        <v>180</v>
      </c>
    </row>
    <row r="42" spans="1:16" ht="12.75">
      <c r="A42" s="25" t="s">
        <v>45</v>
      </c>
      <c r="B42" s="29" t="s">
        <v>40</v>
      </c>
      <c r="C42" s="29" t="s">
        <v>187</v>
      </c>
      <c r="D42" s="25" t="s">
        <v>47</v>
      </c>
      <c r="E42" s="30" t="s">
        <v>188</v>
      </c>
      <c r="F42" s="31" t="s">
        <v>68</v>
      </c>
      <c r="G42" s="32">
        <v>31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189</v>
      </c>
    </row>
    <row r="45" spans="1:5" ht="165.75">
      <c r="A45" t="s">
        <v>53</v>
      </c>
      <c r="E45" s="36" t="s">
        <v>180</v>
      </c>
    </row>
    <row r="46" spans="1:16" ht="12.75">
      <c r="A46" s="25" t="s">
        <v>45</v>
      </c>
      <c r="B46" s="29" t="s">
        <v>42</v>
      </c>
      <c r="C46" s="29" t="s">
        <v>190</v>
      </c>
      <c r="D46" s="25" t="s">
        <v>47</v>
      </c>
      <c r="E46" s="30" t="s">
        <v>191</v>
      </c>
      <c r="F46" s="31" t="s">
        <v>160</v>
      </c>
      <c r="G46" s="32">
        <v>40823.762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63.75">
      <c r="A48" s="37" t="s">
        <v>51</v>
      </c>
      <c r="E48" s="38" t="s">
        <v>192</v>
      </c>
    </row>
    <row r="49" spans="1:5" ht="38.25">
      <c r="A49" t="s">
        <v>53</v>
      </c>
      <c r="E49" s="36" t="s">
        <v>193</v>
      </c>
    </row>
    <row r="50" spans="1:16" ht="12.75">
      <c r="A50" s="25" t="s">
        <v>45</v>
      </c>
      <c r="B50" s="29" t="s">
        <v>194</v>
      </c>
      <c r="C50" s="29" t="s">
        <v>195</v>
      </c>
      <c r="D50" s="25" t="s">
        <v>196</v>
      </c>
      <c r="E50" s="30" t="s">
        <v>197</v>
      </c>
      <c r="F50" s="31" t="s">
        <v>160</v>
      </c>
      <c r="G50" s="32">
        <v>7252.277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198</v>
      </c>
    </row>
    <row r="53" spans="1:5" ht="306">
      <c r="A53" t="s">
        <v>53</v>
      </c>
      <c r="E53" s="36" t="s">
        <v>199</v>
      </c>
    </row>
    <row r="54" spans="1:16" ht="12.75">
      <c r="A54" s="25" t="s">
        <v>45</v>
      </c>
      <c r="B54" s="29" t="s">
        <v>89</v>
      </c>
      <c r="C54" s="29" t="s">
        <v>200</v>
      </c>
      <c r="D54" s="25" t="s">
        <v>47</v>
      </c>
      <c r="E54" s="30" t="s">
        <v>201</v>
      </c>
      <c r="F54" s="31" t="s">
        <v>160</v>
      </c>
      <c r="G54" s="32">
        <v>43443.412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202</v>
      </c>
    </row>
    <row r="57" spans="1:5" ht="191.25">
      <c r="A57" t="s">
        <v>53</v>
      </c>
      <c r="E57" s="36" t="s">
        <v>203</v>
      </c>
    </row>
    <row r="58" spans="1:16" ht="12.75">
      <c r="A58" s="25" t="s">
        <v>45</v>
      </c>
      <c r="B58" s="29" t="s">
        <v>204</v>
      </c>
      <c r="C58" s="29" t="s">
        <v>205</v>
      </c>
      <c r="D58" s="25" t="s">
        <v>47</v>
      </c>
      <c r="E58" s="30" t="s">
        <v>206</v>
      </c>
      <c r="F58" s="31" t="s">
        <v>160</v>
      </c>
      <c r="G58" s="32">
        <v>7252.277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207</v>
      </c>
    </row>
    <row r="61" spans="1:5" ht="38.25">
      <c r="A61" t="s">
        <v>53</v>
      </c>
      <c r="E61" s="36" t="s">
        <v>208</v>
      </c>
    </row>
    <row r="62" spans="1:16" ht="12.75">
      <c r="A62" s="25" t="s">
        <v>45</v>
      </c>
      <c r="B62" s="29" t="s">
        <v>209</v>
      </c>
      <c r="C62" s="29" t="s">
        <v>210</v>
      </c>
      <c r="D62" s="25" t="s">
        <v>47</v>
      </c>
      <c r="E62" s="30" t="s">
        <v>211</v>
      </c>
      <c r="F62" s="31" t="s">
        <v>170</v>
      </c>
      <c r="G62" s="32">
        <v>248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212</v>
      </c>
    </row>
    <row r="65" spans="1:5" ht="38.25">
      <c r="A65" t="s">
        <v>53</v>
      </c>
      <c r="E65" s="36" t="s">
        <v>213</v>
      </c>
    </row>
    <row r="66" spans="1:18" ht="12.75" customHeight="1">
      <c r="A66" s="6" t="s">
        <v>43</v>
      </c>
      <c r="B66" s="6"/>
      <c r="C66" s="40" t="s">
        <v>40</v>
      </c>
      <c r="D66" s="6"/>
      <c r="E66" s="27" t="s">
        <v>214</v>
      </c>
      <c r="F66" s="6"/>
      <c r="G66" s="6"/>
      <c r="H66" s="6"/>
      <c r="I66" s="41">
        <f>0+Q66</f>
      </c>
      <c r="O66">
        <f>0+R66</f>
      </c>
      <c r="Q66">
        <f>0+I67+I71</f>
      </c>
      <c r="R66">
        <f>0+O67+O71</f>
      </c>
    </row>
    <row r="67" spans="1:16" ht="12.75">
      <c r="A67" s="25" t="s">
        <v>45</v>
      </c>
      <c r="B67" s="29" t="s">
        <v>93</v>
      </c>
      <c r="C67" s="29" t="s">
        <v>215</v>
      </c>
      <c r="D67" s="25" t="s">
        <v>47</v>
      </c>
      <c r="E67" s="30" t="s">
        <v>216</v>
      </c>
      <c r="F67" s="31" t="s">
        <v>160</v>
      </c>
      <c r="G67" s="32">
        <v>16.32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217</v>
      </c>
    </row>
    <row r="70" spans="1:5" ht="102">
      <c r="A70" t="s">
        <v>53</v>
      </c>
      <c r="E70" s="36" t="s">
        <v>218</v>
      </c>
    </row>
    <row r="71" spans="1:16" ht="12.75">
      <c r="A71" s="25" t="s">
        <v>45</v>
      </c>
      <c r="B71" s="29" t="s">
        <v>97</v>
      </c>
      <c r="C71" s="29" t="s">
        <v>219</v>
      </c>
      <c r="D71" s="25" t="s">
        <v>47</v>
      </c>
      <c r="E71" s="30" t="s">
        <v>220</v>
      </c>
      <c r="F71" s="31" t="s">
        <v>221</v>
      </c>
      <c r="G71" s="32">
        <v>464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222</v>
      </c>
    </row>
    <row r="74" spans="1:5" ht="216.75">
      <c r="A74" t="s">
        <v>53</v>
      </c>
      <c r="E74" s="36" t="s">
        <v>223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0+O8+O21+O50+O95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2360</v>
      </c>
      <c r="I3" s="42">
        <f>0+I8+I21+I50+I95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2360</v>
      </c>
      <c r="D4" s="6"/>
      <c r="E4" s="18" t="s">
        <v>2361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5.1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2362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1693</v>
      </c>
      <c r="D13" s="25" t="s">
        <v>47</v>
      </c>
      <c r="E13" s="30" t="s">
        <v>1694</v>
      </c>
      <c r="F13" s="31" t="s">
        <v>68</v>
      </c>
      <c r="G13" s="32">
        <v>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896</v>
      </c>
    </row>
    <row r="16" spans="1:5" ht="12.75">
      <c r="A16" t="s">
        <v>53</v>
      </c>
      <c r="E16" s="36" t="s">
        <v>132</v>
      </c>
    </row>
    <row r="17" spans="1:16" ht="12.75">
      <c r="A17" s="25" t="s">
        <v>45</v>
      </c>
      <c r="B17" s="29" t="s">
        <v>22</v>
      </c>
      <c r="C17" s="29" t="s">
        <v>1460</v>
      </c>
      <c r="D17" s="25" t="s">
        <v>47</v>
      </c>
      <c r="E17" s="30" t="s">
        <v>1461</v>
      </c>
      <c r="F17" s="31" t="s">
        <v>130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1695</v>
      </c>
    </row>
    <row r="19" spans="1:5" ht="12.75">
      <c r="A19" s="37" t="s">
        <v>51</v>
      </c>
      <c r="E19" s="38" t="s">
        <v>57</v>
      </c>
    </row>
    <row r="20" spans="1:5" ht="12.75">
      <c r="A20" t="s">
        <v>53</v>
      </c>
      <c r="E20" s="36" t="s">
        <v>1464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</f>
      </c>
      <c r="R21">
        <f>0+O22+O26+O30+O34+O38+O42+O46</f>
      </c>
    </row>
    <row r="22" spans="1:16" ht="12.75">
      <c r="A22" s="25" t="s">
        <v>45</v>
      </c>
      <c r="B22" s="29" t="s">
        <v>33</v>
      </c>
      <c r="C22" s="29" t="s">
        <v>244</v>
      </c>
      <c r="D22" s="25" t="s">
        <v>149</v>
      </c>
      <c r="E22" s="30" t="s">
        <v>245</v>
      </c>
      <c r="F22" s="31" t="s">
        <v>160</v>
      </c>
      <c r="G22" s="32">
        <v>17.3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1833</v>
      </c>
    </row>
    <row r="25" spans="1:5" ht="306">
      <c r="A25" t="s">
        <v>53</v>
      </c>
      <c r="E25" s="36" t="s">
        <v>199</v>
      </c>
    </row>
    <row r="26" spans="1:16" ht="12.75">
      <c r="A26" s="25" t="s">
        <v>45</v>
      </c>
      <c r="B26" s="29" t="s">
        <v>35</v>
      </c>
      <c r="C26" s="29" t="s">
        <v>422</v>
      </c>
      <c r="D26" s="25" t="s">
        <v>149</v>
      </c>
      <c r="E26" s="30" t="s">
        <v>423</v>
      </c>
      <c r="F26" s="31" t="s">
        <v>160</v>
      </c>
      <c r="G26" s="32">
        <v>22.4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2363</v>
      </c>
    </row>
    <row r="29" spans="1:5" ht="318.75">
      <c r="A29" t="s">
        <v>53</v>
      </c>
      <c r="E29" s="36" t="s">
        <v>1699</v>
      </c>
    </row>
    <row r="30" spans="1:16" ht="12.75">
      <c r="A30" s="25" t="s">
        <v>45</v>
      </c>
      <c r="B30" s="29" t="s">
        <v>37</v>
      </c>
      <c r="C30" s="29" t="s">
        <v>200</v>
      </c>
      <c r="D30" s="25" t="s">
        <v>47</v>
      </c>
      <c r="E30" s="30" t="s">
        <v>201</v>
      </c>
      <c r="F30" s="31" t="s">
        <v>160</v>
      </c>
      <c r="G30" s="32">
        <v>22.4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2364</v>
      </c>
    </row>
    <row r="33" spans="1:5" ht="191.25">
      <c r="A33" t="s">
        <v>53</v>
      </c>
      <c r="E33" s="36" t="s">
        <v>203</v>
      </c>
    </row>
    <row r="34" spans="1:16" ht="12.75">
      <c r="A34" s="25" t="s">
        <v>45</v>
      </c>
      <c r="B34" s="29" t="s">
        <v>64</v>
      </c>
      <c r="C34" s="29" t="s">
        <v>435</v>
      </c>
      <c r="D34" s="25" t="s">
        <v>47</v>
      </c>
      <c r="E34" s="30" t="s">
        <v>436</v>
      </c>
      <c r="F34" s="31" t="s">
        <v>160</v>
      </c>
      <c r="G34" s="32">
        <v>17.3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2365</v>
      </c>
    </row>
    <row r="37" spans="1:5" ht="229.5">
      <c r="A37" t="s">
        <v>53</v>
      </c>
      <c r="E37" s="36" t="s">
        <v>1707</v>
      </c>
    </row>
    <row r="38" spans="1:16" ht="12.75">
      <c r="A38" s="25" t="s">
        <v>45</v>
      </c>
      <c r="B38" s="29" t="s">
        <v>77</v>
      </c>
      <c r="C38" s="29" t="s">
        <v>949</v>
      </c>
      <c r="D38" s="25" t="s">
        <v>47</v>
      </c>
      <c r="E38" s="30" t="s">
        <v>950</v>
      </c>
      <c r="F38" s="31" t="s">
        <v>160</v>
      </c>
      <c r="G38" s="32">
        <v>4.1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2014</v>
      </c>
    </row>
    <row r="40" spans="1:5" ht="12.75">
      <c r="A40" s="37" t="s">
        <v>51</v>
      </c>
      <c r="E40" s="38" t="s">
        <v>2366</v>
      </c>
    </row>
    <row r="41" spans="1:5" ht="293.25">
      <c r="A41" t="s">
        <v>53</v>
      </c>
      <c r="E41" s="36" t="s">
        <v>1710</v>
      </c>
    </row>
    <row r="42" spans="1:16" ht="12.75">
      <c r="A42" s="25" t="s">
        <v>45</v>
      </c>
      <c r="B42" s="29" t="s">
        <v>40</v>
      </c>
      <c r="C42" s="29" t="s">
        <v>1711</v>
      </c>
      <c r="D42" s="25" t="s">
        <v>47</v>
      </c>
      <c r="E42" s="30" t="s">
        <v>1712</v>
      </c>
      <c r="F42" s="31" t="s">
        <v>170</v>
      </c>
      <c r="G42" s="32">
        <v>41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1713</v>
      </c>
    </row>
    <row r="44" spans="1:5" ht="38.25">
      <c r="A44" s="37" t="s">
        <v>51</v>
      </c>
      <c r="E44" s="38" t="s">
        <v>2367</v>
      </c>
    </row>
    <row r="45" spans="1:5" ht="12.75">
      <c r="A45" t="s">
        <v>53</v>
      </c>
      <c r="E45" s="36" t="s">
        <v>1715</v>
      </c>
    </row>
    <row r="46" spans="1:16" ht="12.75">
      <c r="A46" s="25" t="s">
        <v>45</v>
      </c>
      <c r="B46" s="29" t="s">
        <v>42</v>
      </c>
      <c r="C46" s="29" t="s">
        <v>1716</v>
      </c>
      <c r="D46" s="25" t="s">
        <v>47</v>
      </c>
      <c r="E46" s="30" t="s">
        <v>1717</v>
      </c>
      <c r="F46" s="31" t="s">
        <v>170</v>
      </c>
      <c r="G46" s="32">
        <v>41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1713</v>
      </c>
    </row>
    <row r="48" spans="1:5" ht="38.25">
      <c r="A48" s="37" t="s">
        <v>51</v>
      </c>
      <c r="E48" s="38" t="s">
        <v>2367</v>
      </c>
    </row>
    <row r="49" spans="1:5" ht="25.5">
      <c r="A49" t="s">
        <v>53</v>
      </c>
      <c r="E49" s="36" t="s">
        <v>1718</v>
      </c>
    </row>
    <row r="50" spans="1:18" ht="12.75" customHeight="1">
      <c r="A50" s="6" t="s">
        <v>43</v>
      </c>
      <c r="B50" s="6"/>
      <c r="C50" s="40" t="s">
        <v>64</v>
      </c>
      <c r="D50" s="6"/>
      <c r="E50" s="27" t="s">
        <v>65</v>
      </c>
      <c r="F50" s="6"/>
      <c r="G50" s="6"/>
      <c r="H50" s="6"/>
      <c r="I50" s="41">
        <f>0+Q50</f>
      </c>
      <c r="O50">
        <f>0+R50</f>
      </c>
      <c r="Q50">
        <f>0+I51+I55+I59+I63+I67+I71+I75+I79+I83+I87+I91</f>
      </c>
      <c r="R50">
        <f>0+O51+O55+O59+O63+O67+O71+O75+O79+O83+O87+O91</f>
      </c>
    </row>
    <row r="51" spans="1:16" ht="25.5">
      <c r="A51" s="25" t="s">
        <v>45</v>
      </c>
      <c r="B51" s="29" t="s">
        <v>89</v>
      </c>
      <c r="C51" s="29" t="s">
        <v>1719</v>
      </c>
      <c r="D51" s="25" t="s">
        <v>47</v>
      </c>
      <c r="E51" s="30" t="s">
        <v>1720</v>
      </c>
      <c r="F51" s="31" t="s">
        <v>68</v>
      </c>
      <c r="G51" s="32">
        <v>16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2368</v>
      </c>
    </row>
    <row r="54" spans="1:5" ht="76.5">
      <c r="A54" t="s">
        <v>53</v>
      </c>
      <c r="E54" s="36" t="s">
        <v>1721</v>
      </c>
    </row>
    <row r="55" spans="1:16" ht="12.75">
      <c r="A55" s="25" t="s">
        <v>45</v>
      </c>
      <c r="B55" s="29" t="s">
        <v>93</v>
      </c>
      <c r="C55" s="29" t="s">
        <v>1722</v>
      </c>
      <c r="D55" s="25" t="s">
        <v>47</v>
      </c>
      <c r="E55" s="30" t="s">
        <v>1723</v>
      </c>
      <c r="F55" s="31" t="s">
        <v>68</v>
      </c>
      <c r="G55" s="32">
        <v>12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1724</v>
      </c>
    </row>
    <row r="57" spans="1:5" ht="12.75">
      <c r="A57" s="37" t="s">
        <v>51</v>
      </c>
      <c r="E57" s="38" t="s">
        <v>2069</v>
      </c>
    </row>
    <row r="58" spans="1:5" ht="102">
      <c r="A58" t="s">
        <v>53</v>
      </c>
      <c r="E58" s="36" t="s">
        <v>1726</v>
      </c>
    </row>
    <row r="59" spans="1:16" ht="12.75">
      <c r="A59" s="25" t="s">
        <v>45</v>
      </c>
      <c r="B59" s="29" t="s">
        <v>97</v>
      </c>
      <c r="C59" s="29" t="s">
        <v>1727</v>
      </c>
      <c r="D59" s="25" t="s">
        <v>47</v>
      </c>
      <c r="E59" s="30" t="s">
        <v>1728</v>
      </c>
      <c r="F59" s="31" t="s">
        <v>82</v>
      </c>
      <c r="G59" s="32">
        <v>30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2369</v>
      </c>
    </row>
    <row r="61" spans="1:5" ht="12.75">
      <c r="A61" s="37" t="s">
        <v>51</v>
      </c>
      <c r="E61" s="38" t="s">
        <v>2370</v>
      </c>
    </row>
    <row r="62" spans="1:5" ht="102">
      <c r="A62" t="s">
        <v>53</v>
      </c>
      <c r="E62" s="36" t="s">
        <v>1731</v>
      </c>
    </row>
    <row r="63" spans="1:16" ht="12.75">
      <c r="A63" s="25" t="s">
        <v>45</v>
      </c>
      <c r="B63" s="29" t="s">
        <v>261</v>
      </c>
      <c r="C63" s="29" t="s">
        <v>525</v>
      </c>
      <c r="D63" s="25" t="s">
        <v>47</v>
      </c>
      <c r="E63" s="30" t="s">
        <v>526</v>
      </c>
      <c r="F63" s="31" t="s">
        <v>82</v>
      </c>
      <c r="G63" s="32">
        <v>51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2371</v>
      </c>
    </row>
    <row r="65" spans="1:5" ht="38.25">
      <c r="A65" s="37" t="s">
        <v>51</v>
      </c>
      <c r="E65" s="38" t="s">
        <v>2372</v>
      </c>
    </row>
    <row r="66" spans="1:5" ht="140.25">
      <c r="A66" t="s">
        <v>53</v>
      </c>
      <c r="E66" s="36" t="s">
        <v>1741</v>
      </c>
    </row>
    <row r="67" spans="1:16" ht="12.75">
      <c r="A67" s="25" t="s">
        <v>45</v>
      </c>
      <c r="B67" s="29" t="s">
        <v>101</v>
      </c>
      <c r="C67" s="29" t="s">
        <v>1788</v>
      </c>
      <c r="D67" s="25" t="s">
        <v>47</v>
      </c>
      <c r="E67" s="30" t="s">
        <v>1789</v>
      </c>
      <c r="F67" s="31" t="s">
        <v>82</v>
      </c>
      <c r="G67" s="32">
        <v>41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2373</v>
      </c>
    </row>
    <row r="70" spans="1:5" ht="140.25">
      <c r="A70" t="s">
        <v>53</v>
      </c>
      <c r="E70" s="36" t="s">
        <v>1741</v>
      </c>
    </row>
    <row r="71" spans="1:16" ht="25.5">
      <c r="A71" s="25" t="s">
        <v>45</v>
      </c>
      <c r="B71" s="29" t="s">
        <v>105</v>
      </c>
      <c r="C71" s="29" t="s">
        <v>2374</v>
      </c>
      <c r="D71" s="25" t="s">
        <v>47</v>
      </c>
      <c r="E71" s="30" t="s">
        <v>2375</v>
      </c>
      <c r="F71" s="31" t="s">
        <v>82</v>
      </c>
      <c r="G71" s="32">
        <v>225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2376</v>
      </c>
    </row>
    <row r="73" spans="1:5" ht="12.75">
      <c r="A73" s="37" t="s">
        <v>51</v>
      </c>
      <c r="E73" s="38" t="s">
        <v>2377</v>
      </c>
    </row>
    <row r="74" spans="1:5" ht="89.25">
      <c r="A74" t="s">
        <v>53</v>
      </c>
      <c r="E74" s="36" t="s">
        <v>1751</v>
      </c>
    </row>
    <row r="75" spans="1:16" ht="25.5">
      <c r="A75" s="25" t="s">
        <v>45</v>
      </c>
      <c r="B75" s="29" t="s">
        <v>109</v>
      </c>
      <c r="C75" s="29" t="s">
        <v>2378</v>
      </c>
      <c r="D75" s="25" t="s">
        <v>47</v>
      </c>
      <c r="E75" s="30" t="s">
        <v>2379</v>
      </c>
      <c r="F75" s="31" t="s">
        <v>68</v>
      </c>
      <c r="G75" s="32">
        <v>16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2380</v>
      </c>
    </row>
    <row r="77" spans="1:5" ht="12.75">
      <c r="A77" s="37" t="s">
        <v>51</v>
      </c>
      <c r="E77" s="38" t="s">
        <v>2368</v>
      </c>
    </row>
    <row r="78" spans="1:5" ht="102">
      <c r="A78" t="s">
        <v>53</v>
      </c>
      <c r="E78" s="36" t="s">
        <v>1755</v>
      </c>
    </row>
    <row r="79" spans="1:16" ht="12.75">
      <c r="A79" s="25" t="s">
        <v>45</v>
      </c>
      <c r="B79" s="29" t="s">
        <v>113</v>
      </c>
      <c r="C79" s="29" t="s">
        <v>1756</v>
      </c>
      <c r="D79" s="25" t="s">
        <v>47</v>
      </c>
      <c r="E79" s="30" t="s">
        <v>1757</v>
      </c>
      <c r="F79" s="31" t="s">
        <v>82</v>
      </c>
      <c r="G79" s="32">
        <v>40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2381</v>
      </c>
    </row>
    <row r="81" spans="1:5" ht="12.75">
      <c r="A81" s="37" t="s">
        <v>51</v>
      </c>
      <c r="E81" s="38" t="s">
        <v>2382</v>
      </c>
    </row>
    <row r="82" spans="1:5" ht="76.5">
      <c r="A82" t="s">
        <v>53</v>
      </c>
      <c r="E82" s="36" t="s">
        <v>1760</v>
      </c>
    </row>
    <row r="83" spans="1:16" ht="12.75">
      <c r="A83" s="25" t="s">
        <v>45</v>
      </c>
      <c r="B83" s="29" t="s">
        <v>117</v>
      </c>
      <c r="C83" s="29" t="s">
        <v>1761</v>
      </c>
      <c r="D83" s="25" t="s">
        <v>47</v>
      </c>
      <c r="E83" s="30" t="s">
        <v>1762</v>
      </c>
      <c r="F83" s="31" t="s">
        <v>68</v>
      </c>
      <c r="G83" s="32">
        <v>16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2368</v>
      </c>
    </row>
    <row r="86" spans="1:5" ht="102">
      <c r="A86" t="s">
        <v>53</v>
      </c>
      <c r="E86" s="36" t="s">
        <v>1763</v>
      </c>
    </row>
    <row r="87" spans="1:16" ht="12.75">
      <c r="A87" s="25" t="s">
        <v>45</v>
      </c>
      <c r="B87" s="29" t="s">
        <v>121</v>
      </c>
      <c r="C87" s="29" t="s">
        <v>2383</v>
      </c>
      <c r="D87" s="25" t="s">
        <v>47</v>
      </c>
      <c r="E87" s="30" t="s">
        <v>2384</v>
      </c>
      <c r="F87" s="31" t="s">
        <v>68</v>
      </c>
      <c r="G87" s="32">
        <v>32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51</v>
      </c>
      <c r="E89" s="38" t="s">
        <v>2385</v>
      </c>
    </row>
    <row r="90" spans="1:5" ht="76.5">
      <c r="A90" t="s">
        <v>53</v>
      </c>
      <c r="E90" s="36" t="s">
        <v>1767</v>
      </c>
    </row>
    <row r="91" spans="1:16" ht="25.5">
      <c r="A91" s="25" t="s">
        <v>45</v>
      </c>
      <c r="B91" s="29" t="s">
        <v>289</v>
      </c>
      <c r="C91" s="29" t="s">
        <v>2051</v>
      </c>
      <c r="D91" s="25" t="s">
        <v>140</v>
      </c>
      <c r="E91" s="30" t="s">
        <v>2052</v>
      </c>
      <c r="F91" s="31" t="s">
        <v>2053</v>
      </c>
      <c r="G91" s="32">
        <v>119.1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2054</v>
      </c>
    </row>
    <row r="93" spans="1:5" ht="63.75">
      <c r="A93" s="37" t="s">
        <v>51</v>
      </c>
      <c r="E93" s="38" t="s">
        <v>2386</v>
      </c>
    </row>
    <row r="94" spans="1:5" ht="127.5">
      <c r="A94" t="s">
        <v>53</v>
      </c>
      <c r="E94" s="36" t="s">
        <v>2056</v>
      </c>
    </row>
    <row r="95" spans="1:18" ht="12.75" customHeight="1">
      <c r="A95" s="6" t="s">
        <v>43</v>
      </c>
      <c r="B95" s="6"/>
      <c r="C95" s="40" t="s">
        <v>77</v>
      </c>
      <c r="D95" s="6"/>
      <c r="E95" s="27" t="s">
        <v>753</v>
      </c>
      <c r="F95" s="6"/>
      <c r="G95" s="6"/>
      <c r="H95" s="6"/>
      <c r="I95" s="41">
        <f>0+Q95</f>
      </c>
      <c r="O95">
        <f>0+R95</f>
      </c>
      <c r="Q95">
        <f>0+I96</f>
      </c>
      <c r="R95">
        <f>0+O96</f>
      </c>
    </row>
    <row r="96" spans="1:16" ht="12.75">
      <c r="A96" s="25" t="s">
        <v>45</v>
      </c>
      <c r="B96" s="29" t="s">
        <v>294</v>
      </c>
      <c r="C96" s="29" t="s">
        <v>563</v>
      </c>
      <c r="D96" s="25" t="s">
        <v>47</v>
      </c>
      <c r="E96" s="30" t="s">
        <v>564</v>
      </c>
      <c r="F96" s="31" t="s">
        <v>160</v>
      </c>
      <c r="G96" s="32">
        <v>1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2387</v>
      </c>
    </row>
    <row r="98" spans="1:5" ht="12.75">
      <c r="A98" s="37" t="s">
        <v>51</v>
      </c>
      <c r="E98" s="38" t="s">
        <v>2388</v>
      </c>
    </row>
    <row r="99" spans="1:5" ht="369.75">
      <c r="A99" t="s">
        <v>53</v>
      </c>
      <c r="E99" s="36" t="s">
        <v>1770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2389</v>
      </c>
      <c r="I3" s="42">
        <f>0+I8+I17+I46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2389</v>
      </c>
      <c r="D4" s="6"/>
      <c r="E4" s="18" t="s">
        <v>2361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1689</v>
      </c>
      <c r="D9" s="25" t="s">
        <v>47</v>
      </c>
      <c r="E9" s="30" t="s">
        <v>1690</v>
      </c>
      <c r="F9" s="31" t="s">
        <v>1691</v>
      </c>
      <c r="G9" s="32">
        <v>16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2368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1460</v>
      </c>
      <c r="D13" s="25" t="s">
        <v>47</v>
      </c>
      <c r="E13" s="30" t="s">
        <v>1461</v>
      </c>
      <c r="F13" s="31" t="s">
        <v>130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1695</v>
      </c>
    </row>
    <row r="15" spans="1:5" ht="12.75">
      <c r="A15" s="37" t="s">
        <v>51</v>
      </c>
      <c r="E15" s="38" t="s">
        <v>57</v>
      </c>
    </row>
    <row r="16" spans="1:5" ht="12.75">
      <c r="A16" t="s">
        <v>53</v>
      </c>
      <c r="E16" s="36" t="s">
        <v>1464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149</v>
      </c>
      <c r="E18" s="30" t="s">
        <v>245</v>
      </c>
      <c r="F18" s="31" t="s">
        <v>160</v>
      </c>
      <c r="G18" s="32">
        <v>0.8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2390</v>
      </c>
    </row>
    <row r="21" spans="1:5" ht="306">
      <c r="A21" t="s">
        <v>53</v>
      </c>
      <c r="E21" s="36" t="s">
        <v>199</v>
      </c>
    </row>
    <row r="22" spans="1:16" ht="12.75">
      <c r="A22" s="25" t="s">
        <v>45</v>
      </c>
      <c r="B22" s="29" t="s">
        <v>33</v>
      </c>
      <c r="C22" s="29" t="s">
        <v>422</v>
      </c>
      <c r="D22" s="25" t="s">
        <v>47</v>
      </c>
      <c r="E22" s="30" t="s">
        <v>423</v>
      </c>
      <c r="F22" s="31" t="s">
        <v>160</v>
      </c>
      <c r="G22" s="32">
        <v>0.8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2391</v>
      </c>
    </row>
    <row r="24" spans="1:5" ht="12.75">
      <c r="A24" s="37" t="s">
        <v>51</v>
      </c>
      <c r="E24" s="38" t="s">
        <v>2392</v>
      </c>
    </row>
    <row r="25" spans="1:5" ht="318.75">
      <c r="A25" t="s">
        <v>53</v>
      </c>
      <c r="E25" s="36" t="s">
        <v>1699</v>
      </c>
    </row>
    <row r="26" spans="1:16" ht="12.75">
      <c r="A26" s="25" t="s">
        <v>45</v>
      </c>
      <c r="B26" s="29" t="s">
        <v>35</v>
      </c>
      <c r="C26" s="29" t="s">
        <v>200</v>
      </c>
      <c r="D26" s="25" t="s">
        <v>47</v>
      </c>
      <c r="E26" s="30" t="s">
        <v>201</v>
      </c>
      <c r="F26" s="31" t="s">
        <v>160</v>
      </c>
      <c r="G26" s="32">
        <v>0.8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2390</v>
      </c>
    </row>
    <row r="29" spans="1:5" ht="191.25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435</v>
      </c>
      <c r="D30" s="25" t="s">
        <v>47</v>
      </c>
      <c r="E30" s="30" t="s">
        <v>436</v>
      </c>
      <c r="F30" s="31" t="s">
        <v>160</v>
      </c>
      <c r="G30" s="32">
        <v>0.8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2392</v>
      </c>
    </row>
    <row r="33" spans="1:5" ht="229.5">
      <c r="A33" t="s">
        <v>53</v>
      </c>
      <c r="E33" s="36" t="s">
        <v>1707</v>
      </c>
    </row>
    <row r="34" spans="1:16" ht="12.75">
      <c r="A34" s="25" t="s">
        <v>45</v>
      </c>
      <c r="B34" s="29" t="s">
        <v>64</v>
      </c>
      <c r="C34" s="29" t="s">
        <v>949</v>
      </c>
      <c r="D34" s="25" t="s">
        <v>47</v>
      </c>
      <c r="E34" s="30" t="s">
        <v>950</v>
      </c>
      <c r="F34" s="31" t="s">
        <v>160</v>
      </c>
      <c r="G34" s="32">
        <v>0.2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2393</v>
      </c>
    </row>
    <row r="36" spans="1:5" ht="12.75">
      <c r="A36" s="37" t="s">
        <v>51</v>
      </c>
      <c r="E36" s="38" t="s">
        <v>2394</v>
      </c>
    </row>
    <row r="37" spans="1:5" ht="293.25">
      <c r="A37" t="s">
        <v>53</v>
      </c>
      <c r="E37" s="36" t="s">
        <v>1710</v>
      </c>
    </row>
    <row r="38" spans="1:16" ht="12.75">
      <c r="A38" s="25" t="s">
        <v>45</v>
      </c>
      <c r="B38" s="29" t="s">
        <v>77</v>
      </c>
      <c r="C38" s="29" t="s">
        <v>1711</v>
      </c>
      <c r="D38" s="25" t="s">
        <v>47</v>
      </c>
      <c r="E38" s="30" t="s">
        <v>1712</v>
      </c>
      <c r="F38" s="31" t="s">
        <v>170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2395</v>
      </c>
    </row>
    <row r="40" spans="1:5" ht="12.75">
      <c r="A40" s="37" t="s">
        <v>51</v>
      </c>
      <c r="E40" s="38" t="s">
        <v>2396</v>
      </c>
    </row>
    <row r="41" spans="1:5" ht="12.75">
      <c r="A41" t="s">
        <v>53</v>
      </c>
      <c r="E41" s="36" t="s">
        <v>1715</v>
      </c>
    </row>
    <row r="42" spans="1:16" ht="12.75">
      <c r="A42" s="25" t="s">
        <v>45</v>
      </c>
      <c r="B42" s="29" t="s">
        <v>40</v>
      </c>
      <c r="C42" s="29" t="s">
        <v>1716</v>
      </c>
      <c r="D42" s="25" t="s">
        <v>47</v>
      </c>
      <c r="E42" s="30" t="s">
        <v>1717</v>
      </c>
      <c r="F42" s="31" t="s">
        <v>170</v>
      </c>
      <c r="G42" s="32">
        <v>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2395</v>
      </c>
    </row>
    <row r="44" spans="1:5" ht="12.75">
      <c r="A44" s="37" t="s">
        <v>51</v>
      </c>
      <c r="E44" s="38" t="s">
        <v>2396</v>
      </c>
    </row>
    <row r="45" spans="1:5" ht="25.5">
      <c r="A45" t="s">
        <v>53</v>
      </c>
      <c r="E45" s="36" t="s">
        <v>1718</v>
      </c>
    </row>
    <row r="46" spans="1:18" ht="12.75" customHeight="1">
      <c r="A46" s="6" t="s">
        <v>43</v>
      </c>
      <c r="B46" s="6"/>
      <c r="C46" s="40" t="s">
        <v>64</v>
      </c>
      <c r="D46" s="6"/>
      <c r="E46" s="27" t="s">
        <v>65</v>
      </c>
      <c r="F46" s="6"/>
      <c r="G46" s="6"/>
      <c r="H46" s="6"/>
      <c r="I46" s="41">
        <f>0+Q46</f>
      </c>
      <c r="O46">
        <f>0+R46</f>
      </c>
      <c r="Q46">
        <f>0+I47+I51+I55+I59+I63+I67+I71</f>
      </c>
      <c r="R46">
        <f>0+O47+O51+O55+O59+O63+O67+O71</f>
      </c>
    </row>
    <row r="47" spans="1:16" ht="12.75">
      <c r="A47" s="25" t="s">
        <v>45</v>
      </c>
      <c r="B47" s="29" t="s">
        <v>42</v>
      </c>
      <c r="C47" s="29" t="s">
        <v>1722</v>
      </c>
      <c r="D47" s="25" t="s">
        <v>47</v>
      </c>
      <c r="E47" s="30" t="s">
        <v>1723</v>
      </c>
      <c r="F47" s="31" t="s">
        <v>68</v>
      </c>
      <c r="G47" s="32">
        <v>4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2397</v>
      </c>
    </row>
    <row r="49" spans="1:5" ht="12.75">
      <c r="A49" s="37" t="s">
        <v>51</v>
      </c>
      <c r="E49" s="38" t="s">
        <v>896</v>
      </c>
    </row>
    <row r="50" spans="1:5" ht="102">
      <c r="A50" t="s">
        <v>53</v>
      </c>
      <c r="E50" s="36" t="s">
        <v>1726</v>
      </c>
    </row>
    <row r="51" spans="1:16" ht="12.75">
      <c r="A51" s="25" t="s">
        <v>45</v>
      </c>
      <c r="B51" s="29" t="s">
        <v>89</v>
      </c>
      <c r="C51" s="29" t="s">
        <v>525</v>
      </c>
      <c r="D51" s="25" t="s">
        <v>47</v>
      </c>
      <c r="E51" s="30" t="s">
        <v>526</v>
      </c>
      <c r="F51" s="31" t="s">
        <v>82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2398</v>
      </c>
    </row>
    <row r="54" spans="1:5" ht="140.25">
      <c r="A54" t="s">
        <v>53</v>
      </c>
      <c r="E54" s="36" t="s">
        <v>2399</v>
      </c>
    </row>
    <row r="55" spans="1:16" ht="12.75">
      <c r="A55" s="25" t="s">
        <v>45</v>
      </c>
      <c r="B55" s="29" t="s">
        <v>93</v>
      </c>
      <c r="C55" s="29" t="s">
        <v>2400</v>
      </c>
      <c r="D55" s="25" t="s">
        <v>47</v>
      </c>
      <c r="E55" s="30" t="s">
        <v>2401</v>
      </c>
      <c r="F55" s="31" t="s">
        <v>68</v>
      </c>
      <c r="G55" s="32">
        <v>4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2402</v>
      </c>
    </row>
    <row r="57" spans="1:5" ht="12.75">
      <c r="A57" s="37" t="s">
        <v>51</v>
      </c>
      <c r="E57" s="38" t="s">
        <v>896</v>
      </c>
    </row>
    <row r="58" spans="1:5" ht="89.25">
      <c r="A58" t="s">
        <v>53</v>
      </c>
      <c r="E58" s="36" t="s">
        <v>2403</v>
      </c>
    </row>
    <row r="59" spans="1:16" ht="12.75">
      <c r="A59" s="25" t="s">
        <v>45</v>
      </c>
      <c r="B59" s="29" t="s">
        <v>97</v>
      </c>
      <c r="C59" s="29" t="s">
        <v>1761</v>
      </c>
      <c r="D59" s="25" t="s">
        <v>47</v>
      </c>
      <c r="E59" s="30" t="s">
        <v>1762</v>
      </c>
      <c r="F59" s="31" t="s">
        <v>68</v>
      </c>
      <c r="G59" s="32">
        <v>2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146</v>
      </c>
    </row>
    <row r="62" spans="1:5" ht="102">
      <c r="A62" t="s">
        <v>53</v>
      </c>
      <c r="E62" s="36" t="s">
        <v>1763</v>
      </c>
    </row>
    <row r="63" spans="1:16" ht="12.75">
      <c r="A63" s="25" t="s">
        <v>45</v>
      </c>
      <c r="B63" s="29" t="s">
        <v>261</v>
      </c>
      <c r="C63" s="29" t="s">
        <v>2404</v>
      </c>
      <c r="D63" s="25" t="s">
        <v>149</v>
      </c>
      <c r="E63" s="30" t="s">
        <v>2405</v>
      </c>
      <c r="F63" s="31" t="s">
        <v>68</v>
      </c>
      <c r="G63" s="32">
        <v>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2406</v>
      </c>
    </row>
    <row r="65" spans="1:5" ht="12.75">
      <c r="A65" s="37" t="s">
        <v>51</v>
      </c>
      <c r="E65" s="38" t="s">
        <v>146</v>
      </c>
    </row>
    <row r="66" spans="1:5" ht="114.75">
      <c r="A66" t="s">
        <v>53</v>
      </c>
      <c r="E66" s="36" t="s">
        <v>2407</v>
      </c>
    </row>
    <row r="67" spans="1:16" ht="12.75">
      <c r="A67" s="25" t="s">
        <v>45</v>
      </c>
      <c r="B67" s="29" t="s">
        <v>101</v>
      </c>
      <c r="C67" s="29" t="s">
        <v>2404</v>
      </c>
      <c r="D67" s="25" t="s">
        <v>153</v>
      </c>
      <c r="E67" s="30" t="s">
        <v>2405</v>
      </c>
      <c r="F67" s="31" t="s">
        <v>68</v>
      </c>
      <c r="G67" s="32">
        <v>2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2408</v>
      </c>
    </row>
    <row r="69" spans="1:5" ht="12.75">
      <c r="A69" s="37" t="s">
        <v>51</v>
      </c>
      <c r="E69" s="38" t="s">
        <v>146</v>
      </c>
    </row>
    <row r="70" spans="1:5" ht="114.75">
      <c r="A70" t="s">
        <v>53</v>
      </c>
      <c r="E70" s="36" t="s">
        <v>2407</v>
      </c>
    </row>
    <row r="71" spans="1:16" ht="12.75">
      <c r="A71" s="25" t="s">
        <v>45</v>
      </c>
      <c r="B71" s="29" t="s">
        <v>105</v>
      </c>
      <c r="C71" s="29" t="s">
        <v>2409</v>
      </c>
      <c r="D71" s="25" t="s">
        <v>47</v>
      </c>
      <c r="E71" s="30" t="s">
        <v>2410</v>
      </c>
      <c r="F71" s="31" t="s">
        <v>68</v>
      </c>
      <c r="G71" s="32">
        <v>8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1453</v>
      </c>
    </row>
    <row r="74" spans="1:5" ht="127.5">
      <c r="A74" t="s">
        <v>53</v>
      </c>
      <c r="E74" s="36" t="s">
        <v>2411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0+O8+O25+O58+O107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2412</v>
      </c>
      <c r="I3" s="42">
        <f>0+I8+I25+I58+I107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2412</v>
      </c>
      <c r="D4" s="6"/>
      <c r="E4" s="18" t="s">
        <v>2413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82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2414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1689</v>
      </c>
      <c r="D13" s="25" t="s">
        <v>47</v>
      </c>
      <c r="E13" s="30" t="s">
        <v>1690</v>
      </c>
      <c r="F13" s="31" t="s">
        <v>1691</v>
      </c>
      <c r="G13" s="32">
        <v>40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1692</v>
      </c>
    </row>
    <row r="16" spans="1:5" ht="12.75">
      <c r="A16" t="s">
        <v>53</v>
      </c>
      <c r="E16" s="36" t="s">
        <v>132</v>
      </c>
    </row>
    <row r="17" spans="1:16" ht="12.75">
      <c r="A17" s="25" t="s">
        <v>45</v>
      </c>
      <c r="B17" s="29" t="s">
        <v>22</v>
      </c>
      <c r="C17" s="29" t="s">
        <v>1693</v>
      </c>
      <c r="D17" s="25" t="s">
        <v>47</v>
      </c>
      <c r="E17" s="30" t="s">
        <v>1694</v>
      </c>
      <c r="F17" s="31" t="s">
        <v>68</v>
      </c>
      <c r="G17" s="32">
        <v>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896</v>
      </c>
    </row>
    <row r="20" spans="1:5" ht="12.75">
      <c r="A20" t="s">
        <v>53</v>
      </c>
      <c r="E20" s="36" t="s">
        <v>132</v>
      </c>
    </row>
    <row r="21" spans="1:16" ht="12.75">
      <c r="A21" s="25" t="s">
        <v>45</v>
      </c>
      <c r="B21" s="29" t="s">
        <v>33</v>
      </c>
      <c r="C21" s="29" t="s">
        <v>1460</v>
      </c>
      <c r="D21" s="25" t="s">
        <v>47</v>
      </c>
      <c r="E21" s="30" t="s">
        <v>1461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1695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1464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167</v>
      </c>
      <c r="F25" s="6"/>
      <c r="G25" s="6"/>
      <c r="H25" s="6"/>
      <c r="I25" s="41">
        <f>0+Q25</f>
      </c>
      <c r="O25">
        <f>0+R25</f>
      </c>
      <c r="Q25">
        <f>0+I26+I30+I34+I38+I42+I46+I50+I54</f>
      </c>
      <c r="R25">
        <f>0+O26+O30+O34+O38+O42+O46+O50+O54</f>
      </c>
    </row>
    <row r="26" spans="1:16" ht="12.75">
      <c r="A26" s="25" t="s">
        <v>45</v>
      </c>
      <c r="B26" s="29" t="s">
        <v>35</v>
      </c>
      <c r="C26" s="29" t="s">
        <v>244</v>
      </c>
      <c r="D26" s="25" t="s">
        <v>149</v>
      </c>
      <c r="E26" s="30" t="s">
        <v>245</v>
      </c>
      <c r="F26" s="31" t="s">
        <v>160</v>
      </c>
      <c r="G26" s="32">
        <v>164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2415</v>
      </c>
    </row>
    <row r="29" spans="1:5" ht="306">
      <c r="A29" t="s">
        <v>53</v>
      </c>
      <c r="E29" s="36" t="s">
        <v>199</v>
      </c>
    </row>
    <row r="30" spans="1:16" ht="12.75">
      <c r="A30" s="25" t="s">
        <v>45</v>
      </c>
      <c r="B30" s="29" t="s">
        <v>37</v>
      </c>
      <c r="C30" s="29" t="s">
        <v>422</v>
      </c>
      <c r="D30" s="25" t="s">
        <v>149</v>
      </c>
      <c r="E30" s="30" t="s">
        <v>423</v>
      </c>
      <c r="F30" s="31" t="s">
        <v>160</v>
      </c>
      <c r="G30" s="32">
        <v>246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2416</v>
      </c>
    </row>
    <row r="32" spans="1:5" ht="12.75">
      <c r="A32" s="37" t="s">
        <v>51</v>
      </c>
      <c r="E32" s="38" t="s">
        <v>2417</v>
      </c>
    </row>
    <row r="33" spans="1:5" ht="318.75">
      <c r="A33" t="s">
        <v>53</v>
      </c>
      <c r="E33" s="36" t="s">
        <v>1699</v>
      </c>
    </row>
    <row r="34" spans="1:16" ht="12.75">
      <c r="A34" s="25" t="s">
        <v>45</v>
      </c>
      <c r="B34" s="29" t="s">
        <v>64</v>
      </c>
      <c r="C34" s="29" t="s">
        <v>1700</v>
      </c>
      <c r="D34" s="25" t="s">
        <v>47</v>
      </c>
      <c r="E34" s="30" t="s">
        <v>1701</v>
      </c>
      <c r="F34" s="31" t="s">
        <v>82</v>
      </c>
      <c r="G34" s="32">
        <v>0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2418</v>
      </c>
    </row>
    <row r="36" spans="1:5" ht="12.75">
      <c r="A36" s="37" t="s">
        <v>51</v>
      </c>
      <c r="E36" s="38" t="s">
        <v>2419</v>
      </c>
    </row>
    <row r="37" spans="1:5" ht="25.5">
      <c r="A37" t="s">
        <v>53</v>
      </c>
      <c r="E37" s="36" t="s">
        <v>1704</v>
      </c>
    </row>
    <row r="38" spans="1:16" ht="12.75">
      <c r="A38" s="25" t="s">
        <v>45</v>
      </c>
      <c r="B38" s="29" t="s">
        <v>77</v>
      </c>
      <c r="C38" s="29" t="s">
        <v>200</v>
      </c>
      <c r="D38" s="25" t="s">
        <v>47</v>
      </c>
      <c r="E38" s="30" t="s">
        <v>201</v>
      </c>
      <c r="F38" s="31" t="s">
        <v>160</v>
      </c>
      <c r="G38" s="32">
        <v>246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2420</v>
      </c>
    </row>
    <row r="41" spans="1:5" ht="191.25">
      <c r="A41" t="s">
        <v>53</v>
      </c>
      <c r="E41" s="36" t="s">
        <v>203</v>
      </c>
    </row>
    <row r="42" spans="1:16" ht="12.75">
      <c r="A42" s="25" t="s">
        <v>45</v>
      </c>
      <c r="B42" s="29" t="s">
        <v>40</v>
      </c>
      <c r="C42" s="29" t="s">
        <v>435</v>
      </c>
      <c r="D42" s="25" t="s">
        <v>47</v>
      </c>
      <c r="E42" s="30" t="s">
        <v>436</v>
      </c>
      <c r="F42" s="31" t="s">
        <v>160</v>
      </c>
      <c r="G42" s="32">
        <v>164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2421</v>
      </c>
    </row>
    <row r="44" spans="1:5" ht="12.75">
      <c r="A44" s="37" t="s">
        <v>51</v>
      </c>
      <c r="E44" s="38" t="s">
        <v>2422</v>
      </c>
    </row>
    <row r="45" spans="1:5" ht="229.5">
      <c r="A45" t="s">
        <v>53</v>
      </c>
      <c r="E45" s="36" t="s">
        <v>1707</v>
      </c>
    </row>
    <row r="46" spans="1:16" ht="12.75">
      <c r="A46" s="25" t="s">
        <v>45</v>
      </c>
      <c r="B46" s="29" t="s">
        <v>42</v>
      </c>
      <c r="C46" s="29" t="s">
        <v>949</v>
      </c>
      <c r="D46" s="25" t="s">
        <v>47</v>
      </c>
      <c r="E46" s="30" t="s">
        <v>950</v>
      </c>
      <c r="F46" s="31" t="s">
        <v>160</v>
      </c>
      <c r="G46" s="32">
        <v>82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2423</v>
      </c>
    </row>
    <row r="48" spans="1:5" ht="12.75">
      <c r="A48" s="37" t="s">
        <v>51</v>
      </c>
      <c r="E48" s="38" t="s">
        <v>1709</v>
      </c>
    </row>
    <row r="49" spans="1:5" ht="293.25">
      <c r="A49" t="s">
        <v>53</v>
      </c>
      <c r="E49" s="36" t="s">
        <v>1710</v>
      </c>
    </row>
    <row r="50" spans="1:16" ht="12.75">
      <c r="A50" s="25" t="s">
        <v>45</v>
      </c>
      <c r="B50" s="29" t="s">
        <v>89</v>
      </c>
      <c r="C50" s="29" t="s">
        <v>1711</v>
      </c>
      <c r="D50" s="25" t="s">
        <v>47</v>
      </c>
      <c r="E50" s="30" t="s">
        <v>1712</v>
      </c>
      <c r="F50" s="31" t="s">
        <v>170</v>
      </c>
      <c r="G50" s="32">
        <v>410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1713</v>
      </c>
    </row>
    <row r="52" spans="1:5" ht="12.75">
      <c r="A52" s="37" t="s">
        <v>51</v>
      </c>
      <c r="E52" s="38" t="s">
        <v>1714</v>
      </c>
    </row>
    <row r="53" spans="1:5" ht="12.75">
      <c r="A53" t="s">
        <v>53</v>
      </c>
      <c r="E53" s="36" t="s">
        <v>1715</v>
      </c>
    </row>
    <row r="54" spans="1:16" ht="12.75">
      <c r="A54" s="25" t="s">
        <v>45</v>
      </c>
      <c r="B54" s="29" t="s">
        <v>93</v>
      </c>
      <c r="C54" s="29" t="s">
        <v>1716</v>
      </c>
      <c r="D54" s="25" t="s">
        <v>47</v>
      </c>
      <c r="E54" s="30" t="s">
        <v>1717</v>
      </c>
      <c r="F54" s="31" t="s">
        <v>170</v>
      </c>
      <c r="G54" s="32">
        <v>410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1713</v>
      </c>
    </row>
    <row r="56" spans="1:5" ht="12.75">
      <c r="A56" s="37" t="s">
        <v>51</v>
      </c>
      <c r="E56" s="38" t="s">
        <v>1714</v>
      </c>
    </row>
    <row r="57" spans="1:5" ht="25.5">
      <c r="A57" t="s">
        <v>53</v>
      </c>
      <c r="E57" s="36" t="s">
        <v>1718</v>
      </c>
    </row>
    <row r="58" spans="1:18" ht="12.75" customHeight="1">
      <c r="A58" s="6" t="s">
        <v>43</v>
      </c>
      <c r="B58" s="6"/>
      <c r="C58" s="40" t="s">
        <v>64</v>
      </c>
      <c r="D58" s="6"/>
      <c r="E58" s="27" t="s">
        <v>65</v>
      </c>
      <c r="F58" s="6"/>
      <c r="G58" s="6"/>
      <c r="H58" s="6"/>
      <c r="I58" s="41">
        <f>0+Q58</f>
      </c>
      <c r="O58">
        <f>0+R58</f>
      </c>
      <c r="Q58">
        <f>0+I59+I63+I67+I71+I75+I79+I83+I87+I91+I95+I99+I103</f>
      </c>
      <c r="R58">
        <f>0+O59+O63+O67+O71+O75+O79+O83+O87+O91+O95+O99+O103</f>
      </c>
    </row>
    <row r="59" spans="1:16" ht="25.5">
      <c r="A59" s="25" t="s">
        <v>45</v>
      </c>
      <c r="B59" s="29" t="s">
        <v>97</v>
      </c>
      <c r="C59" s="29" t="s">
        <v>1719</v>
      </c>
      <c r="D59" s="25" t="s">
        <v>47</v>
      </c>
      <c r="E59" s="30" t="s">
        <v>1720</v>
      </c>
      <c r="F59" s="31" t="s">
        <v>68</v>
      </c>
      <c r="G59" s="32">
        <v>2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146</v>
      </c>
    </row>
    <row r="62" spans="1:5" ht="76.5">
      <c r="A62" t="s">
        <v>53</v>
      </c>
      <c r="E62" s="36" t="s">
        <v>1721</v>
      </c>
    </row>
    <row r="63" spans="1:16" ht="12.75">
      <c r="A63" s="25" t="s">
        <v>45</v>
      </c>
      <c r="B63" s="29" t="s">
        <v>261</v>
      </c>
      <c r="C63" s="29" t="s">
        <v>1722</v>
      </c>
      <c r="D63" s="25" t="s">
        <v>47</v>
      </c>
      <c r="E63" s="30" t="s">
        <v>1723</v>
      </c>
      <c r="F63" s="31" t="s">
        <v>68</v>
      </c>
      <c r="G63" s="32">
        <v>20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1724</v>
      </c>
    </row>
    <row r="65" spans="1:5" ht="12.75">
      <c r="A65" s="37" t="s">
        <v>51</v>
      </c>
      <c r="E65" s="38" t="s">
        <v>1725</v>
      </c>
    </row>
    <row r="66" spans="1:5" ht="102">
      <c r="A66" t="s">
        <v>53</v>
      </c>
      <c r="E66" s="36" t="s">
        <v>1726</v>
      </c>
    </row>
    <row r="67" spans="1:16" ht="12.75">
      <c r="A67" s="25" t="s">
        <v>45</v>
      </c>
      <c r="B67" s="29" t="s">
        <v>101</v>
      </c>
      <c r="C67" s="29" t="s">
        <v>1727</v>
      </c>
      <c r="D67" s="25" t="s">
        <v>47</v>
      </c>
      <c r="E67" s="30" t="s">
        <v>1728</v>
      </c>
      <c r="F67" s="31" t="s">
        <v>82</v>
      </c>
      <c r="G67" s="32">
        <v>0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25.5">
      <c r="A68" s="35" t="s">
        <v>50</v>
      </c>
      <c r="E68" s="36" t="s">
        <v>2424</v>
      </c>
    </row>
    <row r="69" spans="1:5" ht="12.75">
      <c r="A69" s="37" t="s">
        <v>51</v>
      </c>
      <c r="E69" s="38" t="s">
        <v>2419</v>
      </c>
    </row>
    <row r="70" spans="1:5" ht="102">
      <c r="A70" t="s">
        <v>53</v>
      </c>
      <c r="E70" s="36" t="s">
        <v>1731</v>
      </c>
    </row>
    <row r="71" spans="1:16" ht="12.75">
      <c r="A71" s="25" t="s">
        <v>45</v>
      </c>
      <c r="B71" s="29" t="s">
        <v>105</v>
      </c>
      <c r="C71" s="29" t="s">
        <v>525</v>
      </c>
      <c r="D71" s="25" t="s">
        <v>47</v>
      </c>
      <c r="E71" s="30" t="s">
        <v>526</v>
      </c>
      <c r="F71" s="31" t="s">
        <v>82</v>
      </c>
      <c r="G71" s="32">
        <v>425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2425</v>
      </c>
    </row>
    <row r="73" spans="1:5" ht="38.25">
      <c r="A73" s="37" t="s">
        <v>51</v>
      </c>
      <c r="E73" s="38" t="s">
        <v>1735</v>
      </c>
    </row>
    <row r="74" spans="1:5" ht="140.25">
      <c r="A74" t="s">
        <v>53</v>
      </c>
      <c r="E74" s="36" t="s">
        <v>1741</v>
      </c>
    </row>
    <row r="75" spans="1:16" ht="12.75">
      <c r="A75" s="25" t="s">
        <v>45</v>
      </c>
      <c r="B75" s="29" t="s">
        <v>109</v>
      </c>
      <c r="C75" s="29" t="s">
        <v>1737</v>
      </c>
      <c r="D75" s="25" t="s">
        <v>47</v>
      </c>
      <c r="E75" s="30" t="s">
        <v>1738</v>
      </c>
      <c r="F75" s="31" t="s">
        <v>82</v>
      </c>
      <c r="G75" s="32">
        <v>410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2426</v>
      </c>
    </row>
    <row r="77" spans="1:5" ht="12.75">
      <c r="A77" s="37" t="s">
        <v>51</v>
      </c>
      <c r="E77" s="38" t="s">
        <v>2427</v>
      </c>
    </row>
    <row r="78" spans="1:5" ht="140.25">
      <c r="A78" t="s">
        <v>53</v>
      </c>
      <c r="E78" s="36" t="s">
        <v>1741</v>
      </c>
    </row>
    <row r="79" spans="1:16" ht="12.75">
      <c r="A79" s="25" t="s">
        <v>45</v>
      </c>
      <c r="B79" s="29" t="s">
        <v>113</v>
      </c>
      <c r="C79" s="29" t="s">
        <v>1742</v>
      </c>
      <c r="D79" s="25" t="s">
        <v>47</v>
      </c>
      <c r="E79" s="30" t="s">
        <v>1743</v>
      </c>
      <c r="F79" s="31" t="s">
        <v>82</v>
      </c>
      <c r="G79" s="32">
        <v>410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2428</v>
      </c>
    </row>
    <row r="81" spans="1:5" ht="12.75">
      <c r="A81" s="37" t="s">
        <v>51</v>
      </c>
      <c r="E81" s="38" t="s">
        <v>1745</v>
      </c>
    </row>
    <row r="82" spans="1:5" ht="114.75">
      <c r="A82" t="s">
        <v>53</v>
      </c>
      <c r="E82" s="36" t="s">
        <v>1746</v>
      </c>
    </row>
    <row r="83" spans="1:16" ht="12.75">
      <c r="A83" s="25" t="s">
        <v>45</v>
      </c>
      <c r="B83" s="29" t="s">
        <v>117</v>
      </c>
      <c r="C83" s="29" t="s">
        <v>2429</v>
      </c>
      <c r="D83" s="25" t="s">
        <v>47</v>
      </c>
      <c r="E83" s="30" t="s">
        <v>2430</v>
      </c>
      <c r="F83" s="31" t="s">
        <v>82</v>
      </c>
      <c r="G83" s="32">
        <v>484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2431</v>
      </c>
    </row>
    <row r="85" spans="1:5" ht="12.75">
      <c r="A85" s="37" t="s">
        <v>51</v>
      </c>
      <c r="E85" s="38" t="s">
        <v>2432</v>
      </c>
    </row>
    <row r="86" spans="1:5" ht="89.25">
      <c r="A86" t="s">
        <v>53</v>
      </c>
      <c r="E86" s="36" t="s">
        <v>1751</v>
      </c>
    </row>
    <row r="87" spans="1:16" ht="25.5">
      <c r="A87" s="25" t="s">
        <v>45</v>
      </c>
      <c r="B87" s="29" t="s">
        <v>121</v>
      </c>
      <c r="C87" s="29" t="s">
        <v>2433</v>
      </c>
      <c r="D87" s="25" t="s">
        <v>47</v>
      </c>
      <c r="E87" s="30" t="s">
        <v>2434</v>
      </c>
      <c r="F87" s="31" t="s">
        <v>68</v>
      </c>
      <c r="G87" s="32">
        <v>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25.5">
      <c r="A88" s="35" t="s">
        <v>50</v>
      </c>
      <c r="E88" s="36" t="s">
        <v>2435</v>
      </c>
    </row>
    <row r="89" spans="1:5" ht="12.75">
      <c r="A89" s="37" t="s">
        <v>51</v>
      </c>
      <c r="E89" s="38" t="s">
        <v>146</v>
      </c>
    </row>
    <row r="90" spans="1:5" ht="102">
      <c r="A90" t="s">
        <v>53</v>
      </c>
      <c r="E90" s="36" t="s">
        <v>1755</v>
      </c>
    </row>
    <row r="91" spans="1:16" ht="12.75">
      <c r="A91" s="25" t="s">
        <v>45</v>
      </c>
      <c r="B91" s="29" t="s">
        <v>289</v>
      </c>
      <c r="C91" s="29" t="s">
        <v>2436</v>
      </c>
      <c r="D91" s="25" t="s">
        <v>47</v>
      </c>
      <c r="E91" s="30" t="s">
        <v>2437</v>
      </c>
      <c r="F91" s="31" t="s">
        <v>82</v>
      </c>
      <c r="G91" s="32">
        <v>30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2438</v>
      </c>
    </row>
    <row r="93" spans="1:5" ht="12.75">
      <c r="A93" s="37" t="s">
        <v>51</v>
      </c>
      <c r="E93" s="38" t="s">
        <v>2439</v>
      </c>
    </row>
    <row r="94" spans="1:5" ht="76.5">
      <c r="A94" t="s">
        <v>53</v>
      </c>
      <c r="E94" s="36" t="s">
        <v>2440</v>
      </c>
    </row>
    <row r="95" spans="1:16" ht="12.75">
      <c r="A95" s="25" t="s">
        <v>45</v>
      </c>
      <c r="B95" s="29" t="s">
        <v>294</v>
      </c>
      <c r="C95" s="29" t="s">
        <v>1761</v>
      </c>
      <c r="D95" s="25" t="s">
        <v>47</v>
      </c>
      <c r="E95" s="30" t="s">
        <v>1762</v>
      </c>
      <c r="F95" s="31" t="s">
        <v>68</v>
      </c>
      <c r="G95" s="32">
        <v>2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146</v>
      </c>
    </row>
    <row r="98" spans="1:5" ht="102">
      <c r="A98" t="s">
        <v>53</v>
      </c>
      <c r="E98" s="36" t="s">
        <v>1763</v>
      </c>
    </row>
    <row r="99" spans="1:16" ht="12.75">
      <c r="A99" s="25" t="s">
        <v>45</v>
      </c>
      <c r="B99" s="29" t="s">
        <v>299</v>
      </c>
      <c r="C99" s="29" t="s">
        <v>1764</v>
      </c>
      <c r="D99" s="25" t="s">
        <v>47</v>
      </c>
      <c r="E99" s="30" t="s">
        <v>1765</v>
      </c>
      <c r="F99" s="31" t="s">
        <v>68</v>
      </c>
      <c r="G99" s="32">
        <v>3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2441</v>
      </c>
    </row>
    <row r="101" spans="1:5" ht="12.75">
      <c r="A101" s="37" t="s">
        <v>51</v>
      </c>
      <c r="E101" s="38" t="s">
        <v>124</v>
      </c>
    </row>
    <row r="102" spans="1:5" ht="76.5">
      <c r="A102" t="s">
        <v>53</v>
      </c>
      <c r="E102" s="36" t="s">
        <v>1767</v>
      </c>
    </row>
    <row r="103" spans="1:16" ht="25.5">
      <c r="A103" s="25" t="s">
        <v>45</v>
      </c>
      <c r="B103" s="29" t="s">
        <v>303</v>
      </c>
      <c r="C103" s="29" t="s">
        <v>2051</v>
      </c>
      <c r="D103" s="25" t="s">
        <v>140</v>
      </c>
      <c r="E103" s="30" t="s">
        <v>2052</v>
      </c>
      <c r="F103" s="31" t="s">
        <v>2053</v>
      </c>
      <c r="G103" s="32">
        <v>1230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2054</v>
      </c>
    </row>
    <row r="105" spans="1:5" ht="38.25">
      <c r="A105" s="37" t="s">
        <v>51</v>
      </c>
      <c r="E105" s="38" t="s">
        <v>2442</v>
      </c>
    </row>
    <row r="106" spans="1:5" ht="127.5">
      <c r="A106" t="s">
        <v>53</v>
      </c>
      <c r="E106" s="36" t="s">
        <v>2056</v>
      </c>
    </row>
    <row r="107" spans="1:18" ht="12.75" customHeight="1">
      <c r="A107" s="6" t="s">
        <v>43</v>
      </c>
      <c r="B107" s="6"/>
      <c r="C107" s="40" t="s">
        <v>77</v>
      </c>
      <c r="D107" s="6"/>
      <c r="E107" s="27" t="s">
        <v>753</v>
      </c>
      <c r="F107" s="6"/>
      <c r="G107" s="6"/>
      <c r="H107" s="6"/>
      <c r="I107" s="41">
        <f>0+Q107</f>
      </c>
      <c r="O107">
        <f>0+R107</f>
      </c>
      <c r="Q107">
        <f>0+I108</f>
      </c>
      <c r="R107">
        <f>0+O108</f>
      </c>
    </row>
    <row r="108" spans="1:16" ht="12.75">
      <c r="A108" s="25" t="s">
        <v>45</v>
      </c>
      <c r="B108" s="29" t="s">
        <v>396</v>
      </c>
      <c r="C108" s="29" t="s">
        <v>563</v>
      </c>
      <c r="D108" s="25" t="s">
        <v>47</v>
      </c>
      <c r="E108" s="30" t="s">
        <v>564</v>
      </c>
      <c r="F108" s="31" t="s">
        <v>160</v>
      </c>
      <c r="G108" s="32">
        <v>0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25.5">
      <c r="A109" s="35" t="s">
        <v>50</v>
      </c>
      <c r="E109" s="36" t="s">
        <v>2424</v>
      </c>
    </row>
    <row r="110" spans="1:5" ht="12.75">
      <c r="A110" s="37" t="s">
        <v>51</v>
      </c>
      <c r="E110" s="38" t="s">
        <v>2419</v>
      </c>
    </row>
    <row r="111" spans="1:5" ht="369.75">
      <c r="A111" t="s">
        <v>53</v>
      </c>
      <c r="E111" s="36" t="s">
        <v>1770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2443</v>
      </c>
      <c r="I3" s="42">
        <f>0+I8+I17+I46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2443</v>
      </c>
      <c r="D4" s="6"/>
      <c r="E4" s="18" t="s">
        <v>2361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1689</v>
      </c>
      <c r="D9" s="25" t="s">
        <v>47</v>
      </c>
      <c r="E9" s="30" t="s">
        <v>1690</v>
      </c>
      <c r="F9" s="31" t="s">
        <v>1691</v>
      </c>
      <c r="G9" s="32">
        <v>16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2368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1460</v>
      </c>
      <c r="D13" s="25" t="s">
        <v>47</v>
      </c>
      <c r="E13" s="30" t="s">
        <v>1461</v>
      </c>
      <c r="F13" s="31" t="s">
        <v>130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1695</v>
      </c>
    </row>
    <row r="15" spans="1:5" ht="12.75">
      <c r="A15" s="37" t="s">
        <v>51</v>
      </c>
      <c r="E15" s="38" t="s">
        <v>57</v>
      </c>
    </row>
    <row r="16" spans="1:5" ht="12.75">
      <c r="A16" t="s">
        <v>53</v>
      </c>
      <c r="E16" s="36" t="s">
        <v>1464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149</v>
      </c>
      <c r="E18" s="30" t="s">
        <v>245</v>
      </c>
      <c r="F18" s="31" t="s">
        <v>160</v>
      </c>
      <c r="G18" s="32">
        <v>0.8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2390</v>
      </c>
    </row>
    <row r="21" spans="1:5" ht="306">
      <c r="A21" t="s">
        <v>53</v>
      </c>
      <c r="E21" s="36" t="s">
        <v>199</v>
      </c>
    </row>
    <row r="22" spans="1:16" ht="12.75">
      <c r="A22" s="25" t="s">
        <v>45</v>
      </c>
      <c r="B22" s="29" t="s">
        <v>33</v>
      </c>
      <c r="C22" s="29" t="s">
        <v>422</v>
      </c>
      <c r="D22" s="25" t="s">
        <v>149</v>
      </c>
      <c r="E22" s="30" t="s">
        <v>423</v>
      </c>
      <c r="F22" s="31" t="s">
        <v>160</v>
      </c>
      <c r="G22" s="32">
        <v>0.8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2391</v>
      </c>
    </row>
    <row r="24" spans="1:5" ht="12.75">
      <c r="A24" s="37" t="s">
        <v>51</v>
      </c>
      <c r="E24" s="38" t="s">
        <v>2392</v>
      </c>
    </row>
    <row r="25" spans="1:5" ht="318.75">
      <c r="A25" t="s">
        <v>53</v>
      </c>
      <c r="E25" s="36" t="s">
        <v>1699</v>
      </c>
    </row>
    <row r="26" spans="1:16" ht="12.75">
      <c r="A26" s="25" t="s">
        <v>45</v>
      </c>
      <c r="B26" s="29" t="s">
        <v>35</v>
      </c>
      <c r="C26" s="29" t="s">
        <v>200</v>
      </c>
      <c r="D26" s="25" t="s">
        <v>47</v>
      </c>
      <c r="E26" s="30" t="s">
        <v>201</v>
      </c>
      <c r="F26" s="31" t="s">
        <v>160</v>
      </c>
      <c r="G26" s="32">
        <v>0.85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2444</v>
      </c>
    </row>
    <row r="29" spans="1:5" ht="191.25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435</v>
      </c>
      <c r="D30" s="25" t="s">
        <v>47</v>
      </c>
      <c r="E30" s="30" t="s">
        <v>436</v>
      </c>
      <c r="F30" s="31" t="s">
        <v>160</v>
      </c>
      <c r="G30" s="32">
        <v>0.8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2392</v>
      </c>
    </row>
    <row r="33" spans="1:5" ht="229.5">
      <c r="A33" t="s">
        <v>53</v>
      </c>
      <c r="E33" s="36" t="s">
        <v>1707</v>
      </c>
    </row>
    <row r="34" spans="1:16" ht="12.75">
      <c r="A34" s="25" t="s">
        <v>45</v>
      </c>
      <c r="B34" s="29" t="s">
        <v>64</v>
      </c>
      <c r="C34" s="29" t="s">
        <v>949</v>
      </c>
      <c r="D34" s="25" t="s">
        <v>47</v>
      </c>
      <c r="E34" s="30" t="s">
        <v>950</v>
      </c>
      <c r="F34" s="31" t="s">
        <v>160</v>
      </c>
      <c r="G34" s="32">
        <v>0.2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2393</v>
      </c>
    </row>
    <row r="36" spans="1:5" ht="12.75">
      <c r="A36" s="37" t="s">
        <v>51</v>
      </c>
      <c r="E36" s="38" t="s">
        <v>2394</v>
      </c>
    </row>
    <row r="37" spans="1:5" ht="293.25">
      <c r="A37" t="s">
        <v>53</v>
      </c>
      <c r="E37" s="36" t="s">
        <v>1710</v>
      </c>
    </row>
    <row r="38" spans="1:16" ht="12.75">
      <c r="A38" s="25" t="s">
        <v>45</v>
      </c>
      <c r="B38" s="29" t="s">
        <v>77</v>
      </c>
      <c r="C38" s="29" t="s">
        <v>1711</v>
      </c>
      <c r="D38" s="25" t="s">
        <v>47</v>
      </c>
      <c r="E38" s="30" t="s">
        <v>1712</v>
      </c>
      <c r="F38" s="31" t="s">
        <v>170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2395</v>
      </c>
    </row>
    <row r="40" spans="1:5" ht="12.75">
      <c r="A40" s="37" t="s">
        <v>51</v>
      </c>
      <c r="E40" s="38" t="s">
        <v>2396</v>
      </c>
    </row>
    <row r="41" spans="1:5" ht="12.75">
      <c r="A41" t="s">
        <v>53</v>
      </c>
      <c r="E41" s="36" t="s">
        <v>1715</v>
      </c>
    </row>
    <row r="42" spans="1:16" ht="12.75">
      <c r="A42" s="25" t="s">
        <v>45</v>
      </c>
      <c r="B42" s="29" t="s">
        <v>40</v>
      </c>
      <c r="C42" s="29" t="s">
        <v>1716</v>
      </c>
      <c r="D42" s="25" t="s">
        <v>47</v>
      </c>
      <c r="E42" s="30" t="s">
        <v>1717</v>
      </c>
      <c r="F42" s="31" t="s">
        <v>170</v>
      </c>
      <c r="G42" s="32">
        <v>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2395</v>
      </c>
    </row>
    <row r="44" spans="1:5" ht="12.75">
      <c r="A44" s="37" t="s">
        <v>51</v>
      </c>
      <c r="E44" s="38" t="s">
        <v>2396</v>
      </c>
    </row>
    <row r="45" spans="1:5" ht="25.5">
      <c r="A45" t="s">
        <v>53</v>
      </c>
      <c r="E45" s="36" t="s">
        <v>1718</v>
      </c>
    </row>
    <row r="46" spans="1:18" ht="12.75" customHeight="1">
      <c r="A46" s="6" t="s">
        <v>43</v>
      </c>
      <c r="B46" s="6"/>
      <c r="C46" s="40" t="s">
        <v>64</v>
      </c>
      <c r="D46" s="6"/>
      <c r="E46" s="27" t="s">
        <v>65</v>
      </c>
      <c r="F46" s="6"/>
      <c r="G46" s="6"/>
      <c r="H46" s="6"/>
      <c r="I46" s="41">
        <f>0+Q46</f>
      </c>
      <c r="O46">
        <f>0+R46</f>
      </c>
      <c r="Q46">
        <f>0+I47+I51+I55+I59+I63+I67</f>
      </c>
      <c r="R46">
        <f>0+O47+O51+O55+O59+O63+O67</f>
      </c>
    </row>
    <row r="47" spans="1:16" ht="12.75">
      <c r="A47" s="25" t="s">
        <v>45</v>
      </c>
      <c r="B47" s="29" t="s">
        <v>42</v>
      </c>
      <c r="C47" s="29" t="s">
        <v>1722</v>
      </c>
      <c r="D47" s="25" t="s">
        <v>47</v>
      </c>
      <c r="E47" s="30" t="s">
        <v>1723</v>
      </c>
      <c r="F47" s="31" t="s">
        <v>68</v>
      </c>
      <c r="G47" s="32">
        <v>2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2397</v>
      </c>
    </row>
    <row r="49" spans="1:5" ht="12.75">
      <c r="A49" s="37" t="s">
        <v>51</v>
      </c>
      <c r="E49" s="38" t="s">
        <v>146</v>
      </c>
    </row>
    <row r="50" spans="1:5" ht="102">
      <c r="A50" t="s">
        <v>53</v>
      </c>
      <c r="E50" s="36" t="s">
        <v>1726</v>
      </c>
    </row>
    <row r="51" spans="1:16" ht="12.75">
      <c r="A51" s="25" t="s">
        <v>45</v>
      </c>
      <c r="B51" s="29" t="s">
        <v>89</v>
      </c>
      <c r="C51" s="29" t="s">
        <v>525</v>
      </c>
      <c r="D51" s="25" t="s">
        <v>47</v>
      </c>
      <c r="E51" s="30" t="s">
        <v>526</v>
      </c>
      <c r="F51" s="31" t="s">
        <v>82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2398</v>
      </c>
    </row>
    <row r="54" spans="1:5" ht="140.25">
      <c r="A54" t="s">
        <v>53</v>
      </c>
      <c r="E54" s="36" t="s">
        <v>2399</v>
      </c>
    </row>
    <row r="55" spans="1:16" ht="12.75">
      <c r="A55" s="25" t="s">
        <v>45</v>
      </c>
      <c r="B55" s="29" t="s">
        <v>93</v>
      </c>
      <c r="C55" s="29" t="s">
        <v>2400</v>
      </c>
      <c r="D55" s="25" t="s">
        <v>47</v>
      </c>
      <c r="E55" s="30" t="s">
        <v>2401</v>
      </c>
      <c r="F55" s="31" t="s">
        <v>68</v>
      </c>
      <c r="G55" s="32">
        <v>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2402</v>
      </c>
    </row>
    <row r="57" spans="1:5" ht="12.75">
      <c r="A57" s="37" t="s">
        <v>51</v>
      </c>
      <c r="E57" s="38" t="s">
        <v>146</v>
      </c>
    </row>
    <row r="58" spans="1:5" ht="89.25">
      <c r="A58" t="s">
        <v>53</v>
      </c>
      <c r="E58" s="36" t="s">
        <v>2403</v>
      </c>
    </row>
    <row r="59" spans="1:16" ht="12.75">
      <c r="A59" s="25" t="s">
        <v>45</v>
      </c>
      <c r="B59" s="29" t="s">
        <v>97</v>
      </c>
      <c r="C59" s="29" t="s">
        <v>1761</v>
      </c>
      <c r="D59" s="25" t="s">
        <v>47</v>
      </c>
      <c r="E59" s="30" t="s">
        <v>1762</v>
      </c>
      <c r="F59" s="31" t="s">
        <v>68</v>
      </c>
      <c r="G59" s="32">
        <v>1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57</v>
      </c>
    </row>
    <row r="62" spans="1:5" ht="102">
      <c r="A62" t="s">
        <v>53</v>
      </c>
      <c r="E62" s="36" t="s">
        <v>1763</v>
      </c>
    </row>
    <row r="63" spans="1:16" ht="12.75">
      <c r="A63" s="25" t="s">
        <v>45</v>
      </c>
      <c r="B63" s="29" t="s">
        <v>261</v>
      </c>
      <c r="C63" s="29" t="s">
        <v>2404</v>
      </c>
      <c r="D63" s="25" t="s">
        <v>149</v>
      </c>
      <c r="E63" s="30" t="s">
        <v>2405</v>
      </c>
      <c r="F63" s="31" t="s">
        <v>68</v>
      </c>
      <c r="G63" s="32">
        <v>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2445</v>
      </c>
    </row>
    <row r="65" spans="1:5" ht="12.75">
      <c r="A65" s="37" t="s">
        <v>51</v>
      </c>
      <c r="E65" s="38" t="s">
        <v>146</v>
      </c>
    </row>
    <row r="66" spans="1:5" ht="114.75">
      <c r="A66" t="s">
        <v>53</v>
      </c>
      <c r="E66" s="36" t="s">
        <v>2407</v>
      </c>
    </row>
    <row r="67" spans="1:16" ht="12.75">
      <c r="A67" s="25" t="s">
        <v>45</v>
      </c>
      <c r="B67" s="29" t="s">
        <v>101</v>
      </c>
      <c r="C67" s="29" t="s">
        <v>2409</v>
      </c>
      <c r="D67" s="25" t="s">
        <v>47</v>
      </c>
      <c r="E67" s="30" t="s">
        <v>2410</v>
      </c>
      <c r="F67" s="31" t="s">
        <v>68</v>
      </c>
      <c r="G67" s="32">
        <v>4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896</v>
      </c>
    </row>
    <row r="70" spans="1:5" ht="127.5">
      <c r="A70" t="s">
        <v>53</v>
      </c>
      <c r="E70" s="36" t="s">
        <v>2411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2446</v>
      </c>
      <c r="I3" s="42">
        <f>0+I8+I17+I46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2446</v>
      </c>
      <c r="D4" s="6"/>
      <c r="E4" s="18" t="s">
        <v>2361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1689</v>
      </c>
      <c r="D9" s="25" t="s">
        <v>47</v>
      </c>
      <c r="E9" s="30" t="s">
        <v>1690</v>
      </c>
      <c r="F9" s="31" t="s">
        <v>1691</v>
      </c>
      <c r="G9" s="32">
        <v>16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2368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1460</v>
      </c>
      <c r="D13" s="25" t="s">
        <v>47</v>
      </c>
      <c r="E13" s="30" t="s">
        <v>1461</v>
      </c>
      <c r="F13" s="31" t="s">
        <v>130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1695</v>
      </c>
    </row>
    <row r="15" spans="1:5" ht="12.75">
      <c r="A15" s="37" t="s">
        <v>51</v>
      </c>
      <c r="E15" s="38" t="s">
        <v>57</v>
      </c>
    </row>
    <row r="16" spans="1:5" ht="12.75">
      <c r="A16" t="s">
        <v>53</v>
      </c>
      <c r="E16" s="36" t="s">
        <v>1464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149</v>
      </c>
      <c r="E18" s="30" t="s">
        <v>245</v>
      </c>
      <c r="F18" s="31" t="s">
        <v>160</v>
      </c>
      <c r="G18" s="32">
        <v>0.8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2390</v>
      </c>
    </row>
    <row r="21" spans="1:5" ht="306">
      <c r="A21" t="s">
        <v>53</v>
      </c>
      <c r="E21" s="36" t="s">
        <v>199</v>
      </c>
    </row>
    <row r="22" spans="1:16" ht="12.75">
      <c r="A22" s="25" t="s">
        <v>45</v>
      </c>
      <c r="B22" s="29" t="s">
        <v>33</v>
      </c>
      <c r="C22" s="29" t="s">
        <v>422</v>
      </c>
      <c r="D22" s="25" t="s">
        <v>149</v>
      </c>
      <c r="E22" s="30" t="s">
        <v>423</v>
      </c>
      <c r="F22" s="31" t="s">
        <v>160</v>
      </c>
      <c r="G22" s="32">
        <v>0.8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2391</v>
      </c>
    </row>
    <row r="24" spans="1:5" ht="12.75">
      <c r="A24" s="37" t="s">
        <v>51</v>
      </c>
      <c r="E24" s="38" t="s">
        <v>2392</v>
      </c>
    </row>
    <row r="25" spans="1:5" ht="318.75">
      <c r="A25" t="s">
        <v>53</v>
      </c>
      <c r="E25" s="36" t="s">
        <v>1699</v>
      </c>
    </row>
    <row r="26" spans="1:16" ht="12.75">
      <c r="A26" s="25" t="s">
        <v>45</v>
      </c>
      <c r="B26" s="29" t="s">
        <v>35</v>
      </c>
      <c r="C26" s="29" t="s">
        <v>200</v>
      </c>
      <c r="D26" s="25" t="s">
        <v>47</v>
      </c>
      <c r="E26" s="30" t="s">
        <v>201</v>
      </c>
      <c r="F26" s="31" t="s">
        <v>160</v>
      </c>
      <c r="G26" s="32">
        <v>0.85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2444</v>
      </c>
    </row>
    <row r="29" spans="1:5" ht="191.25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435</v>
      </c>
      <c r="D30" s="25" t="s">
        <v>47</v>
      </c>
      <c r="E30" s="30" t="s">
        <v>436</v>
      </c>
      <c r="F30" s="31" t="s">
        <v>160</v>
      </c>
      <c r="G30" s="32">
        <v>0.8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2392</v>
      </c>
    </row>
    <row r="33" spans="1:5" ht="229.5">
      <c r="A33" t="s">
        <v>53</v>
      </c>
      <c r="E33" s="36" t="s">
        <v>1707</v>
      </c>
    </row>
    <row r="34" spans="1:16" ht="12.75">
      <c r="A34" s="25" t="s">
        <v>45</v>
      </c>
      <c r="B34" s="29" t="s">
        <v>64</v>
      </c>
      <c r="C34" s="29" t="s">
        <v>949</v>
      </c>
      <c r="D34" s="25" t="s">
        <v>47</v>
      </c>
      <c r="E34" s="30" t="s">
        <v>950</v>
      </c>
      <c r="F34" s="31" t="s">
        <v>160</v>
      </c>
      <c r="G34" s="32">
        <v>0.2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2393</v>
      </c>
    </row>
    <row r="36" spans="1:5" ht="12.75">
      <c r="A36" s="37" t="s">
        <v>51</v>
      </c>
      <c r="E36" s="38" t="s">
        <v>2394</v>
      </c>
    </row>
    <row r="37" spans="1:5" ht="293.25">
      <c r="A37" t="s">
        <v>53</v>
      </c>
      <c r="E37" s="36" t="s">
        <v>1710</v>
      </c>
    </row>
    <row r="38" spans="1:16" ht="12.75">
      <c r="A38" s="25" t="s">
        <v>45</v>
      </c>
      <c r="B38" s="29" t="s">
        <v>77</v>
      </c>
      <c r="C38" s="29" t="s">
        <v>1711</v>
      </c>
      <c r="D38" s="25" t="s">
        <v>47</v>
      </c>
      <c r="E38" s="30" t="s">
        <v>1712</v>
      </c>
      <c r="F38" s="31" t="s">
        <v>170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2395</v>
      </c>
    </row>
    <row r="40" spans="1:5" ht="12.75">
      <c r="A40" s="37" t="s">
        <v>51</v>
      </c>
      <c r="E40" s="38" t="s">
        <v>2396</v>
      </c>
    </row>
    <row r="41" spans="1:5" ht="12.75">
      <c r="A41" t="s">
        <v>53</v>
      </c>
      <c r="E41" s="36" t="s">
        <v>1715</v>
      </c>
    </row>
    <row r="42" spans="1:16" ht="12.75">
      <c r="A42" s="25" t="s">
        <v>45</v>
      </c>
      <c r="B42" s="29" t="s">
        <v>40</v>
      </c>
      <c r="C42" s="29" t="s">
        <v>1716</v>
      </c>
      <c r="D42" s="25" t="s">
        <v>47</v>
      </c>
      <c r="E42" s="30" t="s">
        <v>1717</v>
      </c>
      <c r="F42" s="31" t="s">
        <v>170</v>
      </c>
      <c r="G42" s="32">
        <v>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2395</v>
      </c>
    </row>
    <row r="44" spans="1:5" ht="12.75">
      <c r="A44" s="37" t="s">
        <v>51</v>
      </c>
      <c r="E44" s="38" t="s">
        <v>2396</v>
      </c>
    </row>
    <row r="45" spans="1:5" ht="25.5">
      <c r="A45" t="s">
        <v>53</v>
      </c>
      <c r="E45" s="36" t="s">
        <v>1718</v>
      </c>
    </row>
    <row r="46" spans="1:18" ht="12.75" customHeight="1">
      <c r="A46" s="6" t="s">
        <v>43</v>
      </c>
      <c r="B46" s="6"/>
      <c r="C46" s="40" t="s">
        <v>64</v>
      </c>
      <c r="D46" s="6"/>
      <c r="E46" s="27" t="s">
        <v>65</v>
      </c>
      <c r="F46" s="6"/>
      <c r="G46" s="6"/>
      <c r="H46" s="6"/>
      <c r="I46" s="41">
        <f>0+Q46</f>
      </c>
      <c r="O46">
        <f>0+R46</f>
      </c>
      <c r="Q46">
        <f>0+I47+I51+I55+I59+I63+I67</f>
      </c>
      <c r="R46">
        <f>0+O47+O51+O55+O59+O63+O67</f>
      </c>
    </row>
    <row r="47" spans="1:16" ht="12.75">
      <c r="A47" s="25" t="s">
        <v>45</v>
      </c>
      <c r="B47" s="29" t="s">
        <v>42</v>
      </c>
      <c r="C47" s="29" t="s">
        <v>1722</v>
      </c>
      <c r="D47" s="25" t="s">
        <v>47</v>
      </c>
      <c r="E47" s="30" t="s">
        <v>1723</v>
      </c>
      <c r="F47" s="31" t="s">
        <v>68</v>
      </c>
      <c r="G47" s="32">
        <v>2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2397</v>
      </c>
    </row>
    <row r="49" spans="1:5" ht="12.75">
      <c r="A49" s="37" t="s">
        <v>51</v>
      </c>
      <c r="E49" s="38" t="s">
        <v>146</v>
      </c>
    </row>
    <row r="50" spans="1:5" ht="102">
      <c r="A50" t="s">
        <v>53</v>
      </c>
      <c r="E50" s="36" t="s">
        <v>1726</v>
      </c>
    </row>
    <row r="51" spans="1:16" ht="12.75">
      <c r="A51" s="25" t="s">
        <v>45</v>
      </c>
      <c r="B51" s="29" t="s">
        <v>89</v>
      </c>
      <c r="C51" s="29" t="s">
        <v>525</v>
      </c>
      <c r="D51" s="25" t="s">
        <v>47</v>
      </c>
      <c r="E51" s="30" t="s">
        <v>526</v>
      </c>
      <c r="F51" s="31" t="s">
        <v>82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2398</v>
      </c>
    </row>
    <row r="54" spans="1:5" ht="140.25">
      <c r="A54" t="s">
        <v>53</v>
      </c>
      <c r="E54" s="36" t="s">
        <v>2399</v>
      </c>
    </row>
    <row r="55" spans="1:16" ht="12.75">
      <c r="A55" s="25" t="s">
        <v>45</v>
      </c>
      <c r="B55" s="29" t="s">
        <v>93</v>
      </c>
      <c r="C55" s="29" t="s">
        <v>2400</v>
      </c>
      <c r="D55" s="25" t="s">
        <v>47</v>
      </c>
      <c r="E55" s="30" t="s">
        <v>2401</v>
      </c>
      <c r="F55" s="31" t="s">
        <v>68</v>
      </c>
      <c r="G55" s="32">
        <v>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2402</v>
      </c>
    </row>
    <row r="57" spans="1:5" ht="12.75">
      <c r="A57" s="37" t="s">
        <v>51</v>
      </c>
      <c r="E57" s="38" t="s">
        <v>146</v>
      </c>
    </row>
    <row r="58" spans="1:5" ht="89.25">
      <c r="A58" t="s">
        <v>53</v>
      </c>
      <c r="E58" s="36" t="s">
        <v>2403</v>
      </c>
    </row>
    <row r="59" spans="1:16" ht="12.75">
      <c r="A59" s="25" t="s">
        <v>45</v>
      </c>
      <c r="B59" s="29" t="s">
        <v>97</v>
      </c>
      <c r="C59" s="29" t="s">
        <v>1761</v>
      </c>
      <c r="D59" s="25" t="s">
        <v>47</v>
      </c>
      <c r="E59" s="30" t="s">
        <v>1762</v>
      </c>
      <c r="F59" s="31" t="s">
        <v>68</v>
      </c>
      <c r="G59" s="32">
        <v>1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57</v>
      </c>
    </row>
    <row r="62" spans="1:5" ht="102">
      <c r="A62" t="s">
        <v>53</v>
      </c>
      <c r="E62" s="36" t="s">
        <v>1763</v>
      </c>
    </row>
    <row r="63" spans="1:16" ht="12.75">
      <c r="A63" s="25" t="s">
        <v>45</v>
      </c>
      <c r="B63" s="29" t="s">
        <v>261</v>
      </c>
      <c r="C63" s="29" t="s">
        <v>2404</v>
      </c>
      <c r="D63" s="25" t="s">
        <v>149</v>
      </c>
      <c r="E63" s="30" t="s">
        <v>2405</v>
      </c>
      <c r="F63" s="31" t="s">
        <v>68</v>
      </c>
      <c r="G63" s="32">
        <v>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2447</v>
      </c>
    </row>
    <row r="65" spans="1:5" ht="12.75">
      <c r="A65" s="37" t="s">
        <v>51</v>
      </c>
      <c r="E65" s="38" t="s">
        <v>146</v>
      </c>
    </row>
    <row r="66" spans="1:5" ht="114.75">
      <c r="A66" t="s">
        <v>53</v>
      </c>
      <c r="E66" s="36" t="s">
        <v>2407</v>
      </c>
    </row>
    <row r="67" spans="1:16" ht="12.75">
      <c r="A67" s="25" t="s">
        <v>45</v>
      </c>
      <c r="B67" s="29" t="s">
        <v>101</v>
      </c>
      <c r="C67" s="29" t="s">
        <v>2409</v>
      </c>
      <c r="D67" s="25" t="s">
        <v>47</v>
      </c>
      <c r="E67" s="30" t="s">
        <v>2410</v>
      </c>
      <c r="F67" s="31" t="s">
        <v>68</v>
      </c>
      <c r="G67" s="32">
        <v>4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896</v>
      </c>
    </row>
    <row r="70" spans="1:5" ht="127.5">
      <c r="A70" t="s">
        <v>53</v>
      </c>
      <c r="E70" s="36" t="s">
        <v>2411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0+O8+O25+O54+O59+O128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2448</v>
      </c>
      <c r="I3" s="42">
        <f>0+I8+I25+I54+I59+I128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2448</v>
      </c>
      <c r="D4" s="6"/>
      <c r="E4" s="18" t="s">
        <v>2449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41.992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2450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158</v>
      </c>
      <c r="E13" s="30" t="s">
        <v>159</v>
      </c>
      <c r="F13" s="31" t="s">
        <v>160</v>
      </c>
      <c r="G13" s="32">
        <v>44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2451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1693</v>
      </c>
      <c r="D17" s="25" t="s">
        <v>47</v>
      </c>
      <c r="E17" s="30" t="s">
        <v>1694</v>
      </c>
      <c r="F17" s="31" t="s">
        <v>68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57</v>
      </c>
    </row>
    <row r="20" spans="1:5" ht="12.75">
      <c r="A20" t="s">
        <v>53</v>
      </c>
      <c r="E20" s="36" t="s">
        <v>132</v>
      </c>
    </row>
    <row r="21" spans="1:16" ht="12.75">
      <c r="A21" s="25" t="s">
        <v>45</v>
      </c>
      <c r="B21" s="29" t="s">
        <v>33</v>
      </c>
      <c r="C21" s="29" t="s">
        <v>1460</v>
      </c>
      <c r="D21" s="25" t="s">
        <v>47</v>
      </c>
      <c r="E21" s="30" t="s">
        <v>1461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1695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1464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167</v>
      </c>
      <c r="F25" s="6"/>
      <c r="G25" s="6"/>
      <c r="H25" s="6"/>
      <c r="I25" s="41">
        <f>0+Q25</f>
      </c>
      <c r="O25">
        <f>0+R25</f>
      </c>
      <c r="Q25">
        <f>0+I26+I30+I34+I38+I42+I46+I50</f>
      </c>
      <c r="R25">
        <f>0+O26+O30+O34+O38+O42+O46+O50</f>
      </c>
    </row>
    <row r="26" spans="1:16" ht="12.75">
      <c r="A26" s="25" t="s">
        <v>45</v>
      </c>
      <c r="B26" s="29" t="s">
        <v>35</v>
      </c>
      <c r="C26" s="29" t="s">
        <v>244</v>
      </c>
      <c r="D26" s="25" t="s">
        <v>149</v>
      </c>
      <c r="E26" s="30" t="s">
        <v>245</v>
      </c>
      <c r="F26" s="31" t="s">
        <v>160</v>
      </c>
      <c r="G26" s="32">
        <v>115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2452</v>
      </c>
    </row>
    <row r="29" spans="1:5" ht="306">
      <c r="A29" t="s">
        <v>53</v>
      </c>
      <c r="E29" s="36" t="s">
        <v>199</v>
      </c>
    </row>
    <row r="30" spans="1:16" ht="12.75">
      <c r="A30" s="25" t="s">
        <v>45</v>
      </c>
      <c r="B30" s="29" t="s">
        <v>37</v>
      </c>
      <c r="C30" s="29" t="s">
        <v>422</v>
      </c>
      <c r="D30" s="25" t="s">
        <v>149</v>
      </c>
      <c r="E30" s="30" t="s">
        <v>423</v>
      </c>
      <c r="F30" s="31" t="s">
        <v>160</v>
      </c>
      <c r="G30" s="32">
        <v>162.2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51">
      <c r="A32" s="37" t="s">
        <v>51</v>
      </c>
      <c r="E32" s="38" t="s">
        <v>2453</v>
      </c>
    </row>
    <row r="33" spans="1:5" ht="318.75">
      <c r="A33" t="s">
        <v>53</v>
      </c>
      <c r="E33" s="36" t="s">
        <v>1699</v>
      </c>
    </row>
    <row r="34" spans="1:16" ht="12.75">
      <c r="A34" s="25" t="s">
        <v>45</v>
      </c>
      <c r="B34" s="29" t="s">
        <v>64</v>
      </c>
      <c r="C34" s="29" t="s">
        <v>200</v>
      </c>
      <c r="D34" s="25" t="s">
        <v>47</v>
      </c>
      <c r="E34" s="30" t="s">
        <v>201</v>
      </c>
      <c r="F34" s="31" t="s">
        <v>160</v>
      </c>
      <c r="G34" s="32">
        <v>156.992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2454</v>
      </c>
    </row>
    <row r="37" spans="1:5" ht="191.25">
      <c r="A37" t="s">
        <v>53</v>
      </c>
      <c r="E37" s="36" t="s">
        <v>203</v>
      </c>
    </row>
    <row r="38" spans="1:16" ht="12.75">
      <c r="A38" s="25" t="s">
        <v>45</v>
      </c>
      <c r="B38" s="29" t="s">
        <v>77</v>
      </c>
      <c r="C38" s="29" t="s">
        <v>435</v>
      </c>
      <c r="D38" s="25" t="s">
        <v>47</v>
      </c>
      <c r="E38" s="30" t="s">
        <v>436</v>
      </c>
      <c r="F38" s="31" t="s">
        <v>160</v>
      </c>
      <c r="G38" s="32">
        <v>115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2455</v>
      </c>
    </row>
    <row r="41" spans="1:5" ht="229.5">
      <c r="A41" t="s">
        <v>53</v>
      </c>
      <c r="E41" s="36" t="s">
        <v>1707</v>
      </c>
    </row>
    <row r="42" spans="1:16" ht="12.75">
      <c r="A42" s="25" t="s">
        <v>45</v>
      </c>
      <c r="B42" s="29" t="s">
        <v>40</v>
      </c>
      <c r="C42" s="29" t="s">
        <v>949</v>
      </c>
      <c r="D42" s="25" t="s">
        <v>47</v>
      </c>
      <c r="E42" s="30" t="s">
        <v>950</v>
      </c>
      <c r="F42" s="31" t="s">
        <v>160</v>
      </c>
      <c r="G42" s="32">
        <v>35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2014</v>
      </c>
    </row>
    <row r="44" spans="1:5" ht="12.75">
      <c r="A44" s="37" t="s">
        <v>51</v>
      </c>
      <c r="E44" s="38" t="s">
        <v>2456</v>
      </c>
    </row>
    <row r="45" spans="1:5" ht="293.25">
      <c r="A45" t="s">
        <v>53</v>
      </c>
      <c r="E45" s="36" t="s">
        <v>1710</v>
      </c>
    </row>
    <row r="46" spans="1:16" ht="12.75">
      <c r="A46" s="25" t="s">
        <v>45</v>
      </c>
      <c r="B46" s="29" t="s">
        <v>42</v>
      </c>
      <c r="C46" s="29" t="s">
        <v>1711</v>
      </c>
      <c r="D46" s="25" t="s">
        <v>47</v>
      </c>
      <c r="E46" s="30" t="s">
        <v>1712</v>
      </c>
      <c r="F46" s="31" t="s">
        <v>170</v>
      </c>
      <c r="G46" s="32">
        <v>330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1713</v>
      </c>
    </row>
    <row r="48" spans="1:5" ht="12.75">
      <c r="A48" s="37" t="s">
        <v>51</v>
      </c>
      <c r="E48" s="38" t="s">
        <v>2457</v>
      </c>
    </row>
    <row r="49" spans="1:5" ht="12.75">
      <c r="A49" t="s">
        <v>53</v>
      </c>
      <c r="E49" s="36" t="s">
        <v>1715</v>
      </c>
    </row>
    <row r="50" spans="1:16" ht="12.75">
      <c r="A50" s="25" t="s">
        <v>45</v>
      </c>
      <c r="B50" s="29" t="s">
        <v>89</v>
      </c>
      <c r="C50" s="29" t="s">
        <v>1716</v>
      </c>
      <c r="D50" s="25" t="s">
        <v>47</v>
      </c>
      <c r="E50" s="30" t="s">
        <v>1717</v>
      </c>
      <c r="F50" s="31" t="s">
        <v>170</v>
      </c>
      <c r="G50" s="32">
        <v>330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1713</v>
      </c>
    </row>
    <row r="52" spans="1:5" ht="12.75">
      <c r="A52" s="37" t="s">
        <v>51</v>
      </c>
      <c r="E52" s="38" t="s">
        <v>2457</v>
      </c>
    </row>
    <row r="53" spans="1:5" ht="25.5">
      <c r="A53" t="s">
        <v>53</v>
      </c>
      <c r="E53" s="36" t="s">
        <v>1718</v>
      </c>
    </row>
    <row r="54" spans="1:18" ht="12.75" customHeight="1">
      <c r="A54" s="6" t="s">
        <v>43</v>
      </c>
      <c r="B54" s="6"/>
      <c r="C54" s="40" t="s">
        <v>23</v>
      </c>
      <c r="D54" s="6"/>
      <c r="E54" s="27" t="s">
        <v>790</v>
      </c>
      <c r="F54" s="6"/>
      <c r="G54" s="6"/>
      <c r="H54" s="6"/>
      <c r="I54" s="41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93</v>
      </c>
      <c r="C55" s="29" t="s">
        <v>2458</v>
      </c>
      <c r="D55" s="25" t="s">
        <v>47</v>
      </c>
      <c r="E55" s="30" t="s">
        <v>2459</v>
      </c>
      <c r="F55" s="31" t="s">
        <v>160</v>
      </c>
      <c r="G55" s="32">
        <v>10.2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2460</v>
      </c>
    </row>
    <row r="57" spans="1:5" ht="12.75">
      <c r="A57" s="37" t="s">
        <v>51</v>
      </c>
      <c r="E57" s="38" t="s">
        <v>2461</v>
      </c>
    </row>
    <row r="58" spans="1:5" ht="369.75">
      <c r="A58" t="s">
        <v>53</v>
      </c>
      <c r="E58" s="36" t="s">
        <v>2462</v>
      </c>
    </row>
    <row r="59" spans="1:18" ht="12.75" customHeight="1">
      <c r="A59" s="6" t="s">
        <v>43</v>
      </c>
      <c r="B59" s="6"/>
      <c r="C59" s="40" t="s">
        <v>64</v>
      </c>
      <c r="D59" s="6"/>
      <c r="E59" s="27" t="s">
        <v>65</v>
      </c>
      <c r="F59" s="6"/>
      <c r="G59" s="6"/>
      <c r="H59" s="6"/>
      <c r="I59" s="41">
        <f>0+Q59</f>
      </c>
      <c r="O59">
        <f>0+R59</f>
      </c>
      <c r="Q59">
        <f>0+I60+I64+I68+I72+I76+I80+I84+I88+I92+I96+I100+I104+I108+I112+I116+I120+I124</f>
      </c>
      <c r="R59">
        <f>0+O60+O64+O68+O72+O76+O80+O84+O88+O92+O96+O100+O104+O108+O112+O116+O120+O124</f>
      </c>
    </row>
    <row r="60" spans="1:16" ht="25.5">
      <c r="A60" s="25" t="s">
        <v>45</v>
      </c>
      <c r="B60" s="29" t="s">
        <v>97</v>
      </c>
      <c r="C60" s="29" t="s">
        <v>1719</v>
      </c>
      <c r="D60" s="25" t="s">
        <v>47</v>
      </c>
      <c r="E60" s="30" t="s">
        <v>1720</v>
      </c>
      <c r="F60" s="31" t="s">
        <v>68</v>
      </c>
      <c r="G60" s="32">
        <v>8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1453</v>
      </c>
    </row>
    <row r="63" spans="1:5" ht="76.5">
      <c r="A63" t="s">
        <v>53</v>
      </c>
      <c r="E63" s="36" t="s">
        <v>1721</v>
      </c>
    </row>
    <row r="64" spans="1:16" ht="12.75">
      <c r="A64" s="25" t="s">
        <v>45</v>
      </c>
      <c r="B64" s="29" t="s">
        <v>261</v>
      </c>
      <c r="C64" s="29" t="s">
        <v>1722</v>
      </c>
      <c r="D64" s="25" t="s">
        <v>47</v>
      </c>
      <c r="E64" s="30" t="s">
        <v>1723</v>
      </c>
      <c r="F64" s="31" t="s">
        <v>68</v>
      </c>
      <c r="G64" s="32">
        <v>10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1724</v>
      </c>
    </row>
    <row r="66" spans="1:5" ht="12.75">
      <c r="A66" s="37" t="s">
        <v>51</v>
      </c>
      <c r="E66" s="38" t="s">
        <v>83</v>
      </c>
    </row>
    <row r="67" spans="1:5" ht="102">
      <c r="A67" t="s">
        <v>53</v>
      </c>
      <c r="E67" s="36" t="s">
        <v>1726</v>
      </c>
    </row>
    <row r="68" spans="1:16" ht="12.75">
      <c r="A68" s="25" t="s">
        <v>45</v>
      </c>
      <c r="B68" s="29" t="s">
        <v>101</v>
      </c>
      <c r="C68" s="29" t="s">
        <v>1727</v>
      </c>
      <c r="D68" s="25" t="s">
        <v>47</v>
      </c>
      <c r="E68" s="30" t="s">
        <v>1728</v>
      </c>
      <c r="F68" s="31" t="s">
        <v>82</v>
      </c>
      <c r="G68" s="32">
        <v>40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2369</v>
      </c>
    </row>
    <row r="70" spans="1:5" ht="12.75">
      <c r="A70" s="37" t="s">
        <v>51</v>
      </c>
      <c r="E70" s="38" t="s">
        <v>2463</v>
      </c>
    </row>
    <row r="71" spans="1:5" ht="102">
      <c r="A71" t="s">
        <v>53</v>
      </c>
      <c r="E71" s="36" t="s">
        <v>1731</v>
      </c>
    </row>
    <row r="72" spans="1:16" ht="12.75">
      <c r="A72" s="25" t="s">
        <v>45</v>
      </c>
      <c r="B72" s="29" t="s">
        <v>105</v>
      </c>
      <c r="C72" s="29" t="s">
        <v>525</v>
      </c>
      <c r="D72" s="25" t="s">
        <v>47</v>
      </c>
      <c r="E72" s="30" t="s">
        <v>526</v>
      </c>
      <c r="F72" s="31" t="s">
        <v>82</v>
      </c>
      <c r="G72" s="32">
        <v>370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2371</v>
      </c>
    </row>
    <row r="74" spans="1:5" ht="38.25">
      <c r="A74" s="37" t="s">
        <v>51</v>
      </c>
      <c r="E74" s="38" t="s">
        <v>2464</v>
      </c>
    </row>
    <row r="75" spans="1:5" ht="140.25">
      <c r="A75" t="s">
        <v>53</v>
      </c>
      <c r="E75" s="36" t="s">
        <v>1741</v>
      </c>
    </row>
    <row r="76" spans="1:16" ht="12.75">
      <c r="A76" s="25" t="s">
        <v>45</v>
      </c>
      <c r="B76" s="29" t="s">
        <v>109</v>
      </c>
      <c r="C76" s="29" t="s">
        <v>1788</v>
      </c>
      <c r="D76" s="25" t="s">
        <v>47</v>
      </c>
      <c r="E76" s="30" t="s">
        <v>1789</v>
      </c>
      <c r="F76" s="31" t="s">
        <v>82</v>
      </c>
      <c r="G76" s="32">
        <v>350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2465</v>
      </c>
    </row>
    <row r="79" spans="1:5" ht="140.25">
      <c r="A79" t="s">
        <v>53</v>
      </c>
      <c r="E79" s="36" t="s">
        <v>1741</v>
      </c>
    </row>
    <row r="80" spans="1:16" ht="12.75">
      <c r="A80" s="25" t="s">
        <v>45</v>
      </c>
      <c r="B80" s="29" t="s">
        <v>113</v>
      </c>
      <c r="C80" s="29" t="s">
        <v>2466</v>
      </c>
      <c r="D80" s="25" t="s">
        <v>47</v>
      </c>
      <c r="E80" s="30" t="s">
        <v>2467</v>
      </c>
      <c r="F80" s="31" t="s">
        <v>82</v>
      </c>
      <c r="G80" s="32">
        <v>180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2468</v>
      </c>
    </row>
    <row r="82" spans="1:5" ht="12.75">
      <c r="A82" s="37" t="s">
        <v>51</v>
      </c>
      <c r="E82" s="38" t="s">
        <v>2469</v>
      </c>
    </row>
    <row r="83" spans="1:5" ht="127.5">
      <c r="A83" t="s">
        <v>53</v>
      </c>
      <c r="E83" s="36" t="s">
        <v>2470</v>
      </c>
    </row>
    <row r="84" spans="1:16" ht="12.75">
      <c r="A84" s="25" t="s">
        <v>45</v>
      </c>
      <c r="B84" s="29" t="s">
        <v>117</v>
      </c>
      <c r="C84" s="29" t="s">
        <v>2471</v>
      </c>
      <c r="D84" s="25" t="s">
        <v>47</v>
      </c>
      <c r="E84" s="30" t="s">
        <v>2472</v>
      </c>
      <c r="F84" s="31" t="s">
        <v>82</v>
      </c>
      <c r="G84" s="32">
        <v>445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2473</v>
      </c>
    </row>
    <row r="86" spans="1:5" ht="38.25">
      <c r="A86" s="37" t="s">
        <v>51</v>
      </c>
      <c r="E86" s="38" t="s">
        <v>2474</v>
      </c>
    </row>
    <row r="87" spans="1:5" ht="89.25">
      <c r="A87" t="s">
        <v>53</v>
      </c>
      <c r="E87" s="36" t="s">
        <v>2475</v>
      </c>
    </row>
    <row r="88" spans="1:16" ht="25.5">
      <c r="A88" s="25" t="s">
        <v>45</v>
      </c>
      <c r="B88" s="29" t="s">
        <v>121</v>
      </c>
      <c r="C88" s="29" t="s">
        <v>2476</v>
      </c>
      <c r="D88" s="25" t="s">
        <v>47</v>
      </c>
      <c r="E88" s="30" t="s">
        <v>2477</v>
      </c>
      <c r="F88" s="31" t="s">
        <v>68</v>
      </c>
      <c r="G88" s="32">
        <v>12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2069</v>
      </c>
    </row>
    <row r="91" spans="1:5" ht="102">
      <c r="A91" t="s">
        <v>53</v>
      </c>
      <c r="E91" s="36" t="s">
        <v>2478</v>
      </c>
    </row>
    <row r="92" spans="1:16" ht="25.5">
      <c r="A92" s="25" t="s">
        <v>45</v>
      </c>
      <c r="B92" s="29" t="s">
        <v>289</v>
      </c>
      <c r="C92" s="29" t="s">
        <v>2479</v>
      </c>
      <c r="D92" s="25" t="s">
        <v>47</v>
      </c>
      <c r="E92" s="30" t="s">
        <v>2480</v>
      </c>
      <c r="F92" s="31" t="s">
        <v>68</v>
      </c>
      <c r="G92" s="32">
        <v>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2481</v>
      </c>
    </row>
    <row r="94" spans="1:5" ht="12.75">
      <c r="A94" s="37" t="s">
        <v>51</v>
      </c>
      <c r="E94" s="38" t="s">
        <v>57</v>
      </c>
    </row>
    <row r="95" spans="1:5" ht="102">
      <c r="A95" t="s">
        <v>53</v>
      </c>
      <c r="E95" s="36" t="s">
        <v>2478</v>
      </c>
    </row>
    <row r="96" spans="1:16" ht="12.75">
      <c r="A96" s="25" t="s">
        <v>45</v>
      </c>
      <c r="B96" s="29" t="s">
        <v>294</v>
      </c>
      <c r="C96" s="29" t="s">
        <v>2436</v>
      </c>
      <c r="D96" s="25" t="s">
        <v>47</v>
      </c>
      <c r="E96" s="30" t="s">
        <v>2437</v>
      </c>
      <c r="F96" s="31" t="s">
        <v>82</v>
      </c>
      <c r="G96" s="32">
        <v>20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2482</v>
      </c>
    </row>
    <row r="98" spans="1:5" ht="12.75">
      <c r="A98" s="37" t="s">
        <v>51</v>
      </c>
      <c r="E98" s="38" t="s">
        <v>1725</v>
      </c>
    </row>
    <row r="99" spans="1:5" ht="76.5">
      <c r="A99" t="s">
        <v>53</v>
      </c>
      <c r="E99" s="36" t="s">
        <v>2440</v>
      </c>
    </row>
    <row r="100" spans="1:16" ht="12.75">
      <c r="A100" s="25" t="s">
        <v>45</v>
      </c>
      <c r="B100" s="29" t="s">
        <v>299</v>
      </c>
      <c r="C100" s="29" t="s">
        <v>1761</v>
      </c>
      <c r="D100" s="25" t="s">
        <v>47</v>
      </c>
      <c r="E100" s="30" t="s">
        <v>1762</v>
      </c>
      <c r="F100" s="31" t="s">
        <v>68</v>
      </c>
      <c r="G100" s="32">
        <v>1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12.75">
      <c r="A102" s="37" t="s">
        <v>51</v>
      </c>
      <c r="E102" s="38" t="s">
        <v>57</v>
      </c>
    </row>
    <row r="103" spans="1:5" ht="102">
      <c r="A103" t="s">
        <v>53</v>
      </c>
      <c r="E103" s="36" t="s">
        <v>1763</v>
      </c>
    </row>
    <row r="104" spans="1:16" ht="25.5">
      <c r="A104" s="25" t="s">
        <v>45</v>
      </c>
      <c r="B104" s="29" t="s">
        <v>303</v>
      </c>
      <c r="C104" s="29" t="s">
        <v>2483</v>
      </c>
      <c r="D104" s="25" t="s">
        <v>47</v>
      </c>
      <c r="E104" s="30" t="s">
        <v>2484</v>
      </c>
      <c r="F104" s="31" t="s">
        <v>68</v>
      </c>
      <c r="G104" s="32">
        <v>6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2485</v>
      </c>
    </row>
    <row r="106" spans="1:5" ht="12.75">
      <c r="A106" s="37" t="s">
        <v>51</v>
      </c>
      <c r="E106" s="38" t="s">
        <v>929</v>
      </c>
    </row>
    <row r="107" spans="1:5" ht="114.75">
      <c r="A107" t="s">
        <v>53</v>
      </c>
      <c r="E107" s="36" t="s">
        <v>2486</v>
      </c>
    </row>
    <row r="108" spans="1:16" ht="25.5">
      <c r="A108" s="25" t="s">
        <v>45</v>
      </c>
      <c r="B108" s="29" t="s">
        <v>396</v>
      </c>
      <c r="C108" s="29" t="s">
        <v>2487</v>
      </c>
      <c r="D108" s="25" t="s">
        <v>47</v>
      </c>
      <c r="E108" s="30" t="s">
        <v>2488</v>
      </c>
      <c r="F108" s="31" t="s">
        <v>68</v>
      </c>
      <c r="G108" s="32">
        <v>6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929</v>
      </c>
    </row>
    <row r="111" spans="1:5" ht="102">
      <c r="A111" t="s">
        <v>53</v>
      </c>
      <c r="E111" s="36" t="s">
        <v>2489</v>
      </c>
    </row>
    <row r="112" spans="1:16" ht="12.75">
      <c r="A112" s="25" t="s">
        <v>45</v>
      </c>
      <c r="B112" s="29" t="s">
        <v>311</v>
      </c>
      <c r="C112" s="29" t="s">
        <v>2490</v>
      </c>
      <c r="D112" s="25" t="s">
        <v>47</v>
      </c>
      <c r="E112" s="30" t="s">
        <v>2491</v>
      </c>
      <c r="F112" s="31" t="s">
        <v>68</v>
      </c>
      <c r="G112" s="32">
        <v>6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929</v>
      </c>
    </row>
    <row r="115" spans="1:5" ht="89.25">
      <c r="A115" t="s">
        <v>53</v>
      </c>
      <c r="E115" s="36" t="s">
        <v>2492</v>
      </c>
    </row>
    <row r="116" spans="1:16" ht="12.75">
      <c r="A116" s="25" t="s">
        <v>45</v>
      </c>
      <c r="B116" s="29" t="s">
        <v>316</v>
      </c>
      <c r="C116" s="29" t="s">
        <v>2493</v>
      </c>
      <c r="D116" s="25" t="s">
        <v>47</v>
      </c>
      <c r="E116" s="30" t="s">
        <v>2494</v>
      </c>
      <c r="F116" s="31" t="s">
        <v>68</v>
      </c>
      <c r="G116" s="32">
        <v>22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2495</v>
      </c>
    </row>
    <row r="119" spans="1:5" ht="114.75">
      <c r="A119" t="s">
        <v>53</v>
      </c>
      <c r="E119" s="36" t="s">
        <v>2496</v>
      </c>
    </row>
    <row r="120" spans="1:16" ht="25.5">
      <c r="A120" s="25" t="s">
        <v>45</v>
      </c>
      <c r="B120" s="29" t="s">
        <v>321</v>
      </c>
      <c r="C120" s="29" t="s">
        <v>2051</v>
      </c>
      <c r="D120" s="25" t="s">
        <v>140</v>
      </c>
      <c r="E120" s="30" t="s">
        <v>2052</v>
      </c>
      <c r="F120" s="31" t="s">
        <v>2053</v>
      </c>
      <c r="G120" s="32">
        <v>831.6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2054</v>
      </c>
    </row>
    <row r="122" spans="1:5" ht="76.5">
      <c r="A122" s="37" t="s">
        <v>51</v>
      </c>
      <c r="E122" s="38" t="s">
        <v>2497</v>
      </c>
    </row>
    <row r="123" spans="1:5" ht="127.5">
      <c r="A123" t="s">
        <v>53</v>
      </c>
      <c r="E123" s="36" t="s">
        <v>2056</v>
      </c>
    </row>
    <row r="124" spans="1:16" ht="12.75">
      <c r="A124" s="25" t="s">
        <v>45</v>
      </c>
      <c r="B124" s="29" t="s">
        <v>326</v>
      </c>
      <c r="C124" s="29" t="s">
        <v>2498</v>
      </c>
      <c r="D124" s="25" t="s">
        <v>47</v>
      </c>
      <c r="E124" s="30" t="s">
        <v>73</v>
      </c>
      <c r="F124" s="31" t="s">
        <v>2053</v>
      </c>
      <c r="G124" s="32">
        <v>132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2499</v>
      </c>
    </row>
    <row r="126" spans="1:5" ht="12.75">
      <c r="A126" s="37" t="s">
        <v>51</v>
      </c>
      <c r="E126" s="38" t="s">
        <v>2500</v>
      </c>
    </row>
    <row r="127" spans="1:5" ht="127.5">
      <c r="A127" t="s">
        <v>53</v>
      </c>
      <c r="E127" s="36" t="s">
        <v>2501</v>
      </c>
    </row>
    <row r="128" spans="1:18" ht="12.75" customHeight="1">
      <c r="A128" s="6" t="s">
        <v>43</v>
      </c>
      <c r="B128" s="6"/>
      <c r="C128" s="40" t="s">
        <v>77</v>
      </c>
      <c r="D128" s="6"/>
      <c r="E128" s="27" t="s">
        <v>753</v>
      </c>
      <c r="F128" s="6"/>
      <c r="G128" s="6"/>
      <c r="H128" s="6"/>
      <c r="I128" s="41">
        <f>0+Q128</f>
      </c>
      <c r="O128">
        <f>0+R128</f>
      </c>
      <c r="Q128">
        <f>0+I129</f>
      </c>
      <c r="R128">
        <f>0+O129</f>
      </c>
    </row>
    <row r="129" spans="1:16" ht="12.75">
      <c r="A129" s="25" t="s">
        <v>45</v>
      </c>
      <c r="B129" s="29" t="s">
        <v>331</v>
      </c>
      <c r="C129" s="29" t="s">
        <v>563</v>
      </c>
      <c r="D129" s="25" t="s">
        <v>47</v>
      </c>
      <c r="E129" s="30" t="s">
        <v>564</v>
      </c>
      <c r="F129" s="31" t="s">
        <v>160</v>
      </c>
      <c r="G129" s="32">
        <v>2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2502</v>
      </c>
    </row>
    <row r="131" spans="1:5" ht="12.75">
      <c r="A131" s="37" t="s">
        <v>51</v>
      </c>
      <c r="E131" s="38" t="s">
        <v>2503</v>
      </c>
    </row>
    <row r="132" spans="1:5" ht="369.75">
      <c r="A132" t="s">
        <v>53</v>
      </c>
      <c r="E132" s="36" t="s">
        <v>1770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2504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2504</v>
      </c>
      <c r="D4" s="6"/>
      <c r="E4" s="18" t="s">
        <v>2505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24</v>
      </c>
      <c r="C9" s="29" t="s">
        <v>2506</v>
      </c>
      <c r="D9" s="25" t="s">
        <v>47</v>
      </c>
      <c r="E9" s="30" t="s">
        <v>2507</v>
      </c>
      <c r="F9" s="31" t="s">
        <v>170</v>
      </c>
      <c r="G9" s="32">
        <v>1050.86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2508</v>
      </c>
    </row>
    <row r="12" spans="1:5" ht="25.5">
      <c r="A12" t="s">
        <v>53</v>
      </c>
      <c r="E12" s="36" t="s">
        <v>2509</v>
      </c>
    </row>
    <row r="13" spans="1:16" ht="12.75">
      <c r="A13" s="25" t="s">
        <v>45</v>
      </c>
      <c r="B13" s="29" t="s">
        <v>23</v>
      </c>
      <c r="C13" s="29" t="s">
        <v>2510</v>
      </c>
      <c r="D13" s="25" t="s">
        <v>47</v>
      </c>
      <c r="E13" s="30" t="s">
        <v>2511</v>
      </c>
      <c r="F13" s="31" t="s">
        <v>170</v>
      </c>
      <c r="G13" s="32">
        <v>1050.86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38.25">
      <c r="A15" s="37" t="s">
        <v>51</v>
      </c>
      <c r="E15" s="38" t="s">
        <v>2508</v>
      </c>
    </row>
    <row r="16" spans="1:5" ht="38.25">
      <c r="A16" t="s">
        <v>53</v>
      </c>
      <c r="E16" s="36" t="s">
        <v>2512</v>
      </c>
    </row>
    <row r="17" spans="1:16" ht="12.75">
      <c r="A17" s="25" t="s">
        <v>45</v>
      </c>
      <c r="B17" s="29" t="s">
        <v>22</v>
      </c>
      <c r="C17" s="29" t="s">
        <v>2513</v>
      </c>
      <c r="D17" s="25" t="s">
        <v>47</v>
      </c>
      <c r="E17" s="30" t="s">
        <v>2514</v>
      </c>
      <c r="F17" s="31" t="s">
        <v>170</v>
      </c>
      <c r="G17" s="32">
        <v>4479.2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2515</v>
      </c>
    </row>
    <row r="20" spans="1:5" ht="38.25">
      <c r="A20" t="s">
        <v>53</v>
      </c>
      <c r="E20" s="36" t="s">
        <v>2516</v>
      </c>
    </row>
    <row r="21" spans="1:16" ht="12.75">
      <c r="A21" s="25" t="s">
        <v>45</v>
      </c>
      <c r="B21" s="29" t="s">
        <v>33</v>
      </c>
      <c r="C21" s="29" t="s">
        <v>2517</v>
      </c>
      <c r="D21" s="25" t="s">
        <v>47</v>
      </c>
      <c r="E21" s="30" t="s">
        <v>2518</v>
      </c>
      <c r="F21" s="31" t="s">
        <v>68</v>
      </c>
      <c r="G21" s="32">
        <v>360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25.5">
      <c r="A23" s="37" t="s">
        <v>51</v>
      </c>
      <c r="E23" s="38" t="s">
        <v>2519</v>
      </c>
    </row>
    <row r="24" spans="1:5" ht="38.25">
      <c r="A24" t="s">
        <v>53</v>
      </c>
      <c r="E24" s="36" t="s">
        <v>2520</v>
      </c>
    </row>
    <row r="25" spans="1:16" ht="12.75">
      <c r="A25" s="25" t="s">
        <v>45</v>
      </c>
      <c r="B25" s="29" t="s">
        <v>35</v>
      </c>
      <c r="C25" s="29" t="s">
        <v>2521</v>
      </c>
      <c r="D25" s="25" t="s">
        <v>47</v>
      </c>
      <c r="E25" s="30" t="s">
        <v>2522</v>
      </c>
      <c r="F25" s="31" t="s">
        <v>68</v>
      </c>
      <c r="G25" s="32">
        <v>1985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25.5">
      <c r="A27" s="37" t="s">
        <v>51</v>
      </c>
      <c r="E27" s="38" t="s">
        <v>2523</v>
      </c>
    </row>
    <row r="28" spans="1:5" ht="76.5">
      <c r="A28" t="s">
        <v>53</v>
      </c>
      <c r="E28" s="36" t="s">
        <v>2524</v>
      </c>
    </row>
    <row r="29" spans="1:16" ht="25.5">
      <c r="A29" s="25" t="s">
        <v>45</v>
      </c>
      <c r="B29" s="29" t="s">
        <v>37</v>
      </c>
      <c r="C29" s="29" t="s">
        <v>2525</v>
      </c>
      <c r="D29" s="25" t="s">
        <v>47</v>
      </c>
      <c r="E29" s="30" t="s">
        <v>2526</v>
      </c>
      <c r="F29" s="31" t="s">
        <v>68</v>
      </c>
      <c r="G29" s="32">
        <v>72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25.5">
      <c r="A31" s="37" t="s">
        <v>51</v>
      </c>
      <c r="E31" s="38" t="s">
        <v>2527</v>
      </c>
    </row>
    <row r="32" spans="1:5" ht="114.75">
      <c r="A32" t="s">
        <v>53</v>
      </c>
      <c r="E32" s="36" t="s">
        <v>2528</v>
      </c>
    </row>
    <row r="33" spans="1:16" ht="12.75">
      <c r="A33" s="25" t="s">
        <v>45</v>
      </c>
      <c r="B33" s="29" t="s">
        <v>64</v>
      </c>
      <c r="C33" s="29" t="s">
        <v>2529</v>
      </c>
      <c r="D33" s="25" t="s">
        <v>47</v>
      </c>
      <c r="E33" s="30" t="s">
        <v>2530</v>
      </c>
      <c r="F33" s="31" t="s">
        <v>160</v>
      </c>
      <c r="G33" s="32">
        <v>67.625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38.25">
      <c r="A35" s="37" t="s">
        <v>51</v>
      </c>
      <c r="E35" s="38" t="s">
        <v>2531</v>
      </c>
    </row>
    <row r="36" spans="1:5" ht="38.25">
      <c r="A36" t="s">
        <v>53</v>
      </c>
      <c r="E36" s="36" t="s">
        <v>213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2532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2532</v>
      </c>
      <c r="D4" s="6"/>
      <c r="E4" s="18" t="s">
        <v>2533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2517</v>
      </c>
      <c r="D9" s="25" t="s">
        <v>47</v>
      </c>
      <c r="E9" s="30" t="s">
        <v>2518</v>
      </c>
      <c r="F9" s="31" t="s">
        <v>68</v>
      </c>
      <c r="G9" s="32">
        <v>910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25.5">
      <c r="A11" s="37" t="s">
        <v>51</v>
      </c>
      <c r="E11" s="38" t="s">
        <v>2534</v>
      </c>
    </row>
    <row r="12" spans="1:5" ht="38.25">
      <c r="A12" t="s">
        <v>53</v>
      </c>
      <c r="E12" s="36" t="s">
        <v>2520</v>
      </c>
    </row>
    <row r="13" spans="1:16" ht="25.5">
      <c r="A13" s="25" t="s">
        <v>45</v>
      </c>
      <c r="B13" s="29" t="s">
        <v>23</v>
      </c>
      <c r="C13" s="29" t="s">
        <v>2525</v>
      </c>
      <c r="D13" s="25" t="s">
        <v>47</v>
      </c>
      <c r="E13" s="30" t="s">
        <v>2526</v>
      </c>
      <c r="F13" s="31" t="s">
        <v>68</v>
      </c>
      <c r="G13" s="32">
        <v>182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25.5">
      <c r="A15" s="37" t="s">
        <v>51</v>
      </c>
      <c r="E15" s="38" t="s">
        <v>2535</v>
      </c>
    </row>
    <row r="16" spans="1:5" ht="114.75">
      <c r="A16" t="s">
        <v>53</v>
      </c>
      <c r="E16" s="36" t="s">
        <v>2528</v>
      </c>
    </row>
    <row r="17" spans="1:16" ht="12.75">
      <c r="A17" s="25" t="s">
        <v>45</v>
      </c>
      <c r="B17" s="29" t="s">
        <v>22</v>
      </c>
      <c r="C17" s="29" t="s">
        <v>2529</v>
      </c>
      <c r="D17" s="25" t="s">
        <v>47</v>
      </c>
      <c r="E17" s="30" t="s">
        <v>2530</v>
      </c>
      <c r="F17" s="31" t="s">
        <v>160</v>
      </c>
      <c r="G17" s="32">
        <v>45.5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2536</v>
      </c>
    </row>
    <row r="20" spans="1:5" ht="38.25">
      <c r="A20" t="s">
        <v>53</v>
      </c>
      <c r="E20" s="36" t="s">
        <v>213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2537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2537</v>
      </c>
      <c r="D4" s="6"/>
      <c r="E4" s="18" t="s">
        <v>2538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24</v>
      </c>
      <c r="C9" s="29" t="s">
        <v>244</v>
      </c>
      <c r="D9" s="25" t="s">
        <v>153</v>
      </c>
      <c r="E9" s="30" t="s">
        <v>245</v>
      </c>
      <c r="F9" s="31" t="s">
        <v>160</v>
      </c>
      <c r="G9" s="32">
        <v>21742.847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2539</v>
      </c>
    </row>
    <row r="12" spans="1:5" ht="306">
      <c r="A12" t="s">
        <v>53</v>
      </c>
      <c r="E12" s="36" t="s">
        <v>199</v>
      </c>
    </row>
    <row r="13" spans="1:16" ht="12.75">
      <c r="A13" s="25" t="s">
        <v>45</v>
      </c>
      <c r="B13" s="29" t="s">
        <v>23</v>
      </c>
      <c r="C13" s="29" t="s">
        <v>2540</v>
      </c>
      <c r="D13" s="25" t="s">
        <v>47</v>
      </c>
      <c r="E13" s="30" t="s">
        <v>2541</v>
      </c>
      <c r="F13" s="31" t="s">
        <v>170</v>
      </c>
      <c r="G13" s="32">
        <v>62438.89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2542</v>
      </c>
    </row>
    <row r="16" spans="1:5" ht="38.25">
      <c r="A16" t="s">
        <v>53</v>
      </c>
      <c r="E16" s="36" t="s">
        <v>2543</v>
      </c>
    </row>
    <row r="17" spans="1:16" ht="12.75">
      <c r="A17" s="25" t="s">
        <v>45</v>
      </c>
      <c r="B17" s="29" t="s">
        <v>22</v>
      </c>
      <c r="C17" s="29" t="s">
        <v>439</v>
      </c>
      <c r="D17" s="25" t="s">
        <v>47</v>
      </c>
      <c r="E17" s="30" t="s">
        <v>440</v>
      </c>
      <c r="F17" s="31" t="s">
        <v>170</v>
      </c>
      <c r="G17" s="32">
        <v>62438.89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2544</v>
      </c>
    </row>
    <row r="20" spans="1:5" ht="12.75">
      <c r="A20" t="s">
        <v>53</v>
      </c>
      <c r="E20" s="36" t="s">
        <v>2545</v>
      </c>
    </row>
    <row r="21" spans="1:16" ht="12.75">
      <c r="A21" s="25" t="s">
        <v>45</v>
      </c>
      <c r="B21" s="29" t="s">
        <v>33</v>
      </c>
      <c r="C21" s="29" t="s">
        <v>205</v>
      </c>
      <c r="D21" s="25" t="s">
        <v>47</v>
      </c>
      <c r="E21" s="30" t="s">
        <v>206</v>
      </c>
      <c r="F21" s="31" t="s">
        <v>160</v>
      </c>
      <c r="G21" s="32">
        <v>4394.845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38.25">
      <c r="A23" s="37" t="s">
        <v>51</v>
      </c>
      <c r="E23" s="38" t="s">
        <v>2546</v>
      </c>
    </row>
    <row r="24" spans="1:5" ht="38.25">
      <c r="A24" t="s">
        <v>53</v>
      </c>
      <c r="E24" s="36" t="s">
        <v>208</v>
      </c>
    </row>
    <row r="25" spans="1:16" ht="12.75">
      <c r="A25" s="25" t="s">
        <v>45</v>
      </c>
      <c r="B25" s="29" t="s">
        <v>35</v>
      </c>
      <c r="C25" s="29" t="s">
        <v>2547</v>
      </c>
      <c r="D25" s="25" t="s">
        <v>47</v>
      </c>
      <c r="E25" s="30" t="s">
        <v>2548</v>
      </c>
      <c r="F25" s="31" t="s">
        <v>170</v>
      </c>
      <c r="G25" s="32">
        <v>2056.78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2549</v>
      </c>
    </row>
    <row r="28" spans="1:5" ht="38.25">
      <c r="A28" t="s">
        <v>53</v>
      </c>
      <c r="E28" s="36" t="s">
        <v>208</v>
      </c>
    </row>
    <row r="29" spans="1:16" ht="12.75">
      <c r="A29" s="25" t="s">
        <v>45</v>
      </c>
      <c r="B29" s="29" t="s">
        <v>37</v>
      </c>
      <c r="C29" s="29" t="s">
        <v>2550</v>
      </c>
      <c r="D29" s="25" t="s">
        <v>47</v>
      </c>
      <c r="E29" s="30" t="s">
        <v>2551</v>
      </c>
      <c r="F29" s="31" t="s">
        <v>170</v>
      </c>
      <c r="G29" s="32">
        <v>1622.35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2552</v>
      </c>
    </row>
    <row r="32" spans="1:5" ht="38.25">
      <c r="A32" t="s">
        <v>53</v>
      </c>
      <c r="E32" s="36" t="s">
        <v>208</v>
      </c>
    </row>
    <row r="33" spans="1:16" ht="12.75">
      <c r="A33" s="25" t="s">
        <v>45</v>
      </c>
      <c r="B33" s="29" t="s">
        <v>64</v>
      </c>
      <c r="C33" s="29" t="s">
        <v>2553</v>
      </c>
      <c r="D33" s="25" t="s">
        <v>47</v>
      </c>
      <c r="E33" s="30" t="s">
        <v>2554</v>
      </c>
      <c r="F33" s="31" t="s">
        <v>170</v>
      </c>
      <c r="G33" s="32">
        <v>11696.75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2.75">
      <c r="A35" s="37" t="s">
        <v>51</v>
      </c>
      <c r="E35" s="38" t="s">
        <v>2555</v>
      </c>
    </row>
    <row r="36" spans="1:5" ht="38.25">
      <c r="A36" t="s">
        <v>53</v>
      </c>
      <c r="E36" s="36" t="s">
        <v>208</v>
      </c>
    </row>
    <row r="37" spans="1:16" ht="12.75">
      <c r="A37" s="25" t="s">
        <v>45</v>
      </c>
      <c r="B37" s="29" t="s">
        <v>77</v>
      </c>
      <c r="C37" s="29" t="s">
        <v>2556</v>
      </c>
      <c r="D37" s="25" t="s">
        <v>47</v>
      </c>
      <c r="E37" s="30" t="s">
        <v>2557</v>
      </c>
      <c r="F37" s="31" t="s">
        <v>170</v>
      </c>
      <c r="G37" s="32">
        <v>45970.05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25.5">
      <c r="A39" s="37" t="s">
        <v>51</v>
      </c>
      <c r="E39" s="38" t="s">
        <v>2558</v>
      </c>
    </row>
    <row r="40" spans="1:5" ht="38.25">
      <c r="A40" t="s">
        <v>53</v>
      </c>
      <c r="E40" s="36" t="s">
        <v>208</v>
      </c>
    </row>
    <row r="41" spans="1:16" ht="12.75">
      <c r="A41" s="25" t="s">
        <v>45</v>
      </c>
      <c r="B41" s="29" t="s">
        <v>40</v>
      </c>
      <c r="C41" s="29" t="s">
        <v>1716</v>
      </c>
      <c r="D41" s="25" t="s">
        <v>47</v>
      </c>
      <c r="E41" s="30" t="s">
        <v>1717</v>
      </c>
      <c r="F41" s="31" t="s">
        <v>170</v>
      </c>
      <c r="G41" s="32">
        <v>878.78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51</v>
      </c>
      <c r="E43" s="38" t="s">
        <v>2559</v>
      </c>
    </row>
    <row r="44" spans="1:5" ht="25.5">
      <c r="A44" t="s">
        <v>53</v>
      </c>
      <c r="E44" s="36" t="s">
        <v>1718</v>
      </c>
    </row>
    <row r="45" spans="1:16" ht="12.75">
      <c r="A45" s="25" t="s">
        <v>45</v>
      </c>
      <c r="B45" s="29" t="s">
        <v>42</v>
      </c>
      <c r="C45" s="29" t="s">
        <v>2560</v>
      </c>
      <c r="D45" s="25" t="s">
        <v>47</v>
      </c>
      <c r="E45" s="30" t="s">
        <v>2561</v>
      </c>
      <c r="F45" s="31" t="s">
        <v>170</v>
      </c>
      <c r="G45" s="32">
        <v>62438.89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25.5">
      <c r="A47" s="37" t="s">
        <v>51</v>
      </c>
      <c r="E47" s="38" t="s">
        <v>2562</v>
      </c>
    </row>
    <row r="48" spans="1:5" ht="25.5">
      <c r="A48" t="s">
        <v>53</v>
      </c>
      <c r="E48" s="36" t="s">
        <v>2563</v>
      </c>
    </row>
    <row r="49" spans="1:16" ht="12.75">
      <c r="A49" s="25" t="s">
        <v>45</v>
      </c>
      <c r="B49" s="29" t="s">
        <v>89</v>
      </c>
      <c r="C49" s="29" t="s">
        <v>2506</v>
      </c>
      <c r="D49" s="25" t="s">
        <v>47</v>
      </c>
      <c r="E49" s="30" t="s">
        <v>2507</v>
      </c>
      <c r="F49" s="31" t="s">
        <v>170</v>
      </c>
      <c r="G49" s="32">
        <v>878.78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12.75">
      <c r="A51" s="37" t="s">
        <v>51</v>
      </c>
      <c r="E51" s="38" t="s">
        <v>2564</v>
      </c>
    </row>
    <row r="52" spans="1:5" ht="25.5">
      <c r="A52" t="s">
        <v>53</v>
      </c>
      <c r="E52" s="36" t="s">
        <v>2509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2565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2565</v>
      </c>
      <c r="D4" s="6"/>
      <c r="E4" s="18" t="s">
        <v>2566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12.75">
      <c r="A9" s="25" t="s">
        <v>45</v>
      </c>
      <c r="B9" s="29" t="s">
        <v>24</v>
      </c>
      <c r="C9" s="29" t="s">
        <v>244</v>
      </c>
      <c r="D9" s="25" t="s">
        <v>153</v>
      </c>
      <c r="E9" s="30" t="s">
        <v>245</v>
      </c>
      <c r="F9" s="31" t="s">
        <v>160</v>
      </c>
      <c r="G9" s="32">
        <v>4695.258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2567</v>
      </c>
    </row>
    <row r="12" spans="1:5" ht="306">
      <c r="A12" t="s">
        <v>53</v>
      </c>
      <c r="E12" s="36" t="s">
        <v>199</v>
      </c>
    </row>
    <row r="13" spans="1:16" ht="12.75">
      <c r="A13" s="25" t="s">
        <v>45</v>
      </c>
      <c r="B13" s="29" t="s">
        <v>23</v>
      </c>
      <c r="C13" s="29" t="s">
        <v>2568</v>
      </c>
      <c r="D13" s="25" t="s">
        <v>47</v>
      </c>
      <c r="E13" s="30" t="s">
        <v>2569</v>
      </c>
      <c r="F13" s="31" t="s">
        <v>160</v>
      </c>
      <c r="G13" s="32">
        <v>2628.836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2570</v>
      </c>
    </row>
    <row r="16" spans="1:5" ht="204">
      <c r="A16" t="s">
        <v>53</v>
      </c>
      <c r="E16" s="36" t="s">
        <v>2571</v>
      </c>
    </row>
    <row r="17" spans="1:16" ht="12.75">
      <c r="A17" s="25" t="s">
        <v>45</v>
      </c>
      <c r="B17" s="29" t="s">
        <v>22</v>
      </c>
      <c r="C17" s="29" t="s">
        <v>2540</v>
      </c>
      <c r="D17" s="25" t="s">
        <v>47</v>
      </c>
      <c r="E17" s="30" t="s">
        <v>2541</v>
      </c>
      <c r="F17" s="31" t="s">
        <v>170</v>
      </c>
      <c r="G17" s="32">
        <v>17525.57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38.25">
      <c r="A19" s="37" t="s">
        <v>51</v>
      </c>
      <c r="E19" s="38" t="s">
        <v>2572</v>
      </c>
    </row>
    <row r="20" spans="1:5" ht="38.25">
      <c r="A20" t="s">
        <v>53</v>
      </c>
      <c r="E20" s="36" t="s">
        <v>2543</v>
      </c>
    </row>
    <row r="21" spans="1:16" ht="12.75">
      <c r="A21" s="25" t="s">
        <v>45</v>
      </c>
      <c r="B21" s="29" t="s">
        <v>33</v>
      </c>
      <c r="C21" s="29" t="s">
        <v>439</v>
      </c>
      <c r="D21" s="25" t="s">
        <v>47</v>
      </c>
      <c r="E21" s="30" t="s">
        <v>440</v>
      </c>
      <c r="F21" s="31" t="s">
        <v>170</v>
      </c>
      <c r="G21" s="32">
        <v>17525.57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38.25">
      <c r="A23" s="37" t="s">
        <v>51</v>
      </c>
      <c r="E23" s="38" t="s">
        <v>2573</v>
      </c>
    </row>
    <row r="24" spans="1:5" ht="12.75">
      <c r="A24" t="s">
        <v>53</v>
      </c>
      <c r="E24" s="36" t="s">
        <v>2545</v>
      </c>
    </row>
    <row r="25" spans="1:16" ht="12.75">
      <c r="A25" s="25" t="s">
        <v>45</v>
      </c>
      <c r="B25" s="29" t="s">
        <v>35</v>
      </c>
      <c r="C25" s="29" t="s">
        <v>205</v>
      </c>
      <c r="D25" s="25" t="s">
        <v>47</v>
      </c>
      <c r="E25" s="30" t="s">
        <v>206</v>
      </c>
      <c r="F25" s="31" t="s">
        <v>160</v>
      </c>
      <c r="G25" s="32">
        <v>1277.96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38.25">
      <c r="A27" s="37" t="s">
        <v>51</v>
      </c>
      <c r="E27" s="38" t="s">
        <v>2574</v>
      </c>
    </row>
    <row r="28" spans="1:5" ht="38.25">
      <c r="A28" t="s">
        <v>53</v>
      </c>
      <c r="E28" s="36" t="s">
        <v>208</v>
      </c>
    </row>
    <row r="29" spans="1:16" ht="12.75">
      <c r="A29" s="25" t="s">
        <v>45</v>
      </c>
      <c r="B29" s="29" t="s">
        <v>37</v>
      </c>
      <c r="C29" s="29" t="s">
        <v>2547</v>
      </c>
      <c r="D29" s="25" t="s">
        <v>47</v>
      </c>
      <c r="E29" s="30" t="s">
        <v>2548</v>
      </c>
      <c r="F29" s="31" t="s">
        <v>170</v>
      </c>
      <c r="G29" s="32">
        <v>9464.51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2575</v>
      </c>
    </row>
    <row r="32" spans="1:5" ht="38.25">
      <c r="A32" t="s">
        <v>53</v>
      </c>
      <c r="E32" s="36" t="s">
        <v>208</v>
      </c>
    </row>
    <row r="33" spans="1:16" ht="12.75">
      <c r="A33" s="25" t="s">
        <v>45</v>
      </c>
      <c r="B33" s="29" t="s">
        <v>64</v>
      </c>
      <c r="C33" s="29" t="s">
        <v>2553</v>
      </c>
      <c r="D33" s="25" t="s">
        <v>47</v>
      </c>
      <c r="E33" s="30" t="s">
        <v>2554</v>
      </c>
      <c r="F33" s="31" t="s">
        <v>170</v>
      </c>
      <c r="G33" s="32">
        <v>947.93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2.75">
      <c r="A35" s="37" t="s">
        <v>51</v>
      </c>
      <c r="E35" s="38" t="s">
        <v>2576</v>
      </c>
    </row>
    <row r="36" spans="1:5" ht="38.25">
      <c r="A36" t="s">
        <v>53</v>
      </c>
      <c r="E36" s="36" t="s">
        <v>208</v>
      </c>
    </row>
    <row r="37" spans="1:16" ht="12.75">
      <c r="A37" s="25" t="s">
        <v>45</v>
      </c>
      <c r="B37" s="29" t="s">
        <v>77</v>
      </c>
      <c r="C37" s="29" t="s">
        <v>2556</v>
      </c>
      <c r="D37" s="25" t="s">
        <v>47</v>
      </c>
      <c r="E37" s="30" t="s">
        <v>2557</v>
      </c>
      <c r="F37" s="31" t="s">
        <v>170</v>
      </c>
      <c r="G37" s="32">
        <v>9878.44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25.5">
      <c r="A39" s="37" t="s">
        <v>51</v>
      </c>
      <c r="E39" s="38" t="s">
        <v>2577</v>
      </c>
    </row>
    <row r="40" spans="1:5" ht="38.25">
      <c r="A40" t="s">
        <v>53</v>
      </c>
      <c r="E40" s="36" t="s">
        <v>208</v>
      </c>
    </row>
    <row r="41" spans="1:16" ht="12.75">
      <c r="A41" s="25" t="s">
        <v>45</v>
      </c>
      <c r="B41" s="29" t="s">
        <v>40</v>
      </c>
      <c r="C41" s="29" t="s">
        <v>1716</v>
      </c>
      <c r="D41" s="25" t="s">
        <v>47</v>
      </c>
      <c r="E41" s="30" t="s">
        <v>1717</v>
      </c>
      <c r="F41" s="31" t="s">
        <v>170</v>
      </c>
      <c r="G41" s="32">
        <v>9464.51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51</v>
      </c>
      <c r="E43" s="38" t="s">
        <v>2578</v>
      </c>
    </row>
    <row r="44" spans="1:5" ht="25.5">
      <c r="A44" t="s">
        <v>53</v>
      </c>
      <c r="E44" s="36" t="s">
        <v>1718</v>
      </c>
    </row>
    <row r="45" spans="1:16" ht="12.75">
      <c r="A45" s="25" t="s">
        <v>45</v>
      </c>
      <c r="B45" s="29" t="s">
        <v>42</v>
      </c>
      <c r="C45" s="29" t="s">
        <v>2560</v>
      </c>
      <c r="D45" s="25" t="s">
        <v>47</v>
      </c>
      <c r="E45" s="30" t="s">
        <v>2561</v>
      </c>
      <c r="F45" s="31" t="s">
        <v>170</v>
      </c>
      <c r="G45" s="32">
        <v>17525.57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12.75">
      <c r="A47" s="37" t="s">
        <v>51</v>
      </c>
      <c r="E47" s="38" t="s">
        <v>2579</v>
      </c>
    </row>
    <row r="48" spans="1:5" ht="25.5">
      <c r="A48" t="s">
        <v>53</v>
      </c>
      <c r="E48" s="36" t="s">
        <v>2563</v>
      </c>
    </row>
    <row r="49" spans="1:16" ht="12.75">
      <c r="A49" s="25" t="s">
        <v>45</v>
      </c>
      <c r="B49" s="29" t="s">
        <v>89</v>
      </c>
      <c r="C49" s="29" t="s">
        <v>2506</v>
      </c>
      <c r="D49" s="25" t="s">
        <v>47</v>
      </c>
      <c r="E49" s="30" t="s">
        <v>2507</v>
      </c>
      <c r="F49" s="31" t="s">
        <v>170</v>
      </c>
      <c r="G49" s="32">
        <v>9464.51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25.5">
      <c r="A51" s="37" t="s">
        <v>51</v>
      </c>
      <c r="E51" s="38" t="s">
        <v>2580</v>
      </c>
    </row>
    <row r="52" spans="1:5" ht="25.5">
      <c r="A52" t="s">
        <v>53</v>
      </c>
      <c r="E52" s="36" t="s">
        <v>2509</v>
      </c>
    </row>
    <row r="53" spans="1:16" ht="12.75">
      <c r="A53" s="25" t="s">
        <v>45</v>
      </c>
      <c r="B53" s="29" t="s">
        <v>93</v>
      </c>
      <c r="C53" s="29" t="s">
        <v>2581</v>
      </c>
      <c r="D53" s="25" t="s">
        <v>47</v>
      </c>
      <c r="E53" s="30" t="s">
        <v>2582</v>
      </c>
      <c r="F53" s="31" t="s">
        <v>170</v>
      </c>
      <c r="G53" s="32">
        <v>8060.06</v>
      </c>
      <c r="H53" s="33">
        <v>0</v>
      </c>
      <c r="I53" s="34">
        <f>ROUND(ROUND(H53,2)*ROUND(G53,3),2)</f>
      </c>
      <c r="O53">
        <f>(I53*21)/100</f>
      </c>
      <c r="P53" t="s">
        <v>23</v>
      </c>
    </row>
    <row r="54" spans="1:5" ht="12.75">
      <c r="A54" s="35" t="s">
        <v>50</v>
      </c>
      <c r="E54" s="36" t="s">
        <v>47</v>
      </c>
    </row>
    <row r="55" spans="1:5" ht="12.75">
      <c r="A55" s="37" t="s">
        <v>51</v>
      </c>
      <c r="E55" s="38" t="s">
        <v>2583</v>
      </c>
    </row>
    <row r="56" spans="1:5" ht="38.25">
      <c r="A56" t="s">
        <v>53</v>
      </c>
      <c r="E56" s="36" t="s">
        <v>213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0+O8+O21+O78+O87+O120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224</v>
      </c>
      <c r="I3" s="42">
        <f>0+I8+I21+I78+I87+I120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224</v>
      </c>
      <c r="D4" s="6"/>
      <c r="E4" s="18" t="s">
        <v>225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1186.54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226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204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439.593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227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23</v>
      </c>
      <c r="C17" s="29" t="s">
        <v>157</v>
      </c>
      <c r="D17" s="25" t="s">
        <v>158</v>
      </c>
      <c r="E17" s="30" t="s">
        <v>159</v>
      </c>
      <c r="F17" s="31" t="s">
        <v>160</v>
      </c>
      <c r="G17" s="32">
        <v>15.3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228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0+I22+I26+I30+I34+I38+I42+I46+I50+I54+I58+I62+I66+I70+I74</f>
      </c>
      <c r="R21">
        <f>0+O22+O26+O30+O34+O38+O42+O46+O50+O54+O58+O62+O66+O70+O74</f>
      </c>
    </row>
    <row r="22" spans="1:16" ht="25.5">
      <c r="A22" s="25" t="s">
        <v>45</v>
      </c>
      <c r="B22" s="29" t="s">
        <v>22</v>
      </c>
      <c r="C22" s="29" t="s">
        <v>229</v>
      </c>
      <c r="D22" s="25" t="s">
        <v>47</v>
      </c>
      <c r="E22" s="30" t="s">
        <v>230</v>
      </c>
      <c r="F22" s="31" t="s">
        <v>160</v>
      </c>
      <c r="G22" s="32">
        <v>439.593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231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33</v>
      </c>
      <c r="C26" s="29" t="s">
        <v>233</v>
      </c>
      <c r="D26" s="25" t="s">
        <v>47</v>
      </c>
      <c r="E26" s="30" t="s">
        <v>234</v>
      </c>
      <c r="F26" s="31" t="s">
        <v>82</v>
      </c>
      <c r="G26" s="32">
        <v>180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235</v>
      </c>
    </row>
    <row r="29" spans="1:5" ht="63.75">
      <c r="A29" t="s">
        <v>53</v>
      </c>
      <c r="E29" s="36" t="s">
        <v>232</v>
      </c>
    </row>
    <row r="30" spans="1:16" ht="12.75">
      <c r="A30" s="25" t="s">
        <v>45</v>
      </c>
      <c r="B30" s="29" t="s">
        <v>35</v>
      </c>
      <c r="C30" s="29" t="s">
        <v>236</v>
      </c>
      <c r="D30" s="25" t="s">
        <v>47</v>
      </c>
      <c r="E30" s="30" t="s">
        <v>237</v>
      </c>
      <c r="F30" s="31" t="s">
        <v>160</v>
      </c>
      <c r="G30" s="32">
        <v>157.724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238</v>
      </c>
    </row>
    <row r="33" spans="1:5" ht="63.75">
      <c r="A33" t="s">
        <v>53</v>
      </c>
      <c r="E33" s="36" t="s">
        <v>232</v>
      </c>
    </row>
    <row r="34" spans="1:16" ht="12.75">
      <c r="A34" s="25" t="s">
        <v>45</v>
      </c>
      <c r="B34" s="29" t="s">
        <v>37</v>
      </c>
      <c r="C34" s="29" t="s">
        <v>239</v>
      </c>
      <c r="D34" s="25" t="s">
        <v>149</v>
      </c>
      <c r="E34" s="30" t="s">
        <v>240</v>
      </c>
      <c r="F34" s="31" t="s">
        <v>160</v>
      </c>
      <c r="G34" s="32">
        <v>2203.58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241</v>
      </c>
    </row>
    <row r="37" spans="1:5" ht="369.75">
      <c r="A37" t="s">
        <v>53</v>
      </c>
      <c r="E37" s="36" t="s">
        <v>242</v>
      </c>
    </row>
    <row r="38" spans="1:16" ht="12.75">
      <c r="A38" s="25" t="s">
        <v>45</v>
      </c>
      <c r="B38" s="29" t="s">
        <v>64</v>
      </c>
      <c r="C38" s="29" t="s">
        <v>239</v>
      </c>
      <c r="D38" s="25" t="s">
        <v>153</v>
      </c>
      <c r="E38" s="30" t="s">
        <v>240</v>
      </c>
      <c r="F38" s="31" t="s">
        <v>160</v>
      </c>
      <c r="G38" s="32">
        <v>1186.54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243</v>
      </c>
    </row>
    <row r="41" spans="1:5" ht="369.75">
      <c r="A41" t="s">
        <v>53</v>
      </c>
      <c r="E41" s="36" t="s">
        <v>242</v>
      </c>
    </row>
    <row r="42" spans="1:16" ht="12.75">
      <c r="A42" s="25" t="s">
        <v>45</v>
      </c>
      <c r="B42" s="29" t="s">
        <v>77</v>
      </c>
      <c r="C42" s="29" t="s">
        <v>244</v>
      </c>
      <c r="D42" s="25" t="s">
        <v>149</v>
      </c>
      <c r="E42" s="30" t="s">
        <v>245</v>
      </c>
      <c r="F42" s="31" t="s">
        <v>160</v>
      </c>
      <c r="G42" s="32">
        <v>781.04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246</v>
      </c>
    </row>
    <row r="45" spans="1:5" ht="306">
      <c r="A45" t="s">
        <v>53</v>
      </c>
      <c r="E45" s="36" t="s">
        <v>199</v>
      </c>
    </row>
    <row r="46" spans="1:16" ht="12.75">
      <c r="A46" s="25" t="s">
        <v>45</v>
      </c>
      <c r="B46" s="29" t="s">
        <v>40</v>
      </c>
      <c r="C46" s="29" t="s">
        <v>244</v>
      </c>
      <c r="D46" s="25" t="s">
        <v>153</v>
      </c>
      <c r="E46" s="30" t="s">
        <v>245</v>
      </c>
      <c r="F46" s="31" t="s">
        <v>160</v>
      </c>
      <c r="G46" s="32">
        <v>292.322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247</v>
      </c>
    </row>
    <row r="49" spans="1:5" ht="306">
      <c r="A49" t="s">
        <v>53</v>
      </c>
      <c r="E49" s="36" t="s">
        <v>199</v>
      </c>
    </row>
    <row r="50" spans="1:16" ht="12.75">
      <c r="A50" s="25" t="s">
        <v>45</v>
      </c>
      <c r="B50" s="29" t="s">
        <v>42</v>
      </c>
      <c r="C50" s="29" t="s">
        <v>248</v>
      </c>
      <c r="D50" s="25" t="s">
        <v>47</v>
      </c>
      <c r="E50" s="30" t="s">
        <v>249</v>
      </c>
      <c r="F50" s="31" t="s">
        <v>160</v>
      </c>
      <c r="G50" s="32">
        <v>657.5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250</v>
      </c>
    </row>
    <row r="53" spans="1:5" ht="267.75">
      <c r="A53" t="s">
        <v>53</v>
      </c>
      <c r="E53" s="36" t="s">
        <v>251</v>
      </c>
    </row>
    <row r="54" spans="1:16" ht="12.75">
      <c r="A54" s="25" t="s">
        <v>45</v>
      </c>
      <c r="B54" s="29" t="s">
        <v>89</v>
      </c>
      <c r="C54" s="29" t="s">
        <v>200</v>
      </c>
      <c r="D54" s="25" t="s">
        <v>47</v>
      </c>
      <c r="E54" s="30" t="s">
        <v>201</v>
      </c>
      <c r="F54" s="31" t="s">
        <v>160</v>
      </c>
      <c r="G54" s="32">
        <v>3390.12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252</v>
      </c>
    </row>
    <row r="57" spans="1:5" ht="191.25">
      <c r="A57" t="s">
        <v>53</v>
      </c>
      <c r="E57" s="36" t="s">
        <v>203</v>
      </c>
    </row>
    <row r="58" spans="1:16" ht="12.75">
      <c r="A58" s="25" t="s">
        <v>45</v>
      </c>
      <c r="B58" s="29" t="s">
        <v>93</v>
      </c>
      <c r="C58" s="29" t="s">
        <v>253</v>
      </c>
      <c r="D58" s="25" t="s">
        <v>47</v>
      </c>
      <c r="E58" s="30" t="s">
        <v>254</v>
      </c>
      <c r="F58" s="31" t="s">
        <v>160</v>
      </c>
      <c r="G58" s="32">
        <v>2388.24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51</v>
      </c>
      <c r="E60" s="38" t="s">
        <v>255</v>
      </c>
    </row>
    <row r="61" spans="1:5" ht="280.5">
      <c r="A61" t="s">
        <v>53</v>
      </c>
      <c r="E61" s="36" t="s">
        <v>256</v>
      </c>
    </row>
    <row r="62" spans="1:16" ht="12.75">
      <c r="A62" s="25" t="s">
        <v>45</v>
      </c>
      <c r="B62" s="29" t="s">
        <v>97</v>
      </c>
      <c r="C62" s="29" t="s">
        <v>257</v>
      </c>
      <c r="D62" s="25" t="s">
        <v>47</v>
      </c>
      <c r="E62" s="30" t="s">
        <v>258</v>
      </c>
      <c r="F62" s="31" t="s">
        <v>160</v>
      </c>
      <c r="G62" s="32">
        <v>123.54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259</v>
      </c>
    </row>
    <row r="65" spans="1:5" ht="242.25">
      <c r="A65" t="s">
        <v>53</v>
      </c>
      <c r="E65" s="36" t="s">
        <v>260</v>
      </c>
    </row>
    <row r="66" spans="1:16" ht="12.75">
      <c r="A66" s="25" t="s">
        <v>45</v>
      </c>
      <c r="B66" s="29" t="s">
        <v>261</v>
      </c>
      <c r="C66" s="29" t="s">
        <v>262</v>
      </c>
      <c r="D66" s="25" t="s">
        <v>47</v>
      </c>
      <c r="E66" s="30" t="s">
        <v>263</v>
      </c>
      <c r="F66" s="31" t="s">
        <v>170</v>
      </c>
      <c r="G66" s="32">
        <v>4994.74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264</v>
      </c>
    </row>
    <row r="69" spans="1:5" ht="25.5">
      <c r="A69" t="s">
        <v>53</v>
      </c>
      <c r="E69" s="36" t="s">
        <v>265</v>
      </c>
    </row>
    <row r="70" spans="1:16" ht="12.75">
      <c r="A70" s="25" t="s">
        <v>45</v>
      </c>
      <c r="B70" s="29" t="s">
        <v>101</v>
      </c>
      <c r="C70" s="29" t="s">
        <v>266</v>
      </c>
      <c r="D70" s="25" t="s">
        <v>47</v>
      </c>
      <c r="E70" s="30" t="s">
        <v>267</v>
      </c>
      <c r="F70" s="31" t="s">
        <v>160</v>
      </c>
      <c r="G70" s="32">
        <v>172.976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268</v>
      </c>
    </row>
    <row r="73" spans="1:5" ht="38.25">
      <c r="A73" t="s">
        <v>53</v>
      </c>
      <c r="E73" s="36" t="s">
        <v>269</v>
      </c>
    </row>
    <row r="74" spans="1:16" ht="12.75">
      <c r="A74" s="25" t="s">
        <v>45</v>
      </c>
      <c r="B74" s="29" t="s">
        <v>105</v>
      </c>
      <c r="C74" s="29" t="s">
        <v>205</v>
      </c>
      <c r="D74" s="25" t="s">
        <v>47</v>
      </c>
      <c r="E74" s="30" t="s">
        <v>206</v>
      </c>
      <c r="F74" s="31" t="s">
        <v>160</v>
      </c>
      <c r="G74" s="32">
        <v>119.346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25.5">
      <c r="A76" s="37" t="s">
        <v>51</v>
      </c>
      <c r="E76" s="38" t="s">
        <v>270</v>
      </c>
    </row>
    <row r="77" spans="1:5" ht="38.25">
      <c r="A77" t="s">
        <v>53</v>
      </c>
      <c r="E77" s="36" t="s">
        <v>208</v>
      </c>
    </row>
    <row r="78" spans="1:18" ht="12.75" customHeight="1">
      <c r="A78" s="6" t="s">
        <v>43</v>
      </c>
      <c r="B78" s="6"/>
      <c r="C78" s="40" t="s">
        <v>33</v>
      </c>
      <c r="D78" s="6"/>
      <c r="E78" s="27" t="s">
        <v>271</v>
      </c>
      <c r="F78" s="6"/>
      <c r="G78" s="6"/>
      <c r="H78" s="6"/>
      <c r="I78" s="41">
        <f>0+Q78</f>
      </c>
      <c r="O78">
        <f>0+R78</f>
      </c>
      <c r="Q78">
        <f>0+I79+I83</f>
      </c>
      <c r="R78">
        <f>0+O79+O83</f>
      </c>
    </row>
    <row r="79" spans="1:16" ht="12.75">
      <c r="A79" s="25" t="s">
        <v>45</v>
      </c>
      <c r="B79" s="29" t="s">
        <v>109</v>
      </c>
      <c r="C79" s="29" t="s">
        <v>272</v>
      </c>
      <c r="D79" s="25" t="s">
        <v>47</v>
      </c>
      <c r="E79" s="30" t="s">
        <v>273</v>
      </c>
      <c r="F79" s="31" t="s">
        <v>160</v>
      </c>
      <c r="G79" s="32">
        <v>22.316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12.75">
      <c r="A81" s="37" t="s">
        <v>51</v>
      </c>
      <c r="E81" s="38" t="s">
        <v>274</v>
      </c>
    </row>
    <row r="82" spans="1:5" ht="369.75">
      <c r="A82" t="s">
        <v>53</v>
      </c>
      <c r="E82" s="36" t="s">
        <v>275</v>
      </c>
    </row>
    <row r="83" spans="1:16" ht="12.75">
      <c r="A83" s="25" t="s">
        <v>45</v>
      </c>
      <c r="B83" s="29" t="s">
        <v>113</v>
      </c>
      <c r="C83" s="29" t="s">
        <v>276</v>
      </c>
      <c r="D83" s="25" t="s">
        <v>47</v>
      </c>
      <c r="E83" s="30" t="s">
        <v>277</v>
      </c>
      <c r="F83" s="31" t="s">
        <v>160</v>
      </c>
      <c r="G83" s="32">
        <v>33.474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25.5">
      <c r="A85" s="37" t="s">
        <v>51</v>
      </c>
      <c r="E85" s="38" t="s">
        <v>278</v>
      </c>
    </row>
    <row r="86" spans="1:5" ht="102">
      <c r="A86" t="s">
        <v>53</v>
      </c>
      <c r="E86" s="36" t="s">
        <v>279</v>
      </c>
    </row>
    <row r="87" spans="1:18" ht="12.75" customHeight="1">
      <c r="A87" s="6" t="s">
        <v>43</v>
      </c>
      <c r="B87" s="6"/>
      <c r="C87" s="40" t="s">
        <v>35</v>
      </c>
      <c r="D87" s="6"/>
      <c r="E87" s="27" t="s">
        <v>280</v>
      </c>
      <c r="F87" s="6"/>
      <c r="G87" s="6"/>
      <c r="H87" s="6"/>
      <c r="I87" s="41">
        <f>0+Q87</f>
      </c>
      <c r="O87">
        <f>0+R87</f>
      </c>
      <c r="Q87">
        <f>0+I88+I92+I96+I100+I104+I108+I112+I116</f>
      </c>
      <c r="R87">
        <f>0+O88+O92+O96+O100+O104+O108+O112+O116</f>
      </c>
    </row>
    <row r="88" spans="1:16" ht="12.75">
      <c r="A88" s="25" t="s">
        <v>45</v>
      </c>
      <c r="B88" s="29" t="s">
        <v>117</v>
      </c>
      <c r="C88" s="29" t="s">
        <v>281</v>
      </c>
      <c r="D88" s="25" t="s">
        <v>47</v>
      </c>
      <c r="E88" s="30" t="s">
        <v>282</v>
      </c>
      <c r="F88" s="31" t="s">
        <v>160</v>
      </c>
      <c r="G88" s="32">
        <v>426.816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25.5">
      <c r="A90" s="37" t="s">
        <v>51</v>
      </c>
      <c r="E90" s="38" t="s">
        <v>283</v>
      </c>
    </row>
    <row r="91" spans="1:5" ht="127.5">
      <c r="A91" t="s">
        <v>53</v>
      </c>
      <c r="E91" s="36" t="s">
        <v>284</v>
      </c>
    </row>
    <row r="92" spans="1:16" ht="12.75">
      <c r="A92" s="25" t="s">
        <v>45</v>
      </c>
      <c r="B92" s="29" t="s">
        <v>121</v>
      </c>
      <c r="C92" s="29" t="s">
        <v>285</v>
      </c>
      <c r="D92" s="25" t="s">
        <v>47</v>
      </c>
      <c r="E92" s="30" t="s">
        <v>286</v>
      </c>
      <c r="F92" s="31" t="s">
        <v>160</v>
      </c>
      <c r="G92" s="32">
        <v>723.52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25.5">
      <c r="A94" s="37" t="s">
        <v>51</v>
      </c>
      <c r="E94" s="38" t="s">
        <v>287</v>
      </c>
    </row>
    <row r="95" spans="1:5" ht="51">
      <c r="A95" t="s">
        <v>53</v>
      </c>
      <c r="E95" s="36" t="s">
        <v>288</v>
      </c>
    </row>
    <row r="96" spans="1:16" ht="12.75">
      <c r="A96" s="25" t="s">
        <v>45</v>
      </c>
      <c r="B96" s="29" t="s">
        <v>289</v>
      </c>
      <c r="C96" s="29" t="s">
        <v>290</v>
      </c>
      <c r="D96" s="25" t="s">
        <v>47</v>
      </c>
      <c r="E96" s="30" t="s">
        <v>291</v>
      </c>
      <c r="F96" s="31" t="s">
        <v>160</v>
      </c>
      <c r="G96" s="32">
        <v>60.3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25.5">
      <c r="A98" s="37" t="s">
        <v>51</v>
      </c>
      <c r="E98" s="38" t="s">
        <v>292</v>
      </c>
    </row>
    <row r="99" spans="1:5" ht="102">
      <c r="A99" t="s">
        <v>53</v>
      </c>
      <c r="E99" s="36" t="s">
        <v>293</v>
      </c>
    </row>
    <row r="100" spans="1:16" ht="12.75">
      <c r="A100" s="25" t="s">
        <v>45</v>
      </c>
      <c r="B100" s="29" t="s">
        <v>294</v>
      </c>
      <c r="C100" s="29" t="s">
        <v>295</v>
      </c>
      <c r="D100" s="25" t="s">
        <v>47</v>
      </c>
      <c r="E100" s="30" t="s">
        <v>296</v>
      </c>
      <c r="F100" s="31" t="s">
        <v>170</v>
      </c>
      <c r="G100" s="32">
        <v>3283.2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297</v>
      </c>
    </row>
    <row r="103" spans="1:5" ht="51">
      <c r="A103" t="s">
        <v>53</v>
      </c>
      <c r="E103" s="36" t="s">
        <v>298</v>
      </c>
    </row>
    <row r="104" spans="1:16" ht="12.75">
      <c r="A104" s="25" t="s">
        <v>45</v>
      </c>
      <c r="B104" s="29" t="s">
        <v>299</v>
      </c>
      <c r="C104" s="29" t="s">
        <v>300</v>
      </c>
      <c r="D104" s="25" t="s">
        <v>47</v>
      </c>
      <c r="E104" s="30" t="s">
        <v>301</v>
      </c>
      <c r="F104" s="31" t="s">
        <v>170</v>
      </c>
      <c r="G104" s="32">
        <v>3119.04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302</v>
      </c>
    </row>
    <row r="107" spans="1:5" ht="51">
      <c r="A107" t="s">
        <v>53</v>
      </c>
      <c r="E107" s="36" t="s">
        <v>298</v>
      </c>
    </row>
    <row r="108" spans="1:16" ht="12.75">
      <c r="A108" s="25" t="s">
        <v>45</v>
      </c>
      <c r="B108" s="29" t="s">
        <v>303</v>
      </c>
      <c r="C108" s="29" t="s">
        <v>304</v>
      </c>
      <c r="D108" s="25" t="s">
        <v>47</v>
      </c>
      <c r="E108" s="30" t="s">
        <v>305</v>
      </c>
      <c r="F108" s="31" t="s">
        <v>170</v>
      </c>
      <c r="G108" s="32">
        <v>3040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306</v>
      </c>
    </row>
    <row r="111" spans="1:5" ht="140.25">
      <c r="A111" t="s">
        <v>53</v>
      </c>
      <c r="E111" s="36" t="s">
        <v>307</v>
      </c>
    </row>
    <row r="112" spans="1:16" ht="12.75">
      <c r="A112" s="25" t="s">
        <v>45</v>
      </c>
      <c r="B112" s="29" t="s">
        <v>194</v>
      </c>
      <c r="C112" s="29" t="s">
        <v>308</v>
      </c>
      <c r="D112" s="25" t="s">
        <v>149</v>
      </c>
      <c r="E112" s="30" t="s">
        <v>309</v>
      </c>
      <c r="F112" s="31" t="s">
        <v>170</v>
      </c>
      <c r="G112" s="32">
        <v>3119.04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25.5">
      <c r="A114" s="37" t="s">
        <v>51</v>
      </c>
      <c r="E114" s="38" t="s">
        <v>310</v>
      </c>
    </row>
    <row r="115" spans="1:5" ht="140.25">
      <c r="A115" t="s">
        <v>53</v>
      </c>
      <c r="E115" s="36" t="s">
        <v>307</v>
      </c>
    </row>
    <row r="116" spans="1:16" ht="12.75">
      <c r="A116" s="25" t="s">
        <v>45</v>
      </c>
      <c r="B116" s="29" t="s">
        <v>311</v>
      </c>
      <c r="C116" s="29" t="s">
        <v>312</v>
      </c>
      <c r="D116" s="25" t="s">
        <v>47</v>
      </c>
      <c r="E116" s="30" t="s">
        <v>313</v>
      </c>
      <c r="F116" s="31" t="s">
        <v>82</v>
      </c>
      <c r="G116" s="32">
        <v>197.37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314</v>
      </c>
    </row>
    <row r="119" spans="1:5" ht="38.25">
      <c r="A119" t="s">
        <v>53</v>
      </c>
      <c r="E119" s="36" t="s">
        <v>315</v>
      </c>
    </row>
    <row r="120" spans="1:18" ht="12.75" customHeight="1">
      <c r="A120" s="6" t="s">
        <v>43</v>
      </c>
      <c r="B120" s="6"/>
      <c r="C120" s="40" t="s">
        <v>40</v>
      </c>
      <c r="D120" s="6"/>
      <c r="E120" s="27" t="s">
        <v>214</v>
      </c>
      <c r="F120" s="6"/>
      <c r="G120" s="6"/>
      <c r="H120" s="6"/>
      <c r="I120" s="41">
        <f>0+Q120</f>
      </c>
      <c r="O120">
        <f>0+R120</f>
      </c>
      <c r="Q120">
        <f>0+I121+I125+I129+I133+I137+I141+I145</f>
      </c>
      <c r="R120">
        <f>0+O121+O125+O129+O133+O137+O141+O145</f>
      </c>
    </row>
    <row r="121" spans="1:16" ht="25.5">
      <c r="A121" s="25" t="s">
        <v>45</v>
      </c>
      <c r="B121" s="29" t="s">
        <v>316</v>
      </c>
      <c r="C121" s="29" t="s">
        <v>317</v>
      </c>
      <c r="D121" s="25" t="s">
        <v>47</v>
      </c>
      <c r="E121" s="30" t="s">
        <v>318</v>
      </c>
      <c r="F121" s="31" t="s">
        <v>82</v>
      </c>
      <c r="G121" s="32">
        <v>271.5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319</v>
      </c>
    </row>
    <row r="124" spans="1:5" ht="127.5">
      <c r="A124" t="s">
        <v>53</v>
      </c>
      <c r="E124" s="36" t="s">
        <v>320</v>
      </c>
    </row>
    <row r="125" spans="1:16" ht="12.75">
      <c r="A125" s="25" t="s">
        <v>45</v>
      </c>
      <c r="B125" s="29" t="s">
        <v>321</v>
      </c>
      <c r="C125" s="29" t="s">
        <v>322</v>
      </c>
      <c r="D125" s="25" t="s">
        <v>47</v>
      </c>
      <c r="E125" s="30" t="s">
        <v>323</v>
      </c>
      <c r="F125" s="31" t="s">
        <v>82</v>
      </c>
      <c r="G125" s="32">
        <v>4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12.75">
      <c r="A127" s="37" t="s">
        <v>51</v>
      </c>
      <c r="E127" s="38" t="s">
        <v>324</v>
      </c>
    </row>
    <row r="128" spans="1:5" ht="76.5">
      <c r="A128" t="s">
        <v>53</v>
      </c>
      <c r="E128" s="36" t="s">
        <v>325</v>
      </c>
    </row>
    <row r="129" spans="1:16" ht="12.75">
      <c r="A129" s="25" t="s">
        <v>45</v>
      </c>
      <c r="B129" s="29" t="s">
        <v>326</v>
      </c>
      <c r="C129" s="29" t="s">
        <v>327</v>
      </c>
      <c r="D129" s="25" t="s">
        <v>47</v>
      </c>
      <c r="E129" s="30" t="s">
        <v>328</v>
      </c>
      <c r="F129" s="31" t="s">
        <v>68</v>
      </c>
      <c r="G129" s="32">
        <v>18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12.75">
      <c r="A131" s="37" t="s">
        <v>51</v>
      </c>
      <c r="E131" s="38" t="s">
        <v>329</v>
      </c>
    </row>
    <row r="132" spans="1:5" ht="51">
      <c r="A132" t="s">
        <v>53</v>
      </c>
      <c r="E132" s="36" t="s">
        <v>330</v>
      </c>
    </row>
    <row r="133" spans="1:16" ht="25.5">
      <c r="A133" s="25" t="s">
        <v>45</v>
      </c>
      <c r="B133" s="29" t="s">
        <v>331</v>
      </c>
      <c r="C133" s="29" t="s">
        <v>332</v>
      </c>
      <c r="D133" s="25" t="s">
        <v>47</v>
      </c>
      <c r="E133" s="30" t="s">
        <v>333</v>
      </c>
      <c r="F133" s="31" t="s">
        <v>68</v>
      </c>
      <c r="G133" s="32">
        <v>10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334</v>
      </c>
    </row>
    <row r="136" spans="1:5" ht="51">
      <c r="A136" t="s">
        <v>53</v>
      </c>
      <c r="E136" s="36" t="s">
        <v>330</v>
      </c>
    </row>
    <row r="137" spans="1:16" ht="12.75">
      <c r="A137" s="25" t="s">
        <v>45</v>
      </c>
      <c r="B137" s="29" t="s">
        <v>335</v>
      </c>
      <c r="C137" s="29" t="s">
        <v>336</v>
      </c>
      <c r="D137" s="25" t="s">
        <v>47</v>
      </c>
      <c r="E137" s="30" t="s">
        <v>337</v>
      </c>
      <c r="F137" s="31" t="s">
        <v>68</v>
      </c>
      <c r="G137" s="32">
        <v>18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12.75">
      <c r="A139" s="37" t="s">
        <v>51</v>
      </c>
      <c r="E139" s="38" t="s">
        <v>329</v>
      </c>
    </row>
    <row r="140" spans="1:5" ht="12.75">
      <c r="A140" t="s">
        <v>53</v>
      </c>
      <c r="E140" s="36" t="s">
        <v>338</v>
      </c>
    </row>
    <row r="141" spans="1:16" ht="12.75">
      <c r="A141" s="25" t="s">
        <v>45</v>
      </c>
      <c r="B141" s="29" t="s">
        <v>339</v>
      </c>
      <c r="C141" s="29" t="s">
        <v>340</v>
      </c>
      <c r="D141" s="25" t="s">
        <v>47</v>
      </c>
      <c r="E141" s="30" t="s">
        <v>341</v>
      </c>
      <c r="F141" s="31" t="s">
        <v>82</v>
      </c>
      <c r="G141" s="32">
        <v>197.37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25.5">
      <c r="A143" s="37" t="s">
        <v>51</v>
      </c>
      <c r="E143" s="38" t="s">
        <v>342</v>
      </c>
    </row>
    <row r="144" spans="1:5" ht="51">
      <c r="A144" t="s">
        <v>53</v>
      </c>
      <c r="E144" s="36" t="s">
        <v>343</v>
      </c>
    </row>
    <row r="145" spans="1:16" ht="12.75">
      <c r="A145" s="25" t="s">
        <v>45</v>
      </c>
      <c r="B145" s="29" t="s">
        <v>344</v>
      </c>
      <c r="C145" s="29" t="s">
        <v>345</v>
      </c>
      <c r="D145" s="25" t="s">
        <v>47</v>
      </c>
      <c r="E145" s="30" t="s">
        <v>346</v>
      </c>
      <c r="F145" s="31" t="s">
        <v>82</v>
      </c>
      <c r="G145" s="32">
        <v>126.3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12.75">
      <c r="A147" s="37" t="s">
        <v>51</v>
      </c>
      <c r="E147" s="38" t="s">
        <v>347</v>
      </c>
    </row>
    <row r="148" spans="1:5" ht="25.5">
      <c r="A148" t="s">
        <v>53</v>
      </c>
      <c r="E148" s="36" t="s">
        <v>348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0+O8+O53+O98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349</v>
      </c>
      <c r="I3" s="42">
        <f>0+I8+I53+I98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349</v>
      </c>
      <c r="D4" s="6"/>
      <c r="E4" s="18" t="s">
        <v>350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24</v>
      </c>
      <c r="C9" s="29" t="s">
        <v>239</v>
      </c>
      <c r="D9" s="25" t="s">
        <v>149</v>
      </c>
      <c r="E9" s="30" t="s">
        <v>240</v>
      </c>
      <c r="F9" s="31" t="s">
        <v>160</v>
      </c>
      <c r="G9" s="32">
        <v>752.4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351</v>
      </c>
    </row>
    <row r="12" spans="1:5" ht="369.75">
      <c r="A12" t="s">
        <v>53</v>
      </c>
      <c r="E12" s="36" t="s">
        <v>242</v>
      </c>
    </row>
    <row r="13" spans="1:16" ht="12.75">
      <c r="A13" s="25" t="s">
        <v>45</v>
      </c>
      <c r="B13" s="29" t="s">
        <v>23</v>
      </c>
      <c r="C13" s="29" t="s">
        <v>352</v>
      </c>
      <c r="D13" s="25" t="s">
        <v>149</v>
      </c>
      <c r="E13" s="30" t="s">
        <v>353</v>
      </c>
      <c r="F13" s="31" t="s">
        <v>160</v>
      </c>
      <c r="G13" s="32">
        <v>83.6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38.25">
      <c r="A15" s="37" t="s">
        <v>51</v>
      </c>
      <c r="E15" s="38" t="s">
        <v>354</v>
      </c>
    </row>
    <row r="16" spans="1:5" ht="369.75">
      <c r="A16" t="s">
        <v>53</v>
      </c>
      <c r="E16" s="36" t="s">
        <v>355</v>
      </c>
    </row>
    <row r="17" spans="1:16" ht="12.75">
      <c r="A17" s="25" t="s">
        <v>45</v>
      </c>
      <c r="B17" s="29" t="s">
        <v>22</v>
      </c>
      <c r="C17" s="29" t="s">
        <v>244</v>
      </c>
      <c r="D17" s="25" t="s">
        <v>149</v>
      </c>
      <c r="E17" s="30" t="s">
        <v>245</v>
      </c>
      <c r="F17" s="31" t="s">
        <v>160</v>
      </c>
      <c r="G17" s="32">
        <v>411.235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356</v>
      </c>
    </row>
    <row r="20" spans="1:5" ht="306">
      <c r="A20" t="s">
        <v>53</v>
      </c>
      <c r="E20" s="36" t="s">
        <v>199</v>
      </c>
    </row>
    <row r="21" spans="1:16" ht="12.75">
      <c r="A21" s="25" t="s">
        <v>45</v>
      </c>
      <c r="B21" s="29" t="s">
        <v>33</v>
      </c>
      <c r="C21" s="29" t="s">
        <v>244</v>
      </c>
      <c r="D21" s="25" t="s">
        <v>153</v>
      </c>
      <c r="E21" s="30" t="s">
        <v>245</v>
      </c>
      <c r="F21" s="31" t="s">
        <v>160</v>
      </c>
      <c r="G21" s="32">
        <v>219.232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357</v>
      </c>
    </row>
    <row r="24" spans="1:5" ht="306">
      <c r="A24" t="s">
        <v>53</v>
      </c>
      <c r="E24" s="36" t="s">
        <v>199</v>
      </c>
    </row>
    <row r="25" spans="1:16" ht="12.75">
      <c r="A25" s="25" t="s">
        <v>45</v>
      </c>
      <c r="B25" s="29" t="s">
        <v>35</v>
      </c>
      <c r="C25" s="29" t="s">
        <v>248</v>
      </c>
      <c r="D25" s="25" t="s">
        <v>47</v>
      </c>
      <c r="E25" s="30" t="s">
        <v>249</v>
      </c>
      <c r="F25" s="31" t="s">
        <v>160</v>
      </c>
      <c r="G25" s="32">
        <v>366.464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25.5">
      <c r="A27" s="37" t="s">
        <v>51</v>
      </c>
      <c r="E27" s="38" t="s">
        <v>358</v>
      </c>
    </row>
    <row r="28" spans="1:5" ht="267.75">
      <c r="A28" t="s">
        <v>53</v>
      </c>
      <c r="E28" s="36" t="s">
        <v>251</v>
      </c>
    </row>
    <row r="29" spans="1:16" ht="12.75">
      <c r="A29" s="25" t="s">
        <v>45</v>
      </c>
      <c r="B29" s="29" t="s">
        <v>37</v>
      </c>
      <c r="C29" s="29" t="s">
        <v>200</v>
      </c>
      <c r="D29" s="25" t="s">
        <v>47</v>
      </c>
      <c r="E29" s="30" t="s">
        <v>201</v>
      </c>
      <c r="F29" s="31" t="s">
        <v>160</v>
      </c>
      <c r="G29" s="32">
        <v>836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359</v>
      </c>
    </row>
    <row r="32" spans="1:5" ht="191.25">
      <c r="A32" t="s">
        <v>53</v>
      </c>
      <c r="E32" s="36" t="s">
        <v>203</v>
      </c>
    </row>
    <row r="33" spans="1:16" ht="12.75">
      <c r="A33" s="25" t="s">
        <v>45</v>
      </c>
      <c r="B33" s="29" t="s">
        <v>64</v>
      </c>
      <c r="C33" s="29" t="s">
        <v>253</v>
      </c>
      <c r="D33" s="25" t="s">
        <v>47</v>
      </c>
      <c r="E33" s="30" t="s">
        <v>254</v>
      </c>
      <c r="F33" s="31" t="s">
        <v>160</v>
      </c>
      <c r="G33" s="32">
        <v>634.37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25.5">
      <c r="A35" s="37" t="s">
        <v>51</v>
      </c>
      <c r="E35" s="38" t="s">
        <v>360</v>
      </c>
    </row>
    <row r="36" spans="1:5" ht="280.5">
      <c r="A36" t="s">
        <v>53</v>
      </c>
      <c r="E36" s="36" t="s">
        <v>256</v>
      </c>
    </row>
    <row r="37" spans="1:16" ht="12.75">
      <c r="A37" s="25" t="s">
        <v>45</v>
      </c>
      <c r="B37" s="29" t="s">
        <v>77</v>
      </c>
      <c r="C37" s="29" t="s">
        <v>257</v>
      </c>
      <c r="D37" s="25" t="s">
        <v>47</v>
      </c>
      <c r="E37" s="30" t="s">
        <v>258</v>
      </c>
      <c r="F37" s="31" t="s">
        <v>160</v>
      </c>
      <c r="G37" s="32">
        <v>44.771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38.25">
      <c r="A39" s="37" t="s">
        <v>51</v>
      </c>
      <c r="E39" s="38" t="s">
        <v>361</v>
      </c>
    </row>
    <row r="40" spans="1:5" ht="242.25">
      <c r="A40" t="s">
        <v>53</v>
      </c>
      <c r="E40" s="36" t="s">
        <v>260</v>
      </c>
    </row>
    <row r="41" spans="1:16" ht="12.75">
      <c r="A41" s="25" t="s">
        <v>45</v>
      </c>
      <c r="B41" s="29" t="s">
        <v>40</v>
      </c>
      <c r="C41" s="29" t="s">
        <v>262</v>
      </c>
      <c r="D41" s="25" t="s">
        <v>47</v>
      </c>
      <c r="E41" s="30" t="s">
        <v>263</v>
      </c>
      <c r="F41" s="31" t="s">
        <v>170</v>
      </c>
      <c r="G41" s="32">
        <v>1366.24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38.25">
      <c r="A43" s="37" t="s">
        <v>51</v>
      </c>
      <c r="E43" s="38" t="s">
        <v>362</v>
      </c>
    </row>
    <row r="44" spans="1:5" ht="25.5">
      <c r="A44" t="s">
        <v>53</v>
      </c>
      <c r="E44" s="36" t="s">
        <v>265</v>
      </c>
    </row>
    <row r="45" spans="1:16" ht="12.75">
      <c r="A45" s="25" t="s">
        <v>45</v>
      </c>
      <c r="B45" s="29" t="s">
        <v>42</v>
      </c>
      <c r="C45" s="29" t="s">
        <v>266</v>
      </c>
      <c r="D45" s="25" t="s">
        <v>47</v>
      </c>
      <c r="E45" s="30" t="s">
        <v>267</v>
      </c>
      <c r="F45" s="31" t="s">
        <v>160</v>
      </c>
      <c r="G45" s="32">
        <v>97.676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38.25">
      <c r="A47" s="37" t="s">
        <v>51</v>
      </c>
      <c r="E47" s="38" t="s">
        <v>363</v>
      </c>
    </row>
    <row r="48" spans="1:5" ht="38.25">
      <c r="A48" t="s">
        <v>53</v>
      </c>
      <c r="E48" s="36" t="s">
        <v>269</v>
      </c>
    </row>
    <row r="49" spans="1:16" ht="12.75">
      <c r="A49" s="25" t="s">
        <v>45</v>
      </c>
      <c r="B49" s="29" t="s">
        <v>89</v>
      </c>
      <c r="C49" s="29" t="s">
        <v>205</v>
      </c>
      <c r="D49" s="25" t="s">
        <v>47</v>
      </c>
      <c r="E49" s="30" t="s">
        <v>206</v>
      </c>
      <c r="F49" s="31" t="s">
        <v>160</v>
      </c>
      <c r="G49" s="32">
        <v>121.556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38.25">
      <c r="A51" s="37" t="s">
        <v>51</v>
      </c>
      <c r="E51" s="38" t="s">
        <v>364</v>
      </c>
    </row>
    <row r="52" spans="1:5" ht="38.25">
      <c r="A52" t="s">
        <v>53</v>
      </c>
      <c r="E52" s="36" t="s">
        <v>208</v>
      </c>
    </row>
    <row r="53" spans="1:18" ht="12.75" customHeight="1">
      <c r="A53" s="6" t="s">
        <v>43</v>
      </c>
      <c r="B53" s="6"/>
      <c r="C53" s="40" t="s">
        <v>35</v>
      </c>
      <c r="D53" s="6"/>
      <c r="E53" s="27" t="s">
        <v>280</v>
      </c>
      <c r="F53" s="6"/>
      <c r="G53" s="6"/>
      <c r="H53" s="6"/>
      <c r="I53" s="41">
        <f>0+Q53</f>
      </c>
      <c r="O53">
        <f>0+R53</f>
      </c>
      <c r="Q53">
        <f>0+I54+I58+I62+I66+I70+I74+I78+I82+I86+I90+I94</f>
      </c>
      <c r="R53">
        <f>0+O54+O58+O62+O66+O70+O74+O78+O82+O86+O90+O94</f>
      </c>
    </row>
    <row r="54" spans="1:16" ht="12.75">
      <c r="A54" s="25" t="s">
        <v>45</v>
      </c>
      <c r="B54" s="29" t="s">
        <v>93</v>
      </c>
      <c r="C54" s="29" t="s">
        <v>281</v>
      </c>
      <c r="D54" s="25" t="s">
        <v>47</v>
      </c>
      <c r="E54" s="30" t="s">
        <v>282</v>
      </c>
      <c r="F54" s="31" t="s">
        <v>160</v>
      </c>
      <c r="G54" s="32">
        <v>193.591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365</v>
      </c>
    </row>
    <row r="57" spans="1:5" ht="127.5">
      <c r="A57" t="s">
        <v>53</v>
      </c>
      <c r="E57" s="36" t="s">
        <v>284</v>
      </c>
    </row>
    <row r="58" spans="1:16" ht="12.75">
      <c r="A58" s="25" t="s">
        <v>45</v>
      </c>
      <c r="B58" s="29" t="s">
        <v>97</v>
      </c>
      <c r="C58" s="29" t="s">
        <v>285</v>
      </c>
      <c r="D58" s="25" t="s">
        <v>47</v>
      </c>
      <c r="E58" s="30" t="s">
        <v>286</v>
      </c>
      <c r="F58" s="31" t="s">
        <v>160</v>
      </c>
      <c r="G58" s="32">
        <v>316.962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89.25">
      <c r="A60" s="37" t="s">
        <v>51</v>
      </c>
      <c r="E60" s="38" t="s">
        <v>366</v>
      </c>
    </row>
    <row r="61" spans="1:5" ht="51">
      <c r="A61" t="s">
        <v>53</v>
      </c>
      <c r="E61" s="36" t="s">
        <v>288</v>
      </c>
    </row>
    <row r="62" spans="1:16" ht="12.75">
      <c r="A62" s="25" t="s">
        <v>45</v>
      </c>
      <c r="B62" s="29" t="s">
        <v>261</v>
      </c>
      <c r="C62" s="29" t="s">
        <v>367</v>
      </c>
      <c r="D62" s="25" t="s">
        <v>47</v>
      </c>
      <c r="E62" s="30" t="s">
        <v>368</v>
      </c>
      <c r="F62" s="31" t="s">
        <v>160</v>
      </c>
      <c r="G62" s="32">
        <v>1.927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369</v>
      </c>
    </row>
    <row r="65" spans="1:5" ht="102">
      <c r="A65" t="s">
        <v>53</v>
      </c>
      <c r="E65" s="36" t="s">
        <v>293</v>
      </c>
    </row>
    <row r="66" spans="1:16" ht="12.75">
      <c r="A66" s="25" t="s">
        <v>45</v>
      </c>
      <c r="B66" s="29" t="s">
        <v>101</v>
      </c>
      <c r="C66" s="29" t="s">
        <v>290</v>
      </c>
      <c r="D66" s="25" t="s">
        <v>47</v>
      </c>
      <c r="E66" s="30" t="s">
        <v>291</v>
      </c>
      <c r="F66" s="31" t="s">
        <v>160</v>
      </c>
      <c r="G66" s="32">
        <v>17.033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370</v>
      </c>
    </row>
    <row r="69" spans="1:5" ht="102">
      <c r="A69" t="s">
        <v>53</v>
      </c>
      <c r="E69" s="36" t="s">
        <v>293</v>
      </c>
    </row>
    <row r="70" spans="1:16" ht="12.75">
      <c r="A70" s="25" t="s">
        <v>45</v>
      </c>
      <c r="B70" s="29" t="s">
        <v>105</v>
      </c>
      <c r="C70" s="29" t="s">
        <v>295</v>
      </c>
      <c r="D70" s="25" t="s">
        <v>47</v>
      </c>
      <c r="E70" s="30" t="s">
        <v>296</v>
      </c>
      <c r="F70" s="31" t="s">
        <v>170</v>
      </c>
      <c r="G70" s="32">
        <v>1123.597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89.25">
      <c r="A72" s="37" t="s">
        <v>51</v>
      </c>
      <c r="E72" s="38" t="s">
        <v>371</v>
      </c>
    </row>
    <row r="73" spans="1:5" ht="51">
      <c r="A73" t="s">
        <v>53</v>
      </c>
      <c r="E73" s="36" t="s">
        <v>298</v>
      </c>
    </row>
    <row r="74" spans="1:16" ht="12.75">
      <c r="A74" s="25" t="s">
        <v>45</v>
      </c>
      <c r="B74" s="29" t="s">
        <v>194</v>
      </c>
      <c r="C74" s="29" t="s">
        <v>372</v>
      </c>
      <c r="D74" s="25" t="s">
        <v>47</v>
      </c>
      <c r="E74" s="30" t="s">
        <v>373</v>
      </c>
      <c r="F74" s="31" t="s">
        <v>170</v>
      </c>
      <c r="G74" s="32">
        <v>2090.974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89.25">
      <c r="A76" s="37" t="s">
        <v>51</v>
      </c>
      <c r="E76" s="38" t="s">
        <v>374</v>
      </c>
    </row>
    <row r="77" spans="1:5" ht="51">
      <c r="A77" t="s">
        <v>53</v>
      </c>
      <c r="E77" s="36" t="s">
        <v>298</v>
      </c>
    </row>
    <row r="78" spans="1:16" ht="12.75">
      <c r="A78" s="25" t="s">
        <v>45</v>
      </c>
      <c r="B78" s="29" t="s">
        <v>117</v>
      </c>
      <c r="C78" s="29" t="s">
        <v>375</v>
      </c>
      <c r="D78" s="25" t="s">
        <v>47</v>
      </c>
      <c r="E78" s="30" t="s">
        <v>376</v>
      </c>
      <c r="F78" s="31" t="s">
        <v>170</v>
      </c>
      <c r="G78" s="32">
        <v>37.57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25.5">
      <c r="A80" s="37" t="s">
        <v>51</v>
      </c>
      <c r="E80" s="38" t="s">
        <v>377</v>
      </c>
    </row>
    <row r="81" spans="1:5" ht="140.25">
      <c r="A81" t="s">
        <v>53</v>
      </c>
      <c r="E81" s="36" t="s">
        <v>307</v>
      </c>
    </row>
    <row r="82" spans="1:16" ht="12.75">
      <c r="A82" s="25" t="s">
        <v>45</v>
      </c>
      <c r="B82" s="29" t="s">
        <v>209</v>
      </c>
      <c r="C82" s="29" t="s">
        <v>378</v>
      </c>
      <c r="D82" s="25" t="s">
        <v>47</v>
      </c>
      <c r="E82" s="30" t="s">
        <v>379</v>
      </c>
      <c r="F82" s="31" t="s">
        <v>170</v>
      </c>
      <c r="G82" s="32">
        <v>1016.753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25.5">
      <c r="A84" s="37" t="s">
        <v>51</v>
      </c>
      <c r="E84" s="38" t="s">
        <v>380</v>
      </c>
    </row>
    <row r="85" spans="1:5" ht="140.25">
      <c r="A85" t="s">
        <v>53</v>
      </c>
      <c r="E85" s="36" t="s">
        <v>307</v>
      </c>
    </row>
    <row r="86" spans="1:16" ht="12.75">
      <c r="A86" s="25" t="s">
        <v>45</v>
      </c>
      <c r="B86" s="29" t="s">
        <v>381</v>
      </c>
      <c r="C86" s="29" t="s">
        <v>382</v>
      </c>
      <c r="D86" s="25" t="s">
        <v>47</v>
      </c>
      <c r="E86" s="30" t="s">
        <v>383</v>
      </c>
      <c r="F86" s="31" t="s">
        <v>170</v>
      </c>
      <c r="G86" s="32">
        <v>1035.674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25.5">
      <c r="A88" s="37" t="s">
        <v>51</v>
      </c>
      <c r="E88" s="38" t="s">
        <v>384</v>
      </c>
    </row>
    <row r="89" spans="1:5" ht="140.25">
      <c r="A89" t="s">
        <v>53</v>
      </c>
      <c r="E89" s="36" t="s">
        <v>307</v>
      </c>
    </row>
    <row r="90" spans="1:16" ht="12.75">
      <c r="A90" s="25" t="s">
        <v>45</v>
      </c>
      <c r="B90" s="29" t="s">
        <v>204</v>
      </c>
      <c r="C90" s="29" t="s">
        <v>385</v>
      </c>
      <c r="D90" s="25" t="s">
        <v>47</v>
      </c>
      <c r="E90" s="30" t="s">
        <v>386</v>
      </c>
      <c r="F90" s="31" t="s">
        <v>170</v>
      </c>
      <c r="G90" s="32">
        <v>995.84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50</v>
      </c>
      <c r="E91" s="36" t="s">
        <v>47</v>
      </c>
    </row>
    <row r="92" spans="1:5" ht="12.75">
      <c r="A92" s="37" t="s">
        <v>51</v>
      </c>
      <c r="E92" s="38" t="s">
        <v>387</v>
      </c>
    </row>
    <row r="93" spans="1:5" ht="140.25">
      <c r="A93" t="s">
        <v>53</v>
      </c>
      <c r="E93" s="36" t="s">
        <v>307</v>
      </c>
    </row>
    <row r="94" spans="1:16" ht="12.75">
      <c r="A94" s="25" t="s">
        <v>45</v>
      </c>
      <c r="B94" s="29" t="s">
        <v>388</v>
      </c>
      <c r="C94" s="29" t="s">
        <v>389</v>
      </c>
      <c r="D94" s="25" t="s">
        <v>47</v>
      </c>
      <c r="E94" s="30" t="s">
        <v>390</v>
      </c>
      <c r="F94" s="31" t="s">
        <v>170</v>
      </c>
      <c r="G94" s="32">
        <v>995.84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47</v>
      </c>
    </row>
    <row r="96" spans="1:5" ht="12.75">
      <c r="A96" s="37" t="s">
        <v>51</v>
      </c>
      <c r="E96" s="38" t="s">
        <v>391</v>
      </c>
    </row>
    <row r="97" spans="1:5" ht="25.5">
      <c r="A97" t="s">
        <v>53</v>
      </c>
      <c r="E97" s="36" t="s">
        <v>392</v>
      </c>
    </row>
    <row r="98" spans="1:18" ht="12.75" customHeight="1">
      <c r="A98" s="6" t="s">
        <v>43</v>
      </c>
      <c r="B98" s="6"/>
      <c r="C98" s="40" t="s">
        <v>40</v>
      </c>
      <c r="D98" s="6"/>
      <c r="E98" s="27" t="s">
        <v>214</v>
      </c>
      <c r="F98" s="6"/>
      <c r="G98" s="6"/>
      <c r="H98" s="6"/>
      <c r="I98" s="41">
        <f>0+Q98</f>
      </c>
      <c r="O98">
        <f>0+R98</f>
      </c>
      <c r="Q98">
        <f>0+I99+I103+I107+I111+I115+I119</f>
      </c>
      <c r="R98">
        <f>0+O99+O103+O107+O111+O115+O119</f>
      </c>
    </row>
    <row r="99" spans="1:16" ht="25.5">
      <c r="A99" s="25" t="s">
        <v>45</v>
      </c>
      <c r="B99" s="29" t="s">
        <v>294</v>
      </c>
      <c r="C99" s="29" t="s">
        <v>317</v>
      </c>
      <c r="D99" s="25" t="s">
        <v>47</v>
      </c>
      <c r="E99" s="30" t="s">
        <v>318</v>
      </c>
      <c r="F99" s="31" t="s">
        <v>82</v>
      </c>
      <c r="G99" s="32">
        <v>85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393</v>
      </c>
    </row>
    <row r="102" spans="1:5" ht="127.5">
      <c r="A102" t="s">
        <v>53</v>
      </c>
      <c r="E102" s="36" t="s">
        <v>320</v>
      </c>
    </row>
    <row r="103" spans="1:16" ht="12.75">
      <c r="A103" s="25" t="s">
        <v>45</v>
      </c>
      <c r="B103" s="29" t="s">
        <v>299</v>
      </c>
      <c r="C103" s="29" t="s">
        <v>322</v>
      </c>
      <c r="D103" s="25" t="s">
        <v>47</v>
      </c>
      <c r="E103" s="30" t="s">
        <v>323</v>
      </c>
      <c r="F103" s="31" t="s">
        <v>82</v>
      </c>
      <c r="G103" s="32">
        <v>8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394</v>
      </c>
    </row>
    <row r="106" spans="1:5" ht="76.5">
      <c r="A106" t="s">
        <v>53</v>
      </c>
      <c r="E106" s="36" t="s">
        <v>325</v>
      </c>
    </row>
    <row r="107" spans="1:16" ht="12.75">
      <c r="A107" s="25" t="s">
        <v>45</v>
      </c>
      <c r="B107" s="29" t="s">
        <v>303</v>
      </c>
      <c r="C107" s="29" t="s">
        <v>327</v>
      </c>
      <c r="D107" s="25" t="s">
        <v>47</v>
      </c>
      <c r="E107" s="30" t="s">
        <v>328</v>
      </c>
      <c r="F107" s="31" t="s">
        <v>68</v>
      </c>
      <c r="G107" s="32">
        <v>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395</v>
      </c>
    </row>
    <row r="110" spans="1:5" ht="51">
      <c r="A110" t="s">
        <v>53</v>
      </c>
      <c r="E110" s="36" t="s">
        <v>330</v>
      </c>
    </row>
    <row r="111" spans="1:16" ht="25.5">
      <c r="A111" s="25" t="s">
        <v>45</v>
      </c>
      <c r="B111" s="29" t="s">
        <v>396</v>
      </c>
      <c r="C111" s="29" t="s">
        <v>332</v>
      </c>
      <c r="D111" s="25" t="s">
        <v>47</v>
      </c>
      <c r="E111" s="30" t="s">
        <v>333</v>
      </c>
      <c r="F111" s="31" t="s">
        <v>68</v>
      </c>
      <c r="G111" s="32">
        <v>2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12.75">
      <c r="A113" s="37" t="s">
        <v>51</v>
      </c>
      <c r="E113" s="38" t="s">
        <v>146</v>
      </c>
    </row>
    <row r="114" spans="1:5" ht="51">
      <c r="A114" t="s">
        <v>53</v>
      </c>
      <c r="E114" s="36" t="s">
        <v>330</v>
      </c>
    </row>
    <row r="115" spans="1:16" ht="12.75">
      <c r="A115" s="25" t="s">
        <v>45</v>
      </c>
      <c r="B115" s="29" t="s">
        <v>311</v>
      </c>
      <c r="C115" s="29" t="s">
        <v>336</v>
      </c>
      <c r="D115" s="25" t="s">
        <v>47</v>
      </c>
      <c r="E115" s="30" t="s">
        <v>337</v>
      </c>
      <c r="F115" s="31" t="s">
        <v>68</v>
      </c>
      <c r="G115" s="32">
        <v>2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47</v>
      </c>
    </row>
    <row r="117" spans="1:5" ht="12.75">
      <c r="A117" s="37" t="s">
        <v>51</v>
      </c>
      <c r="E117" s="38" t="s">
        <v>146</v>
      </c>
    </row>
    <row r="118" spans="1:5" ht="12.75">
      <c r="A118" t="s">
        <v>53</v>
      </c>
      <c r="E118" s="36" t="s">
        <v>338</v>
      </c>
    </row>
    <row r="119" spans="1:16" ht="12.75">
      <c r="A119" s="25" t="s">
        <v>45</v>
      </c>
      <c r="B119" s="29" t="s">
        <v>316</v>
      </c>
      <c r="C119" s="29" t="s">
        <v>397</v>
      </c>
      <c r="D119" s="25" t="s">
        <v>47</v>
      </c>
      <c r="E119" s="30" t="s">
        <v>398</v>
      </c>
      <c r="F119" s="31" t="s">
        <v>82</v>
      </c>
      <c r="G119" s="32">
        <v>7.5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47</v>
      </c>
    </row>
    <row r="121" spans="1:5" ht="12.75">
      <c r="A121" s="37" t="s">
        <v>51</v>
      </c>
      <c r="E121" s="38" t="s">
        <v>399</v>
      </c>
    </row>
    <row r="122" spans="1:5" ht="51">
      <c r="A122" t="s">
        <v>53</v>
      </c>
      <c r="E122" s="36" t="s">
        <v>400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0+O8+O13+O90+O103+O120+O193+O234+O243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401</v>
      </c>
      <c r="I3" s="42">
        <f>0+I8+I13+I90+I103+I120+I193+I234+I243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401</v>
      </c>
      <c r="D4" s="6"/>
      <c r="E4" s="18" t="s">
        <v>402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2492.214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403</v>
      </c>
    </row>
    <row r="11" spans="1:5" ht="12.75">
      <c r="A11" s="37" t="s">
        <v>51</v>
      </c>
      <c r="E11" s="38" t="s">
        <v>404</v>
      </c>
    </row>
    <row r="12" spans="1:5" ht="12.75">
      <c r="A12" t="s">
        <v>53</v>
      </c>
      <c r="E12" s="36" t="s">
        <v>405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0+I14+I18+I22+I26+I30+I34+I38+I42+I46+I50+I54+I58+I62+I66+I70+I74+I78+I82+I86</f>
      </c>
      <c r="R13">
        <f>0+O14+O18+O22+O26+O30+O34+O38+O42+O46+O50+O54+O58+O62+O66+O70+O74+O78+O82+O86</f>
      </c>
    </row>
    <row r="14" spans="1:16" ht="12.75">
      <c r="A14" s="25" t="s">
        <v>45</v>
      </c>
      <c r="B14" s="29" t="s">
        <v>23</v>
      </c>
      <c r="C14" s="29" t="s">
        <v>239</v>
      </c>
      <c r="D14" s="25" t="s">
        <v>149</v>
      </c>
      <c r="E14" s="30" t="s">
        <v>240</v>
      </c>
      <c r="F14" s="31" t="s">
        <v>160</v>
      </c>
      <c r="G14" s="32">
        <v>2939.29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406</v>
      </c>
    </row>
    <row r="16" spans="1:5" ht="12.75">
      <c r="A16" s="37" t="s">
        <v>51</v>
      </c>
      <c r="E16" s="38" t="s">
        <v>407</v>
      </c>
    </row>
    <row r="17" spans="1:5" ht="12.75">
      <c r="A17" t="s">
        <v>53</v>
      </c>
      <c r="E17" s="36" t="s">
        <v>405</v>
      </c>
    </row>
    <row r="18" spans="1:16" ht="12.75">
      <c r="A18" s="25" t="s">
        <v>45</v>
      </c>
      <c r="B18" s="29" t="s">
        <v>22</v>
      </c>
      <c r="C18" s="29" t="s">
        <v>239</v>
      </c>
      <c r="D18" s="25" t="s">
        <v>153</v>
      </c>
      <c r="E18" s="30" t="s">
        <v>240</v>
      </c>
      <c r="F18" s="31" t="s">
        <v>160</v>
      </c>
      <c r="G18" s="32">
        <v>2395.35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408</v>
      </c>
    </row>
    <row r="21" spans="1:5" ht="369.75">
      <c r="A21" t="s">
        <v>53</v>
      </c>
      <c r="E21" s="36" t="s">
        <v>242</v>
      </c>
    </row>
    <row r="22" spans="1:16" ht="12.75">
      <c r="A22" s="25" t="s">
        <v>45</v>
      </c>
      <c r="B22" s="29" t="s">
        <v>33</v>
      </c>
      <c r="C22" s="29" t="s">
        <v>244</v>
      </c>
      <c r="D22" s="25" t="s">
        <v>149</v>
      </c>
      <c r="E22" s="30" t="s">
        <v>245</v>
      </c>
      <c r="F22" s="31" t="s">
        <v>160</v>
      </c>
      <c r="G22" s="32">
        <v>5094.05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409</v>
      </c>
    </row>
    <row r="24" spans="1:5" ht="25.5">
      <c r="A24" s="37" t="s">
        <v>51</v>
      </c>
      <c r="E24" s="38" t="s">
        <v>410</v>
      </c>
    </row>
    <row r="25" spans="1:5" ht="12.75">
      <c r="A25" t="s">
        <v>53</v>
      </c>
      <c r="E25" s="36" t="s">
        <v>405</v>
      </c>
    </row>
    <row r="26" spans="1:16" ht="12.75">
      <c r="A26" s="25" t="s">
        <v>45</v>
      </c>
      <c r="B26" s="29" t="s">
        <v>35</v>
      </c>
      <c r="C26" s="29" t="s">
        <v>244</v>
      </c>
      <c r="D26" s="25" t="s">
        <v>153</v>
      </c>
      <c r="E26" s="30" t="s">
        <v>245</v>
      </c>
      <c r="F26" s="31" t="s">
        <v>160</v>
      </c>
      <c r="G26" s="32">
        <v>1018.125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411</v>
      </c>
    </row>
    <row r="29" spans="1:5" ht="306">
      <c r="A29" t="s">
        <v>53</v>
      </c>
      <c r="E29" s="36" t="s">
        <v>199</v>
      </c>
    </row>
    <row r="30" spans="1:16" ht="12.75">
      <c r="A30" s="25" t="s">
        <v>45</v>
      </c>
      <c r="B30" s="29" t="s">
        <v>412</v>
      </c>
      <c r="C30" s="29" t="s">
        <v>413</v>
      </c>
      <c r="D30" s="25" t="s">
        <v>47</v>
      </c>
      <c r="E30" s="30" t="s">
        <v>414</v>
      </c>
      <c r="F30" s="31" t="s">
        <v>160</v>
      </c>
      <c r="G30" s="32">
        <v>430.1</v>
      </c>
      <c r="H30" s="33">
        <v>0</v>
      </c>
      <c r="I30" s="34">
        <f>ROUND(ROUND(H30,2)*ROUND(G30,3),2)</f>
      </c>
      <c r="O30">
        <f>(I30*0)/100</f>
      </c>
      <c r="P30" t="s">
        <v>28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415</v>
      </c>
    </row>
    <row r="33" spans="1:5" ht="293.25">
      <c r="A33" t="s">
        <v>53</v>
      </c>
      <c r="E33" s="36" t="s">
        <v>416</v>
      </c>
    </row>
    <row r="34" spans="1:16" ht="12.75">
      <c r="A34" s="25" t="s">
        <v>45</v>
      </c>
      <c r="B34" s="29" t="s">
        <v>37</v>
      </c>
      <c r="C34" s="29" t="s">
        <v>417</v>
      </c>
      <c r="D34" s="25" t="s">
        <v>149</v>
      </c>
      <c r="E34" s="30" t="s">
        <v>418</v>
      </c>
      <c r="F34" s="31" t="s">
        <v>160</v>
      </c>
      <c r="G34" s="32">
        <v>459.146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406</v>
      </c>
    </row>
    <row r="36" spans="1:5" ht="12.75">
      <c r="A36" s="37" t="s">
        <v>51</v>
      </c>
      <c r="E36" s="38" t="s">
        <v>419</v>
      </c>
    </row>
    <row r="37" spans="1:5" ht="12.75">
      <c r="A37" t="s">
        <v>53</v>
      </c>
      <c r="E37" s="36" t="s">
        <v>405</v>
      </c>
    </row>
    <row r="38" spans="1:16" ht="12.75">
      <c r="A38" s="25" t="s">
        <v>45</v>
      </c>
      <c r="B38" s="29" t="s">
        <v>64</v>
      </c>
      <c r="C38" s="29" t="s">
        <v>417</v>
      </c>
      <c r="D38" s="25" t="s">
        <v>153</v>
      </c>
      <c r="E38" s="30" t="s">
        <v>418</v>
      </c>
      <c r="F38" s="31" t="s">
        <v>160</v>
      </c>
      <c r="G38" s="32">
        <v>53.854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420</v>
      </c>
    </row>
    <row r="41" spans="1:5" ht="318.75">
      <c r="A41" t="s">
        <v>53</v>
      </c>
      <c r="E41" s="36" t="s">
        <v>421</v>
      </c>
    </row>
    <row r="42" spans="1:16" ht="12.75">
      <c r="A42" s="25" t="s">
        <v>45</v>
      </c>
      <c r="B42" s="29" t="s">
        <v>77</v>
      </c>
      <c r="C42" s="29" t="s">
        <v>422</v>
      </c>
      <c r="D42" s="25" t="s">
        <v>47</v>
      </c>
      <c r="E42" s="30" t="s">
        <v>423</v>
      </c>
      <c r="F42" s="31" t="s">
        <v>160</v>
      </c>
      <c r="G42" s="32">
        <v>210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424</v>
      </c>
    </row>
    <row r="45" spans="1:5" ht="318.75">
      <c r="A45" t="s">
        <v>53</v>
      </c>
      <c r="E45" s="36" t="s">
        <v>421</v>
      </c>
    </row>
    <row r="46" spans="1:16" ht="12.75">
      <c r="A46" s="25" t="s">
        <v>45</v>
      </c>
      <c r="B46" s="29" t="s">
        <v>40</v>
      </c>
      <c r="C46" s="29" t="s">
        <v>422</v>
      </c>
      <c r="D46" s="25" t="s">
        <v>149</v>
      </c>
      <c r="E46" s="30" t="s">
        <v>423</v>
      </c>
      <c r="F46" s="31" t="s">
        <v>160</v>
      </c>
      <c r="G46" s="32">
        <v>1099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406</v>
      </c>
    </row>
    <row r="48" spans="1:5" ht="12.75">
      <c r="A48" s="37" t="s">
        <v>51</v>
      </c>
      <c r="E48" s="38" t="s">
        <v>425</v>
      </c>
    </row>
    <row r="49" spans="1:5" ht="12.75">
      <c r="A49" t="s">
        <v>53</v>
      </c>
      <c r="E49" s="36" t="s">
        <v>405</v>
      </c>
    </row>
    <row r="50" spans="1:16" ht="12.75">
      <c r="A50" s="25" t="s">
        <v>45</v>
      </c>
      <c r="B50" s="29" t="s">
        <v>42</v>
      </c>
      <c r="C50" s="29" t="s">
        <v>248</v>
      </c>
      <c r="D50" s="25" t="s">
        <v>47</v>
      </c>
      <c r="E50" s="30" t="s">
        <v>249</v>
      </c>
      <c r="F50" s="31" t="s">
        <v>160</v>
      </c>
      <c r="G50" s="32">
        <v>4887.35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25.5">
      <c r="A51" s="35" t="s">
        <v>50</v>
      </c>
      <c r="E51" s="36" t="s">
        <v>426</v>
      </c>
    </row>
    <row r="52" spans="1:5" ht="12.75">
      <c r="A52" s="37" t="s">
        <v>51</v>
      </c>
      <c r="E52" s="38" t="s">
        <v>427</v>
      </c>
    </row>
    <row r="53" spans="1:5" ht="12.75">
      <c r="A53" t="s">
        <v>53</v>
      </c>
      <c r="E53" s="36" t="s">
        <v>405</v>
      </c>
    </row>
    <row r="54" spans="1:16" ht="12.75">
      <c r="A54" s="25" t="s">
        <v>45</v>
      </c>
      <c r="B54" s="29" t="s">
        <v>89</v>
      </c>
      <c r="C54" s="29" t="s">
        <v>200</v>
      </c>
      <c r="D54" s="25" t="s">
        <v>47</v>
      </c>
      <c r="E54" s="30" t="s">
        <v>201</v>
      </c>
      <c r="F54" s="31" t="s">
        <v>160</v>
      </c>
      <c r="G54" s="32">
        <v>7586.74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428</v>
      </c>
    </row>
    <row r="56" spans="1:5" ht="12.75">
      <c r="A56" s="37" t="s">
        <v>51</v>
      </c>
      <c r="E56" s="38" t="s">
        <v>429</v>
      </c>
    </row>
    <row r="57" spans="1:5" ht="12.75">
      <c r="A57" t="s">
        <v>53</v>
      </c>
      <c r="E57" s="36" t="s">
        <v>405</v>
      </c>
    </row>
    <row r="58" spans="1:16" ht="12.75">
      <c r="A58" s="25" t="s">
        <v>45</v>
      </c>
      <c r="B58" s="29" t="s">
        <v>93</v>
      </c>
      <c r="C58" s="29" t="s">
        <v>253</v>
      </c>
      <c r="D58" s="25" t="s">
        <v>24</v>
      </c>
      <c r="E58" s="30" t="s">
        <v>254</v>
      </c>
      <c r="F58" s="31" t="s">
        <v>160</v>
      </c>
      <c r="G58" s="32">
        <v>142.6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430</v>
      </c>
    </row>
    <row r="60" spans="1:5" ht="12.75">
      <c r="A60" s="37" t="s">
        <v>51</v>
      </c>
      <c r="E60" s="38" t="s">
        <v>427</v>
      </c>
    </row>
    <row r="61" spans="1:5" ht="12.75">
      <c r="A61" t="s">
        <v>53</v>
      </c>
      <c r="E61" s="36" t="s">
        <v>405</v>
      </c>
    </row>
    <row r="62" spans="1:16" ht="12.75">
      <c r="A62" s="25" t="s">
        <v>45</v>
      </c>
      <c r="B62" s="29" t="s">
        <v>97</v>
      </c>
      <c r="C62" s="29" t="s">
        <v>253</v>
      </c>
      <c r="D62" s="25" t="s">
        <v>23</v>
      </c>
      <c r="E62" s="30" t="s">
        <v>254</v>
      </c>
      <c r="F62" s="31" t="s">
        <v>160</v>
      </c>
      <c r="G62" s="32">
        <v>64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25.5">
      <c r="A63" s="35" t="s">
        <v>50</v>
      </c>
      <c r="E63" s="36" t="s">
        <v>431</v>
      </c>
    </row>
    <row r="64" spans="1:5" ht="12.75">
      <c r="A64" s="37" t="s">
        <v>51</v>
      </c>
      <c r="E64" s="38" t="s">
        <v>427</v>
      </c>
    </row>
    <row r="65" spans="1:5" ht="12.75">
      <c r="A65" t="s">
        <v>53</v>
      </c>
      <c r="E65" s="36" t="s">
        <v>405</v>
      </c>
    </row>
    <row r="66" spans="1:16" ht="12.75">
      <c r="A66" s="25" t="s">
        <v>45</v>
      </c>
      <c r="B66" s="29" t="s">
        <v>261</v>
      </c>
      <c r="C66" s="29" t="s">
        <v>253</v>
      </c>
      <c r="D66" s="25" t="s">
        <v>22</v>
      </c>
      <c r="E66" s="30" t="s">
        <v>254</v>
      </c>
      <c r="F66" s="31" t="s">
        <v>160</v>
      </c>
      <c r="G66" s="32">
        <v>2175.35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432</v>
      </c>
    </row>
    <row r="68" spans="1:5" ht="12.75">
      <c r="A68" s="37" t="s">
        <v>51</v>
      </c>
      <c r="E68" s="38" t="s">
        <v>427</v>
      </c>
    </row>
    <row r="69" spans="1:5" ht="12.75">
      <c r="A69" t="s">
        <v>53</v>
      </c>
      <c r="E69" s="36" t="s">
        <v>405</v>
      </c>
    </row>
    <row r="70" spans="1:16" ht="12.75">
      <c r="A70" s="25" t="s">
        <v>45</v>
      </c>
      <c r="B70" s="29" t="s">
        <v>433</v>
      </c>
      <c r="C70" s="29" t="s">
        <v>257</v>
      </c>
      <c r="D70" s="25" t="s">
        <v>47</v>
      </c>
      <c r="E70" s="30" t="s">
        <v>258</v>
      </c>
      <c r="F70" s="31" t="s">
        <v>160</v>
      </c>
      <c r="G70" s="32">
        <v>149.28</v>
      </c>
      <c r="H70" s="33">
        <v>0</v>
      </c>
      <c r="I70" s="34">
        <f>ROUND(ROUND(H70,2)*ROUND(G70,3),2)</f>
      </c>
      <c r="O70">
        <f>(I70*0)/100</f>
      </c>
      <c r="P70" t="s">
        <v>28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434</v>
      </c>
    </row>
    <row r="73" spans="1:5" ht="242.25">
      <c r="A73" t="s">
        <v>53</v>
      </c>
      <c r="E73" s="36" t="s">
        <v>260</v>
      </c>
    </row>
    <row r="74" spans="1:16" ht="12.75">
      <c r="A74" s="25" t="s">
        <v>45</v>
      </c>
      <c r="B74" s="29" t="s">
        <v>105</v>
      </c>
      <c r="C74" s="29" t="s">
        <v>435</v>
      </c>
      <c r="D74" s="25" t="s">
        <v>47</v>
      </c>
      <c r="E74" s="30" t="s">
        <v>436</v>
      </c>
      <c r="F74" s="31" t="s">
        <v>160</v>
      </c>
      <c r="G74" s="32">
        <v>206.7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51">
      <c r="A76" s="37" t="s">
        <v>51</v>
      </c>
      <c r="E76" s="38" t="s">
        <v>437</v>
      </c>
    </row>
    <row r="77" spans="1:5" ht="229.5">
      <c r="A77" t="s">
        <v>53</v>
      </c>
      <c r="E77" s="36" t="s">
        <v>438</v>
      </c>
    </row>
    <row r="78" spans="1:16" ht="12.75">
      <c r="A78" s="25" t="s">
        <v>45</v>
      </c>
      <c r="B78" s="29" t="s">
        <v>109</v>
      </c>
      <c r="C78" s="29" t="s">
        <v>262</v>
      </c>
      <c r="D78" s="25" t="s">
        <v>47</v>
      </c>
      <c r="E78" s="30" t="s">
        <v>263</v>
      </c>
      <c r="F78" s="31" t="s">
        <v>170</v>
      </c>
      <c r="G78" s="32">
        <v>4790.7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427</v>
      </c>
    </row>
    <row r="81" spans="1:5" ht="12.75">
      <c r="A81" t="s">
        <v>53</v>
      </c>
      <c r="E81" s="36" t="s">
        <v>405</v>
      </c>
    </row>
    <row r="82" spans="1:16" ht="12.75">
      <c r="A82" s="25" t="s">
        <v>45</v>
      </c>
      <c r="B82" s="29" t="s">
        <v>113</v>
      </c>
      <c r="C82" s="29" t="s">
        <v>439</v>
      </c>
      <c r="D82" s="25" t="s">
        <v>47</v>
      </c>
      <c r="E82" s="30" t="s">
        <v>440</v>
      </c>
      <c r="F82" s="31" t="s">
        <v>170</v>
      </c>
      <c r="G82" s="32">
        <v>6787.5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427</v>
      </c>
    </row>
    <row r="85" spans="1:5" ht="12.75">
      <c r="A85" t="s">
        <v>53</v>
      </c>
      <c r="E85" s="36" t="s">
        <v>405</v>
      </c>
    </row>
    <row r="86" spans="1:16" ht="12.75">
      <c r="A86" s="25" t="s">
        <v>45</v>
      </c>
      <c r="B86" s="29" t="s">
        <v>388</v>
      </c>
      <c r="C86" s="29" t="s">
        <v>266</v>
      </c>
      <c r="D86" s="25" t="s">
        <v>47</v>
      </c>
      <c r="E86" s="30" t="s">
        <v>267</v>
      </c>
      <c r="F86" s="31" t="s">
        <v>160</v>
      </c>
      <c r="G86" s="32">
        <v>1018.125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441</v>
      </c>
    </row>
    <row r="88" spans="1:5" ht="12.75">
      <c r="A88" s="37" t="s">
        <v>51</v>
      </c>
      <c r="E88" s="38" t="s">
        <v>442</v>
      </c>
    </row>
    <row r="89" spans="1:5" ht="38.25">
      <c r="A89" t="s">
        <v>53</v>
      </c>
      <c r="E89" s="36" t="s">
        <v>269</v>
      </c>
    </row>
    <row r="90" spans="1:18" ht="12.75" customHeight="1">
      <c r="A90" s="6" t="s">
        <v>43</v>
      </c>
      <c r="B90" s="6"/>
      <c r="C90" s="40" t="s">
        <v>23</v>
      </c>
      <c r="D90" s="6"/>
      <c r="E90" s="27" t="s">
        <v>443</v>
      </c>
      <c r="F90" s="6"/>
      <c r="G90" s="6"/>
      <c r="H90" s="6"/>
      <c r="I90" s="41">
        <f>0+Q90</f>
      </c>
      <c r="O90">
        <f>0+R90</f>
      </c>
      <c r="Q90">
        <f>0+I91+I95+I99</f>
      </c>
      <c r="R90">
        <f>0+O91+O95+O99</f>
      </c>
    </row>
    <row r="91" spans="1:16" ht="12.75">
      <c r="A91" s="25" t="s">
        <v>45</v>
      </c>
      <c r="B91" s="29" t="s">
        <v>121</v>
      </c>
      <c r="C91" s="29" t="s">
        <v>444</v>
      </c>
      <c r="D91" s="25" t="s">
        <v>24</v>
      </c>
      <c r="E91" s="30" t="s">
        <v>445</v>
      </c>
      <c r="F91" s="31" t="s">
        <v>170</v>
      </c>
      <c r="G91" s="32">
        <v>280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25.5">
      <c r="A92" s="35" t="s">
        <v>50</v>
      </c>
      <c r="E92" s="36" t="s">
        <v>446</v>
      </c>
    </row>
    <row r="93" spans="1:5" ht="12.75">
      <c r="A93" s="37" t="s">
        <v>51</v>
      </c>
      <c r="E93" s="38" t="s">
        <v>447</v>
      </c>
    </row>
    <row r="94" spans="1:5" ht="12.75">
      <c r="A94" t="s">
        <v>53</v>
      </c>
      <c r="E94" s="36" t="s">
        <v>405</v>
      </c>
    </row>
    <row r="95" spans="1:16" ht="12.75">
      <c r="A95" s="25" t="s">
        <v>45</v>
      </c>
      <c r="B95" s="29" t="s">
        <v>289</v>
      </c>
      <c r="C95" s="29" t="s">
        <v>444</v>
      </c>
      <c r="D95" s="25" t="s">
        <v>23</v>
      </c>
      <c r="E95" s="30" t="s">
        <v>445</v>
      </c>
      <c r="F95" s="31" t="s">
        <v>170</v>
      </c>
      <c r="G95" s="32">
        <v>4350.7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448</v>
      </c>
    </row>
    <row r="97" spans="1:5" ht="12.75">
      <c r="A97" s="37" t="s">
        <v>51</v>
      </c>
      <c r="E97" s="38" t="s">
        <v>447</v>
      </c>
    </row>
    <row r="98" spans="1:5" ht="12.75">
      <c r="A98" t="s">
        <v>53</v>
      </c>
      <c r="E98" s="36" t="s">
        <v>405</v>
      </c>
    </row>
    <row r="99" spans="1:16" ht="12.75">
      <c r="A99" s="25" t="s">
        <v>45</v>
      </c>
      <c r="B99" s="29" t="s">
        <v>294</v>
      </c>
      <c r="C99" s="29" t="s">
        <v>449</v>
      </c>
      <c r="D99" s="25" t="s">
        <v>47</v>
      </c>
      <c r="E99" s="30" t="s">
        <v>450</v>
      </c>
      <c r="F99" s="31" t="s">
        <v>160</v>
      </c>
      <c r="G99" s="32">
        <v>0.58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451</v>
      </c>
    </row>
    <row r="101" spans="1:5" ht="12.75">
      <c r="A101" s="37" t="s">
        <v>51</v>
      </c>
      <c r="E101" s="38" t="s">
        <v>447</v>
      </c>
    </row>
    <row r="102" spans="1:5" ht="12.75">
      <c r="A102" t="s">
        <v>53</v>
      </c>
      <c r="E102" s="36" t="s">
        <v>405</v>
      </c>
    </row>
    <row r="103" spans="1:18" ht="12.75" customHeight="1">
      <c r="A103" s="6" t="s">
        <v>43</v>
      </c>
      <c r="B103" s="6"/>
      <c r="C103" s="40" t="s">
        <v>33</v>
      </c>
      <c r="D103" s="6"/>
      <c r="E103" s="27" t="s">
        <v>271</v>
      </c>
      <c r="F103" s="6"/>
      <c r="G103" s="6"/>
      <c r="H103" s="6"/>
      <c r="I103" s="41">
        <f>0+Q103</f>
      </c>
      <c r="O103">
        <f>0+R103</f>
      </c>
      <c r="Q103">
        <f>0+I104+I108+I112+I116</f>
      </c>
      <c r="R103">
        <f>0+O104+O108+O112+O116</f>
      </c>
    </row>
    <row r="104" spans="1:16" ht="12.75">
      <c r="A104" s="25" t="s">
        <v>45</v>
      </c>
      <c r="B104" s="29" t="s">
        <v>194</v>
      </c>
      <c r="C104" s="29" t="s">
        <v>272</v>
      </c>
      <c r="D104" s="25" t="s">
        <v>47</v>
      </c>
      <c r="E104" s="30" t="s">
        <v>273</v>
      </c>
      <c r="F104" s="31" t="s">
        <v>160</v>
      </c>
      <c r="G104" s="32">
        <v>2.7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452</v>
      </c>
    </row>
    <row r="107" spans="1:5" ht="369.75">
      <c r="A107" t="s">
        <v>53</v>
      </c>
      <c r="E107" s="36" t="s">
        <v>275</v>
      </c>
    </row>
    <row r="108" spans="1:16" ht="12.75">
      <c r="A108" s="25" t="s">
        <v>45</v>
      </c>
      <c r="B108" s="29" t="s">
        <v>299</v>
      </c>
      <c r="C108" s="29" t="s">
        <v>453</v>
      </c>
      <c r="D108" s="25" t="s">
        <v>47</v>
      </c>
      <c r="E108" s="30" t="s">
        <v>454</v>
      </c>
      <c r="F108" s="31" t="s">
        <v>160</v>
      </c>
      <c r="G108" s="32">
        <v>3.92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25.5">
      <c r="A109" s="35" t="s">
        <v>50</v>
      </c>
      <c r="E109" s="36" t="s">
        <v>455</v>
      </c>
    </row>
    <row r="110" spans="1:5" ht="12.75">
      <c r="A110" s="37" t="s">
        <v>51</v>
      </c>
      <c r="E110" s="38" t="s">
        <v>447</v>
      </c>
    </row>
    <row r="111" spans="1:5" ht="12.75">
      <c r="A111" t="s">
        <v>53</v>
      </c>
      <c r="E111" s="36" t="s">
        <v>405</v>
      </c>
    </row>
    <row r="112" spans="1:16" ht="12.75">
      <c r="A112" s="25" t="s">
        <v>45</v>
      </c>
      <c r="B112" s="29" t="s">
        <v>303</v>
      </c>
      <c r="C112" s="29" t="s">
        <v>456</v>
      </c>
      <c r="D112" s="25" t="s">
        <v>47</v>
      </c>
      <c r="E112" s="30" t="s">
        <v>457</v>
      </c>
      <c r="F112" s="31" t="s">
        <v>160</v>
      </c>
      <c r="G112" s="32">
        <v>0.3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458</v>
      </c>
    </row>
    <row r="114" spans="1:5" ht="12.75">
      <c r="A114" s="37" t="s">
        <v>51</v>
      </c>
      <c r="E114" s="38" t="s">
        <v>447</v>
      </c>
    </row>
    <row r="115" spans="1:5" ht="12.75">
      <c r="A115" t="s">
        <v>53</v>
      </c>
      <c r="E115" s="36" t="s">
        <v>405</v>
      </c>
    </row>
    <row r="116" spans="1:16" ht="12.75">
      <c r="A116" s="25" t="s">
        <v>45</v>
      </c>
      <c r="B116" s="29" t="s">
        <v>204</v>
      </c>
      <c r="C116" s="29" t="s">
        <v>276</v>
      </c>
      <c r="D116" s="25" t="s">
        <v>47</v>
      </c>
      <c r="E116" s="30" t="s">
        <v>277</v>
      </c>
      <c r="F116" s="31" t="s">
        <v>160</v>
      </c>
      <c r="G116" s="32">
        <v>5.4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38.25">
      <c r="A118" s="37" t="s">
        <v>51</v>
      </c>
      <c r="E118" s="38" t="s">
        <v>459</v>
      </c>
    </row>
    <row r="119" spans="1:5" ht="102">
      <c r="A119" t="s">
        <v>53</v>
      </c>
      <c r="E119" s="36" t="s">
        <v>279</v>
      </c>
    </row>
    <row r="120" spans="1:18" ht="12.75" customHeight="1">
      <c r="A120" s="6" t="s">
        <v>43</v>
      </c>
      <c r="B120" s="6"/>
      <c r="C120" s="40" t="s">
        <v>35</v>
      </c>
      <c r="D120" s="6"/>
      <c r="E120" s="27" t="s">
        <v>280</v>
      </c>
      <c r="F120" s="6"/>
      <c r="G120" s="6"/>
      <c r="H120" s="6"/>
      <c r="I120" s="41">
        <f>0+Q120</f>
      </c>
      <c r="O120">
        <f>0+R120</f>
      </c>
      <c r="Q120">
        <f>0+I121+I125+I129+I133+I137+I141+I145+I149+I153+I157+I161+I165+I169+I173+I177+I181+I185+I189</f>
      </c>
      <c r="R120">
        <f>0+O121+O125+O129+O133+O137+O141+O145+O149+O153+O157+O161+O165+O169+O173+O177+O181+O185+O189</f>
      </c>
    </row>
    <row r="121" spans="1:16" ht="12.75">
      <c r="A121" s="25" t="s">
        <v>45</v>
      </c>
      <c r="B121" s="29" t="s">
        <v>396</v>
      </c>
      <c r="C121" s="29" t="s">
        <v>460</v>
      </c>
      <c r="D121" s="25" t="s">
        <v>47</v>
      </c>
      <c r="E121" s="30" t="s">
        <v>461</v>
      </c>
      <c r="F121" s="31" t="s">
        <v>170</v>
      </c>
      <c r="G121" s="32">
        <v>2892.905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462</v>
      </c>
    </row>
    <row r="123" spans="1:5" ht="25.5">
      <c r="A123" s="37" t="s">
        <v>51</v>
      </c>
      <c r="E123" s="38" t="s">
        <v>463</v>
      </c>
    </row>
    <row r="124" spans="1:5" ht="12.75">
      <c r="A124" t="s">
        <v>53</v>
      </c>
      <c r="E124" s="36" t="s">
        <v>405</v>
      </c>
    </row>
    <row r="125" spans="1:16" ht="12.75">
      <c r="A125" s="25" t="s">
        <v>45</v>
      </c>
      <c r="B125" s="29" t="s">
        <v>311</v>
      </c>
      <c r="C125" s="29" t="s">
        <v>464</v>
      </c>
      <c r="D125" s="25" t="s">
        <v>47</v>
      </c>
      <c r="E125" s="30" t="s">
        <v>465</v>
      </c>
      <c r="F125" s="31" t="s">
        <v>170</v>
      </c>
      <c r="G125" s="32">
        <v>1444.697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466</v>
      </c>
    </row>
    <row r="127" spans="1:5" ht="63.75">
      <c r="A127" s="37" t="s">
        <v>51</v>
      </c>
      <c r="E127" s="38" t="s">
        <v>467</v>
      </c>
    </row>
    <row r="128" spans="1:5" ht="12.75">
      <c r="A128" t="s">
        <v>53</v>
      </c>
      <c r="E128" s="36" t="s">
        <v>405</v>
      </c>
    </row>
    <row r="129" spans="1:16" ht="12.75">
      <c r="A129" s="25" t="s">
        <v>45</v>
      </c>
      <c r="B129" s="29" t="s">
        <v>209</v>
      </c>
      <c r="C129" s="29" t="s">
        <v>464</v>
      </c>
      <c r="D129" s="25" t="s">
        <v>149</v>
      </c>
      <c r="E129" s="30" t="s">
        <v>465</v>
      </c>
      <c r="F129" s="31" t="s">
        <v>170</v>
      </c>
      <c r="G129" s="32">
        <v>127.89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468</v>
      </c>
    </row>
    <row r="131" spans="1:5" ht="25.5">
      <c r="A131" s="37" t="s">
        <v>51</v>
      </c>
      <c r="E131" s="38" t="s">
        <v>469</v>
      </c>
    </row>
    <row r="132" spans="1:5" ht="127.5">
      <c r="A132" t="s">
        <v>53</v>
      </c>
      <c r="E132" s="36" t="s">
        <v>284</v>
      </c>
    </row>
    <row r="133" spans="1:16" ht="12.75">
      <c r="A133" s="25" t="s">
        <v>45</v>
      </c>
      <c r="B133" s="29" t="s">
        <v>316</v>
      </c>
      <c r="C133" s="29" t="s">
        <v>470</v>
      </c>
      <c r="D133" s="25" t="s">
        <v>47</v>
      </c>
      <c r="E133" s="30" t="s">
        <v>471</v>
      </c>
      <c r="F133" s="31" t="s">
        <v>170</v>
      </c>
      <c r="G133" s="32">
        <v>3037.55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472</v>
      </c>
    </row>
    <row r="135" spans="1:5" ht="25.5">
      <c r="A135" s="37" t="s">
        <v>51</v>
      </c>
      <c r="E135" s="38" t="s">
        <v>473</v>
      </c>
    </row>
    <row r="136" spans="1:5" ht="12.75">
      <c r="A136" t="s">
        <v>53</v>
      </c>
      <c r="E136" s="36" t="s">
        <v>405</v>
      </c>
    </row>
    <row r="137" spans="1:16" ht="12.75">
      <c r="A137" s="25" t="s">
        <v>45</v>
      </c>
      <c r="B137" s="29" t="s">
        <v>381</v>
      </c>
      <c r="C137" s="29" t="s">
        <v>474</v>
      </c>
      <c r="D137" s="25" t="s">
        <v>47</v>
      </c>
      <c r="E137" s="30" t="s">
        <v>475</v>
      </c>
      <c r="F137" s="31" t="s">
        <v>170</v>
      </c>
      <c r="G137" s="32">
        <v>1651.214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25.5">
      <c r="A138" s="35" t="s">
        <v>50</v>
      </c>
      <c r="E138" s="36" t="s">
        <v>476</v>
      </c>
    </row>
    <row r="139" spans="1:5" ht="89.25">
      <c r="A139" s="37" t="s">
        <v>51</v>
      </c>
      <c r="E139" s="38" t="s">
        <v>477</v>
      </c>
    </row>
    <row r="140" spans="1:5" ht="51">
      <c r="A140" t="s">
        <v>53</v>
      </c>
      <c r="E140" s="36" t="s">
        <v>288</v>
      </c>
    </row>
    <row r="141" spans="1:16" ht="12.75">
      <c r="A141" s="25" t="s">
        <v>45</v>
      </c>
      <c r="B141" s="29" t="s">
        <v>321</v>
      </c>
      <c r="C141" s="29" t="s">
        <v>478</v>
      </c>
      <c r="D141" s="25" t="s">
        <v>47</v>
      </c>
      <c r="E141" s="30" t="s">
        <v>479</v>
      </c>
      <c r="F141" s="31" t="s">
        <v>170</v>
      </c>
      <c r="G141" s="32">
        <v>534.1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480</v>
      </c>
    </row>
    <row r="143" spans="1:5" ht="12.75">
      <c r="A143" s="37" t="s">
        <v>51</v>
      </c>
      <c r="E143" s="38" t="s">
        <v>427</v>
      </c>
    </row>
    <row r="144" spans="1:5" ht="12.75">
      <c r="A144" t="s">
        <v>53</v>
      </c>
      <c r="E144" s="36" t="s">
        <v>405</v>
      </c>
    </row>
    <row r="145" spans="1:16" ht="12.75">
      <c r="A145" s="25" t="s">
        <v>45</v>
      </c>
      <c r="B145" s="29" t="s">
        <v>326</v>
      </c>
      <c r="C145" s="29" t="s">
        <v>295</v>
      </c>
      <c r="D145" s="25" t="s">
        <v>47</v>
      </c>
      <c r="E145" s="30" t="s">
        <v>296</v>
      </c>
      <c r="F145" s="31" t="s">
        <v>170</v>
      </c>
      <c r="G145" s="32">
        <v>4281.742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481</v>
      </c>
    </row>
    <row r="147" spans="1:5" ht="51">
      <c r="A147" s="37" t="s">
        <v>51</v>
      </c>
      <c r="E147" s="38" t="s">
        <v>482</v>
      </c>
    </row>
    <row r="148" spans="1:5" ht="12.75">
      <c r="A148" t="s">
        <v>53</v>
      </c>
      <c r="E148" s="36" t="s">
        <v>405</v>
      </c>
    </row>
    <row r="149" spans="1:16" ht="12.75">
      <c r="A149" s="25" t="s">
        <v>45</v>
      </c>
      <c r="B149" s="29" t="s">
        <v>331</v>
      </c>
      <c r="C149" s="29" t="s">
        <v>300</v>
      </c>
      <c r="D149" s="25" t="s">
        <v>47</v>
      </c>
      <c r="E149" s="30" t="s">
        <v>301</v>
      </c>
      <c r="F149" s="31" t="s">
        <v>170</v>
      </c>
      <c r="G149" s="32">
        <v>5379.098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483</v>
      </c>
    </row>
    <row r="151" spans="1:5" ht="51">
      <c r="A151" s="37" t="s">
        <v>51</v>
      </c>
      <c r="E151" s="38" t="s">
        <v>484</v>
      </c>
    </row>
    <row r="152" spans="1:5" ht="12.75">
      <c r="A152" t="s">
        <v>53</v>
      </c>
      <c r="E152" s="36" t="s">
        <v>405</v>
      </c>
    </row>
    <row r="153" spans="1:16" ht="12.75">
      <c r="A153" s="25" t="s">
        <v>45</v>
      </c>
      <c r="B153" s="29" t="s">
        <v>335</v>
      </c>
      <c r="C153" s="29" t="s">
        <v>372</v>
      </c>
      <c r="D153" s="25" t="s">
        <v>47</v>
      </c>
      <c r="E153" s="30" t="s">
        <v>373</v>
      </c>
      <c r="F153" s="31" t="s">
        <v>170</v>
      </c>
      <c r="G153" s="32">
        <v>2582.419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485</v>
      </c>
    </row>
    <row r="155" spans="1:5" ht="51">
      <c r="A155" s="37" t="s">
        <v>51</v>
      </c>
      <c r="E155" s="38" t="s">
        <v>486</v>
      </c>
    </row>
    <row r="156" spans="1:5" ht="12.75">
      <c r="A156" t="s">
        <v>53</v>
      </c>
      <c r="E156" s="36" t="s">
        <v>405</v>
      </c>
    </row>
    <row r="157" spans="1:16" ht="12.75">
      <c r="A157" s="25" t="s">
        <v>45</v>
      </c>
      <c r="B157" s="29" t="s">
        <v>339</v>
      </c>
      <c r="C157" s="29" t="s">
        <v>304</v>
      </c>
      <c r="D157" s="25" t="s">
        <v>47</v>
      </c>
      <c r="E157" s="30" t="s">
        <v>305</v>
      </c>
      <c r="F157" s="31" t="s">
        <v>170</v>
      </c>
      <c r="G157" s="32">
        <v>2499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487</v>
      </c>
    </row>
    <row r="159" spans="1:5" ht="12.75">
      <c r="A159" s="37" t="s">
        <v>51</v>
      </c>
      <c r="E159" s="38" t="s">
        <v>488</v>
      </c>
    </row>
    <row r="160" spans="1:5" ht="12.75">
      <c r="A160" t="s">
        <v>53</v>
      </c>
      <c r="E160" s="36" t="s">
        <v>405</v>
      </c>
    </row>
    <row r="161" spans="1:16" ht="12.75">
      <c r="A161" s="25" t="s">
        <v>45</v>
      </c>
      <c r="B161" s="29" t="s">
        <v>344</v>
      </c>
      <c r="C161" s="29" t="s">
        <v>489</v>
      </c>
      <c r="D161" s="25" t="s">
        <v>47</v>
      </c>
      <c r="E161" s="30" t="s">
        <v>490</v>
      </c>
      <c r="F161" s="31" t="s">
        <v>170</v>
      </c>
      <c r="G161" s="32">
        <v>2623.95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491</v>
      </c>
    </row>
    <row r="163" spans="1:5" ht="25.5">
      <c r="A163" s="37" t="s">
        <v>51</v>
      </c>
      <c r="E163" s="38" t="s">
        <v>492</v>
      </c>
    </row>
    <row r="164" spans="1:5" ht="12.75">
      <c r="A164" t="s">
        <v>53</v>
      </c>
      <c r="E164" s="36" t="s">
        <v>405</v>
      </c>
    </row>
    <row r="165" spans="1:16" ht="12.75">
      <c r="A165" s="25" t="s">
        <v>45</v>
      </c>
      <c r="B165" s="29" t="s">
        <v>493</v>
      </c>
      <c r="C165" s="29" t="s">
        <v>378</v>
      </c>
      <c r="D165" s="25" t="s">
        <v>47</v>
      </c>
      <c r="E165" s="30" t="s">
        <v>379</v>
      </c>
      <c r="F165" s="31" t="s">
        <v>170</v>
      </c>
      <c r="G165" s="32">
        <v>1259.717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494</v>
      </c>
    </row>
    <row r="167" spans="1:5" ht="25.5">
      <c r="A167" s="37" t="s">
        <v>51</v>
      </c>
      <c r="E167" s="38" t="s">
        <v>495</v>
      </c>
    </row>
    <row r="168" spans="1:5" ht="12.75">
      <c r="A168" t="s">
        <v>53</v>
      </c>
      <c r="E168" s="36" t="s">
        <v>405</v>
      </c>
    </row>
    <row r="169" spans="1:16" ht="12.75">
      <c r="A169" s="25" t="s">
        <v>45</v>
      </c>
      <c r="B169" s="29" t="s">
        <v>496</v>
      </c>
      <c r="C169" s="29" t="s">
        <v>497</v>
      </c>
      <c r="D169" s="25" t="s">
        <v>47</v>
      </c>
      <c r="E169" s="30" t="s">
        <v>498</v>
      </c>
      <c r="F169" s="31" t="s">
        <v>170</v>
      </c>
      <c r="G169" s="32">
        <v>2755.148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499</v>
      </c>
    </row>
    <row r="171" spans="1:5" ht="25.5">
      <c r="A171" s="37" t="s">
        <v>51</v>
      </c>
      <c r="E171" s="38" t="s">
        <v>500</v>
      </c>
    </row>
    <row r="172" spans="1:5" ht="12.75">
      <c r="A172" t="s">
        <v>53</v>
      </c>
      <c r="E172" s="36" t="s">
        <v>405</v>
      </c>
    </row>
    <row r="173" spans="1:16" ht="12.75">
      <c r="A173" s="25" t="s">
        <v>45</v>
      </c>
      <c r="B173" s="29" t="s">
        <v>501</v>
      </c>
      <c r="C173" s="29" t="s">
        <v>382</v>
      </c>
      <c r="D173" s="25" t="s">
        <v>47</v>
      </c>
      <c r="E173" s="30" t="s">
        <v>383</v>
      </c>
      <c r="F173" s="31" t="s">
        <v>170</v>
      </c>
      <c r="G173" s="32">
        <v>1322.702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50</v>
      </c>
      <c r="E174" s="36" t="s">
        <v>502</v>
      </c>
    </row>
    <row r="175" spans="1:5" ht="25.5">
      <c r="A175" s="37" t="s">
        <v>51</v>
      </c>
      <c r="E175" s="38" t="s">
        <v>503</v>
      </c>
    </row>
    <row r="176" spans="1:5" ht="12.75">
      <c r="A176" t="s">
        <v>53</v>
      </c>
      <c r="E176" s="36" t="s">
        <v>405</v>
      </c>
    </row>
    <row r="177" spans="1:16" ht="12.75">
      <c r="A177" s="25" t="s">
        <v>45</v>
      </c>
      <c r="B177" s="29" t="s">
        <v>504</v>
      </c>
      <c r="C177" s="29" t="s">
        <v>385</v>
      </c>
      <c r="D177" s="25" t="s">
        <v>47</v>
      </c>
      <c r="E177" s="30" t="s">
        <v>386</v>
      </c>
      <c r="F177" s="31" t="s">
        <v>170</v>
      </c>
      <c r="G177" s="32">
        <v>1142.6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12.75">
      <c r="A178" s="35" t="s">
        <v>50</v>
      </c>
      <c r="E178" s="36" t="s">
        <v>505</v>
      </c>
    </row>
    <row r="179" spans="1:5" ht="25.5">
      <c r="A179" s="37" t="s">
        <v>51</v>
      </c>
      <c r="E179" s="38" t="s">
        <v>506</v>
      </c>
    </row>
    <row r="180" spans="1:5" ht="12.75">
      <c r="A180" t="s">
        <v>53</v>
      </c>
      <c r="E180" s="36" t="s">
        <v>405</v>
      </c>
    </row>
    <row r="181" spans="1:16" ht="12.75">
      <c r="A181" s="25" t="s">
        <v>45</v>
      </c>
      <c r="B181" s="29" t="s">
        <v>507</v>
      </c>
      <c r="C181" s="29" t="s">
        <v>389</v>
      </c>
      <c r="D181" s="25" t="s">
        <v>47</v>
      </c>
      <c r="E181" s="30" t="s">
        <v>390</v>
      </c>
      <c r="F181" s="31" t="s">
        <v>170</v>
      </c>
      <c r="G181" s="32">
        <v>1199.73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12.75">
      <c r="A182" s="35" t="s">
        <v>50</v>
      </c>
      <c r="E182" s="36" t="s">
        <v>508</v>
      </c>
    </row>
    <row r="183" spans="1:5" ht="25.5">
      <c r="A183" s="37" t="s">
        <v>51</v>
      </c>
      <c r="E183" s="38" t="s">
        <v>509</v>
      </c>
    </row>
    <row r="184" spans="1:5" ht="12.75">
      <c r="A184" t="s">
        <v>53</v>
      </c>
      <c r="E184" s="36" t="s">
        <v>405</v>
      </c>
    </row>
    <row r="185" spans="1:16" ht="12.75">
      <c r="A185" s="25" t="s">
        <v>45</v>
      </c>
      <c r="B185" s="29" t="s">
        <v>510</v>
      </c>
      <c r="C185" s="29" t="s">
        <v>511</v>
      </c>
      <c r="D185" s="25" t="s">
        <v>24</v>
      </c>
      <c r="E185" s="30" t="s">
        <v>512</v>
      </c>
      <c r="F185" s="31" t="s">
        <v>170</v>
      </c>
      <c r="G185" s="32">
        <v>121.8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25.5">
      <c r="A186" s="35" t="s">
        <v>50</v>
      </c>
      <c r="E186" s="36" t="s">
        <v>513</v>
      </c>
    </row>
    <row r="187" spans="1:5" ht="25.5">
      <c r="A187" s="37" t="s">
        <v>51</v>
      </c>
      <c r="E187" s="38" t="s">
        <v>514</v>
      </c>
    </row>
    <row r="188" spans="1:5" ht="12.75">
      <c r="A188" t="s">
        <v>53</v>
      </c>
      <c r="E188" s="36" t="s">
        <v>405</v>
      </c>
    </row>
    <row r="189" spans="1:16" ht="12.75">
      <c r="A189" s="25" t="s">
        <v>45</v>
      </c>
      <c r="B189" s="29" t="s">
        <v>515</v>
      </c>
      <c r="C189" s="29" t="s">
        <v>511</v>
      </c>
      <c r="D189" s="25" t="s">
        <v>23</v>
      </c>
      <c r="E189" s="30" t="s">
        <v>512</v>
      </c>
      <c r="F189" s="31" t="s">
        <v>170</v>
      </c>
      <c r="G189" s="32">
        <v>53.2</v>
      </c>
      <c r="H189" s="33">
        <v>0</v>
      </c>
      <c r="I189" s="34">
        <f>ROUND(ROUND(H189,2)*ROUND(G189,3),2)</f>
      </c>
      <c r="O189">
        <f>(I189*21)/100</f>
      </c>
      <c r="P189" t="s">
        <v>23</v>
      </c>
    </row>
    <row r="190" spans="1:5" ht="25.5">
      <c r="A190" s="35" t="s">
        <v>50</v>
      </c>
      <c r="E190" s="36" t="s">
        <v>516</v>
      </c>
    </row>
    <row r="191" spans="1:5" ht="25.5">
      <c r="A191" s="37" t="s">
        <v>51</v>
      </c>
      <c r="E191" s="38" t="s">
        <v>517</v>
      </c>
    </row>
    <row r="192" spans="1:5" ht="12.75">
      <c r="A192" t="s">
        <v>53</v>
      </c>
      <c r="E192" s="36" t="s">
        <v>405</v>
      </c>
    </row>
    <row r="193" spans="1:18" ht="12.75" customHeight="1">
      <c r="A193" s="6" t="s">
        <v>43</v>
      </c>
      <c r="B193" s="6"/>
      <c r="C193" s="40" t="s">
        <v>64</v>
      </c>
      <c r="D193" s="6"/>
      <c r="E193" s="27" t="s">
        <v>518</v>
      </c>
      <c r="F193" s="6"/>
      <c r="G193" s="6"/>
      <c r="H193" s="6"/>
      <c r="I193" s="41">
        <f>0+Q193</f>
      </c>
      <c r="O193">
        <f>0+R193</f>
      </c>
      <c r="Q193">
        <f>0+I194+I198+I202+I206+I210+I214+I218+I222+I226+I230</f>
      </c>
      <c r="R193">
        <f>0+O194+O198+O202+O206+O210+O214+O218+O222+O226+O230</f>
      </c>
    </row>
    <row r="194" spans="1:16" ht="12.75">
      <c r="A194" s="25" t="s">
        <v>45</v>
      </c>
      <c r="B194" s="29" t="s">
        <v>519</v>
      </c>
      <c r="C194" s="29" t="s">
        <v>520</v>
      </c>
      <c r="D194" s="25" t="s">
        <v>47</v>
      </c>
      <c r="E194" s="30" t="s">
        <v>521</v>
      </c>
      <c r="F194" s="31" t="s">
        <v>82</v>
      </c>
      <c r="G194" s="32">
        <v>44</v>
      </c>
      <c r="H194" s="33">
        <v>0</v>
      </c>
      <c r="I194" s="34">
        <f>ROUND(ROUND(H194,2)*ROUND(G194,3),2)</f>
      </c>
      <c r="O194">
        <f>(I194*21)/100</f>
      </c>
      <c r="P194" t="s">
        <v>23</v>
      </c>
    </row>
    <row r="195" spans="1:5" ht="12.75">
      <c r="A195" s="35" t="s">
        <v>50</v>
      </c>
      <c r="E195" s="36" t="s">
        <v>47</v>
      </c>
    </row>
    <row r="196" spans="1:5" ht="25.5">
      <c r="A196" s="37" t="s">
        <v>51</v>
      </c>
      <c r="E196" s="38" t="s">
        <v>522</v>
      </c>
    </row>
    <row r="197" spans="1:5" ht="76.5">
      <c r="A197" t="s">
        <v>53</v>
      </c>
      <c r="E197" s="36" t="s">
        <v>523</v>
      </c>
    </row>
    <row r="198" spans="1:16" ht="12.75">
      <c r="A198" s="25" t="s">
        <v>45</v>
      </c>
      <c r="B198" s="29" t="s">
        <v>524</v>
      </c>
      <c r="C198" s="29" t="s">
        <v>525</v>
      </c>
      <c r="D198" s="25" t="s">
        <v>47</v>
      </c>
      <c r="E198" s="30" t="s">
        <v>526</v>
      </c>
      <c r="F198" s="31" t="s">
        <v>82</v>
      </c>
      <c r="G198" s="32">
        <v>350</v>
      </c>
      <c r="H198" s="33">
        <v>0</v>
      </c>
      <c r="I198" s="34">
        <f>ROUND(ROUND(H198,2)*ROUND(G198,3),2)</f>
      </c>
      <c r="O198">
        <f>(I198*21)/100</f>
      </c>
      <c r="P198" t="s">
        <v>23</v>
      </c>
    </row>
    <row r="199" spans="1:5" ht="12.75">
      <c r="A199" s="35" t="s">
        <v>50</v>
      </c>
      <c r="E199" s="36" t="s">
        <v>47</v>
      </c>
    </row>
    <row r="200" spans="1:5" ht="12.75">
      <c r="A200" s="37" t="s">
        <v>51</v>
      </c>
      <c r="E200" s="38" t="s">
        <v>527</v>
      </c>
    </row>
    <row r="201" spans="1:5" ht="140.25">
      <c r="A201" t="s">
        <v>53</v>
      </c>
      <c r="E201" s="36" t="s">
        <v>528</v>
      </c>
    </row>
    <row r="202" spans="1:16" ht="25.5">
      <c r="A202" s="25" t="s">
        <v>45</v>
      </c>
      <c r="B202" s="29" t="s">
        <v>529</v>
      </c>
      <c r="C202" s="29" t="s">
        <v>530</v>
      </c>
      <c r="D202" s="25" t="s">
        <v>47</v>
      </c>
      <c r="E202" s="30" t="s">
        <v>531</v>
      </c>
      <c r="F202" s="31" t="s">
        <v>170</v>
      </c>
      <c r="G202" s="32">
        <v>40.47</v>
      </c>
      <c r="H202" s="33">
        <v>0</v>
      </c>
      <c r="I202" s="34">
        <f>ROUND(ROUND(H202,2)*ROUND(G202,3),2)</f>
      </c>
      <c r="O202">
        <f>(I202*21)/100</f>
      </c>
      <c r="P202" t="s">
        <v>23</v>
      </c>
    </row>
    <row r="203" spans="1:5" ht="25.5">
      <c r="A203" s="35" t="s">
        <v>50</v>
      </c>
      <c r="E203" s="36" t="s">
        <v>532</v>
      </c>
    </row>
    <row r="204" spans="1:5" ht="12.75">
      <c r="A204" s="37" t="s">
        <v>51</v>
      </c>
      <c r="E204" s="38" t="s">
        <v>427</v>
      </c>
    </row>
    <row r="205" spans="1:5" ht="12.75">
      <c r="A205" t="s">
        <v>53</v>
      </c>
      <c r="E205" s="36" t="s">
        <v>405</v>
      </c>
    </row>
    <row r="206" spans="1:16" ht="12.75">
      <c r="A206" s="25" t="s">
        <v>45</v>
      </c>
      <c r="B206" s="29" t="s">
        <v>533</v>
      </c>
      <c r="C206" s="29" t="s">
        <v>534</v>
      </c>
      <c r="D206" s="25" t="s">
        <v>47</v>
      </c>
      <c r="E206" s="30" t="s">
        <v>535</v>
      </c>
      <c r="F206" s="31" t="s">
        <v>170</v>
      </c>
      <c r="G206" s="32">
        <v>40.47</v>
      </c>
      <c r="H206" s="33">
        <v>0</v>
      </c>
      <c r="I206" s="34">
        <f>ROUND(ROUND(H206,2)*ROUND(G206,3),2)</f>
      </c>
      <c r="O206">
        <f>(I206*21)/100</f>
      </c>
      <c r="P206" t="s">
        <v>23</v>
      </c>
    </row>
    <row r="207" spans="1:5" ht="12.75">
      <c r="A207" s="35" t="s">
        <v>50</v>
      </c>
      <c r="E207" s="36" t="s">
        <v>536</v>
      </c>
    </row>
    <row r="208" spans="1:5" ht="12.75">
      <c r="A208" s="37" t="s">
        <v>51</v>
      </c>
      <c r="E208" s="38" t="s">
        <v>427</v>
      </c>
    </row>
    <row r="209" spans="1:5" ht="12.75">
      <c r="A209" t="s">
        <v>53</v>
      </c>
      <c r="E209" s="36" t="s">
        <v>405</v>
      </c>
    </row>
    <row r="210" spans="1:16" ht="12.75">
      <c r="A210" s="25" t="s">
        <v>45</v>
      </c>
      <c r="B210" s="29" t="s">
        <v>537</v>
      </c>
      <c r="C210" s="29" t="s">
        <v>538</v>
      </c>
      <c r="D210" s="25" t="s">
        <v>149</v>
      </c>
      <c r="E210" s="30" t="s">
        <v>539</v>
      </c>
      <c r="F210" s="31" t="s">
        <v>82</v>
      </c>
      <c r="G210" s="32">
        <v>350</v>
      </c>
      <c r="H210" s="33">
        <v>0</v>
      </c>
      <c r="I210" s="34">
        <f>ROUND(ROUND(H210,2)*ROUND(G210,3),2)</f>
      </c>
      <c r="O210">
        <f>(I210*21)/100</f>
      </c>
      <c r="P210" t="s">
        <v>23</v>
      </c>
    </row>
    <row r="211" spans="1:5" ht="12.75">
      <c r="A211" s="35" t="s">
        <v>50</v>
      </c>
      <c r="E211" s="36" t="s">
        <v>47</v>
      </c>
    </row>
    <row r="212" spans="1:5" ht="25.5">
      <c r="A212" s="37" t="s">
        <v>51</v>
      </c>
      <c r="E212" s="38" t="s">
        <v>540</v>
      </c>
    </row>
    <row r="213" spans="1:5" ht="153">
      <c r="A213" t="s">
        <v>53</v>
      </c>
      <c r="E213" s="36" t="s">
        <v>541</v>
      </c>
    </row>
    <row r="214" spans="1:16" ht="12.75">
      <c r="A214" s="25" t="s">
        <v>45</v>
      </c>
      <c r="B214" s="29" t="s">
        <v>542</v>
      </c>
      <c r="C214" s="29" t="s">
        <v>538</v>
      </c>
      <c r="D214" s="25" t="s">
        <v>153</v>
      </c>
      <c r="E214" s="30" t="s">
        <v>539</v>
      </c>
      <c r="F214" s="31" t="s">
        <v>82</v>
      </c>
      <c r="G214" s="32">
        <v>350</v>
      </c>
      <c r="H214" s="33">
        <v>0</v>
      </c>
      <c r="I214" s="34">
        <f>ROUND(ROUND(H214,2)*ROUND(G214,3),2)</f>
      </c>
      <c r="O214">
        <f>(I214*21)/100</f>
      </c>
      <c r="P214" t="s">
        <v>23</v>
      </c>
    </row>
    <row r="215" spans="1:5" ht="12.75">
      <c r="A215" s="35" t="s">
        <v>50</v>
      </c>
      <c r="E215" s="36" t="s">
        <v>47</v>
      </c>
    </row>
    <row r="216" spans="1:5" ht="25.5">
      <c r="A216" s="37" t="s">
        <v>51</v>
      </c>
      <c r="E216" s="38" t="s">
        <v>543</v>
      </c>
    </row>
    <row r="217" spans="1:5" ht="153">
      <c r="A217" t="s">
        <v>53</v>
      </c>
      <c r="E217" s="36" t="s">
        <v>541</v>
      </c>
    </row>
    <row r="218" spans="1:16" ht="12.75">
      <c r="A218" s="25" t="s">
        <v>45</v>
      </c>
      <c r="B218" s="29" t="s">
        <v>544</v>
      </c>
      <c r="C218" s="29" t="s">
        <v>545</v>
      </c>
      <c r="D218" s="25" t="s">
        <v>47</v>
      </c>
      <c r="E218" s="30" t="s">
        <v>546</v>
      </c>
      <c r="F218" s="31" t="s">
        <v>547</v>
      </c>
      <c r="G218" s="32">
        <v>2</v>
      </c>
      <c r="H218" s="33">
        <v>0</v>
      </c>
      <c r="I218" s="34">
        <f>ROUND(ROUND(H218,2)*ROUND(G218,3),2)</f>
      </c>
      <c r="O218">
        <f>(I218*21)/100</f>
      </c>
      <c r="P218" t="s">
        <v>23</v>
      </c>
    </row>
    <row r="219" spans="1:5" ht="12.75">
      <c r="A219" s="35" t="s">
        <v>50</v>
      </c>
      <c r="E219" s="36" t="s">
        <v>47</v>
      </c>
    </row>
    <row r="220" spans="1:5" ht="12.75">
      <c r="A220" s="37" t="s">
        <v>51</v>
      </c>
      <c r="E220" s="38" t="s">
        <v>146</v>
      </c>
    </row>
    <row r="221" spans="1:5" ht="127.5">
      <c r="A221" t="s">
        <v>53</v>
      </c>
      <c r="E221" s="36" t="s">
        <v>548</v>
      </c>
    </row>
    <row r="222" spans="1:16" ht="12.75">
      <c r="A222" s="25" t="s">
        <v>45</v>
      </c>
      <c r="B222" s="29" t="s">
        <v>549</v>
      </c>
      <c r="C222" s="29" t="s">
        <v>550</v>
      </c>
      <c r="D222" s="25" t="s">
        <v>47</v>
      </c>
      <c r="E222" s="30" t="s">
        <v>551</v>
      </c>
      <c r="F222" s="31" t="s">
        <v>82</v>
      </c>
      <c r="G222" s="32">
        <v>700</v>
      </c>
      <c r="H222" s="33">
        <v>0</v>
      </c>
      <c r="I222" s="34">
        <f>ROUND(ROUND(H222,2)*ROUND(G222,3),2)</f>
      </c>
      <c r="O222">
        <f>(I222*21)/100</f>
      </c>
      <c r="P222" t="s">
        <v>23</v>
      </c>
    </row>
    <row r="223" spans="1:5" ht="12.75">
      <c r="A223" s="35" t="s">
        <v>50</v>
      </c>
      <c r="E223" s="36" t="s">
        <v>47</v>
      </c>
    </row>
    <row r="224" spans="1:5" ht="12.75">
      <c r="A224" s="37" t="s">
        <v>51</v>
      </c>
      <c r="E224" s="38" t="s">
        <v>552</v>
      </c>
    </row>
    <row r="225" spans="1:5" ht="127.5">
      <c r="A225" t="s">
        <v>53</v>
      </c>
      <c r="E225" s="36" t="s">
        <v>553</v>
      </c>
    </row>
    <row r="226" spans="1:16" ht="12.75">
      <c r="A226" s="25" t="s">
        <v>45</v>
      </c>
      <c r="B226" s="29" t="s">
        <v>554</v>
      </c>
      <c r="C226" s="29" t="s">
        <v>555</v>
      </c>
      <c r="D226" s="25" t="s">
        <v>47</v>
      </c>
      <c r="E226" s="30" t="s">
        <v>556</v>
      </c>
      <c r="F226" s="31" t="s">
        <v>68</v>
      </c>
      <c r="G226" s="32">
        <v>2</v>
      </c>
      <c r="H226" s="33">
        <v>0</v>
      </c>
      <c r="I226" s="34">
        <f>ROUND(ROUND(H226,2)*ROUND(G226,3),2)</f>
      </c>
      <c r="O226">
        <f>(I226*21)/100</f>
      </c>
      <c r="P226" t="s">
        <v>23</v>
      </c>
    </row>
    <row r="227" spans="1:5" ht="12.75">
      <c r="A227" s="35" t="s">
        <v>50</v>
      </c>
      <c r="E227" s="36" t="s">
        <v>47</v>
      </c>
    </row>
    <row r="228" spans="1:5" ht="12.75">
      <c r="A228" s="37" t="s">
        <v>51</v>
      </c>
      <c r="E228" s="38" t="s">
        <v>146</v>
      </c>
    </row>
    <row r="229" spans="1:5" ht="178.5">
      <c r="A229" t="s">
        <v>53</v>
      </c>
      <c r="E229" s="36" t="s">
        <v>557</v>
      </c>
    </row>
    <row r="230" spans="1:16" ht="12.75">
      <c r="A230" s="25" t="s">
        <v>45</v>
      </c>
      <c r="B230" s="29" t="s">
        <v>558</v>
      </c>
      <c r="C230" s="29" t="s">
        <v>559</v>
      </c>
      <c r="D230" s="25" t="s">
        <v>47</v>
      </c>
      <c r="E230" s="30" t="s">
        <v>560</v>
      </c>
      <c r="F230" s="31" t="s">
        <v>68</v>
      </c>
      <c r="G230" s="32">
        <v>2</v>
      </c>
      <c r="H230" s="33">
        <v>0</v>
      </c>
      <c r="I230" s="34">
        <f>ROUND(ROUND(H230,2)*ROUND(G230,3),2)</f>
      </c>
      <c r="O230">
        <f>(I230*21)/100</f>
      </c>
      <c r="P230" t="s">
        <v>23</v>
      </c>
    </row>
    <row r="231" spans="1:5" ht="12.75">
      <c r="A231" s="35" t="s">
        <v>50</v>
      </c>
      <c r="E231" s="36" t="s">
        <v>47</v>
      </c>
    </row>
    <row r="232" spans="1:5" ht="12.75">
      <c r="A232" s="37" t="s">
        <v>51</v>
      </c>
      <c r="E232" s="38" t="s">
        <v>146</v>
      </c>
    </row>
    <row r="233" spans="1:5" ht="178.5">
      <c r="A233" t="s">
        <v>53</v>
      </c>
      <c r="E233" s="36" t="s">
        <v>557</v>
      </c>
    </row>
    <row r="234" spans="1:18" ht="12.75" customHeight="1">
      <c r="A234" s="6" t="s">
        <v>43</v>
      </c>
      <c r="B234" s="6"/>
      <c r="C234" s="40" t="s">
        <v>77</v>
      </c>
      <c r="D234" s="6"/>
      <c r="E234" s="27" t="s">
        <v>561</v>
      </c>
      <c r="F234" s="6"/>
      <c r="G234" s="6"/>
      <c r="H234" s="6"/>
      <c r="I234" s="41">
        <f>0+Q234</f>
      </c>
      <c r="O234">
        <f>0+R234</f>
      </c>
      <c r="Q234">
        <f>0+I235+I239</f>
      </c>
      <c r="R234">
        <f>0+O235+O239</f>
      </c>
    </row>
    <row r="235" spans="1:16" ht="12.75">
      <c r="A235" s="25" t="s">
        <v>45</v>
      </c>
      <c r="B235" s="29" t="s">
        <v>562</v>
      </c>
      <c r="C235" s="29" t="s">
        <v>563</v>
      </c>
      <c r="D235" s="25" t="s">
        <v>47</v>
      </c>
      <c r="E235" s="30" t="s">
        <v>564</v>
      </c>
      <c r="F235" s="31" t="s">
        <v>160</v>
      </c>
      <c r="G235" s="32">
        <v>2.882</v>
      </c>
      <c r="H235" s="33">
        <v>0</v>
      </c>
      <c r="I235" s="34">
        <f>ROUND(ROUND(H235,2)*ROUND(G235,3),2)</f>
      </c>
      <c r="O235">
        <f>(I235*21)/100</f>
      </c>
      <c r="P235" t="s">
        <v>23</v>
      </c>
    </row>
    <row r="236" spans="1:5" ht="12.75">
      <c r="A236" s="35" t="s">
        <v>50</v>
      </c>
      <c r="E236" s="36" t="s">
        <v>47</v>
      </c>
    </row>
    <row r="237" spans="1:5" ht="51">
      <c r="A237" s="37" t="s">
        <v>51</v>
      </c>
      <c r="E237" s="38" t="s">
        <v>565</v>
      </c>
    </row>
    <row r="238" spans="1:5" ht="369.75">
      <c r="A238" t="s">
        <v>53</v>
      </c>
      <c r="E238" s="36" t="s">
        <v>275</v>
      </c>
    </row>
    <row r="239" spans="1:16" ht="12.75">
      <c r="A239" s="25" t="s">
        <v>45</v>
      </c>
      <c r="B239" s="29" t="s">
        <v>566</v>
      </c>
      <c r="C239" s="29" t="s">
        <v>567</v>
      </c>
      <c r="D239" s="25" t="s">
        <v>47</v>
      </c>
      <c r="E239" s="30" t="s">
        <v>568</v>
      </c>
      <c r="F239" s="31" t="s">
        <v>160</v>
      </c>
      <c r="G239" s="32">
        <v>6.532</v>
      </c>
      <c r="H239" s="33">
        <v>0</v>
      </c>
      <c r="I239" s="34">
        <f>ROUND(ROUND(H239,2)*ROUND(G239,3),2)</f>
      </c>
      <c r="O239">
        <f>(I239*21)/100</f>
      </c>
      <c r="P239" t="s">
        <v>23</v>
      </c>
    </row>
    <row r="240" spans="1:5" ht="25.5">
      <c r="A240" s="35" t="s">
        <v>50</v>
      </c>
      <c r="E240" s="36" t="s">
        <v>569</v>
      </c>
    </row>
    <row r="241" spans="1:5" ht="12.75">
      <c r="A241" s="37" t="s">
        <v>51</v>
      </c>
      <c r="E241" s="38" t="s">
        <v>447</v>
      </c>
    </row>
    <row r="242" spans="1:5" ht="12.75">
      <c r="A242" t="s">
        <v>53</v>
      </c>
      <c r="E242" s="36" t="s">
        <v>405</v>
      </c>
    </row>
    <row r="243" spans="1:18" ht="12.75" customHeight="1">
      <c r="A243" s="6" t="s">
        <v>43</v>
      </c>
      <c r="B243" s="6"/>
      <c r="C243" s="40" t="s">
        <v>40</v>
      </c>
      <c r="D243" s="6"/>
      <c r="E243" s="27" t="s">
        <v>570</v>
      </c>
      <c r="F243" s="6"/>
      <c r="G243" s="6"/>
      <c r="H243" s="6"/>
      <c r="I243" s="41">
        <f>0+Q243</f>
      </c>
      <c r="O243">
        <f>0+R243</f>
      </c>
      <c r="Q243">
        <f>0+I244+I248+I252+I256+I260+I264+I268+I272+I276+I280+I284+I288+I292+I296+I300+I304</f>
      </c>
      <c r="R243">
        <f>0+O244+O248+O252+O256+O260+O264+O268+O272+O276+O280+O284+O288+O292+O296+O300+O304</f>
      </c>
    </row>
    <row r="244" spans="1:16" ht="25.5">
      <c r="A244" s="25" t="s">
        <v>45</v>
      </c>
      <c r="B244" s="29" t="s">
        <v>571</v>
      </c>
      <c r="C244" s="29" t="s">
        <v>317</v>
      </c>
      <c r="D244" s="25" t="s">
        <v>47</v>
      </c>
      <c r="E244" s="30" t="s">
        <v>318</v>
      </c>
      <c r="F244" s="31" t="s">
        <v>82</v>
      </c>
      <c r="G244" s="32">
        <v>206</v>
      </c>
      <c r="H244" s="33">
        <v>0</v>
      </c>
      <c r="I244" s="34">
        <f>ROUND(ROUND(H244,2)*ROUND(G244,3),2)</f>
      </c>
      <c r="O244">
        <f>(I244*21)/100</f>
      </c>
      <c r="P244" t="s">
        <v>23</v>
      </c>
    </row>
    <row r="245" spans="1:5" ht="12.75">
      <c r="A245" s="35" t="s">
        <v>50</v>
      </c>
      <c r="E245" s="36" t="s">
        <v>572</v>
      </c>
    </row>
    <row r="246" spans="1:5" ht="12.75">
      <c r="A246" s="37" t="s">
        <v>51</v>
      </c>
      <c r="E246" s="38" t="s">
        <v>573</v>
      </c>
    </row>
    <row r="247" spans="1:5" ht="12.75">
      <c r="A247" t="s">
        <v>53</v>
      </c>
      <c r="E247" s="36" t="s">
        <v>405</v>
      </c>
    </row>
    <row r="248" spans="1:16" ht="12.75">
      <c r="A248" s="25" t="s">
        <v>45</v>
      </c>
      <c r="B248" s="29" t="s">
        <v>574</v>
      </c>
      <c r="C248" s="29" t="s">
        <v>575</v>
      </c>
      <c r="D248" s="25" t="s">
        <v>47</v>
      </c>
      <c r="E248" s="30" t="s">
        <v>576</v>
      </c>
      <c r="F248" s="31" t="s">
        <v>82</v>
      </c>
      <c r="G248" s="32">
        <v>12</v>
      </c>
      <c r="H248" s="33">
        <v>0</v>
      </c>
      <c r="I248" s="34">
        <f>ROUND(ROUND(H248,2)*ROUND(G248,3),2)</f>
      </c>
      <c r="O248">
        <f>(I248*21)/100</f>
      </c>
      <c r="P248" t="s">
        <v>23</v>
      </c>
    </row>
    <row r="249" spans="1:5" ht="12.75">
      <c r="A249" s="35" t="s">
        <v>50</v>
      </c>
      <c r="E249" s="36" t="s">
        <v>577</v>
      </c>
    </row>
    <row r="250" spans="1:5" ht="12.75">
      <c r="A250" s="37" t="s">
        <v>51</v>
      </c>
      <c r="E250" s="38" t="s">
        <v>573</v>
      </c>
    </row>
    <row r="251" spans="1:5" ht="12.75">
      <c r="A251" t="s">
        <v>53</v>
      </c>
      <c r="E251" s="36" t="s">
        <v>405</v>
      </c>
    </row>
    <row r="252" spans="1:16" ht="12.75">
      <c r="A252" s="25" t="s">
        <v>45</v>
      </c>
      <c r="B252" s="29" t="s">
        <v>578</v>
      </c>
      <c r="C252" s="29" t="s">
        <v>327</v>
      </c>
      <c r="D252" s="25" t="s">
        <v>47</v>
      </c>
      <c r="E252" s="30" t="s">
        <v>328</v>
      </c>
      <c r="F252" s="31" t="s">
        <v>68</v>
      </c>
      <c r="G252" s="32">
        <v>38</v>
      </c>
      <c r="H252" s="33">
        <v>0</v>
      </c>
      <c r="I252" s="34">
        <f>ROUND(ROUND(H252,2)*ROUND(G252,3),2)</f>
      </c>
      <c r="O252">
        <f>(I252*0)/100</f>
      </c>
      <c r="P252" t="s">
        <v>28</v>
      </c>
    </row>
    <row r="253" spans="1:5" ht="12.75">
      <c r="A253" s="35" t="s">
        <v>50</v>
      </c>
      <c r="E253" s="36" t="s">
        <v>47</v>
      </c>
    </row>
    <row r="254" spans="1:5" ht="12.75">
      <c r="A254" s="37" t="s">
        <v>51</v>
      </c>
      <c r="E254" s="38" t="s">
        <v>579</v>
      </c>
    </row>
    <row r="255" spans="1:5" ht="51">
      <c r="A255" t="s">
        <v>53</v>
      </c>
      <c r="E255" s="36" t="s">
        <v>330</v>
      </c>
    </row>
    <row r="256" spans="1:16" ht="25.5">
      <c r="A256" s="25" t="s">
        <v>45</v>
      </c>
      <c r="B256" s="29" t="s">
        <v>580</v>
      </c>
      <c r="C256" s="29" t="s">
        <v>332</v>
      </c>
      <c r="D256" s="25" t="s">
        <v>47</v>
      </c>
      <c r="E256" s="30" t="s">
        <v>333</v>
      </c>
      <c r="F256" s="31" t="s">
        <v>68</v>
      </c>
      <c r="G256" s="32">
        <v>20</v>
      </c>
      <c r="H256" s="33">
        <v>0</v>
      </c>
      <c r="I256" s="34">
        <f>ROUND(ROUND(H256,2)*ROUND(G256,3),2)</f>
      </c>
      <c r="O256">
        <f>(I256*21)/100</f>
      </c>
      <c r="P256" t="s">
        <v>23</v>
      </c>
    </row>
    <row r="257" spans="1:5" ht="12.75">
      <c r="A257" s="35" t="s">
        <v>50</v>
      </c>
      <c r="E257" s="36" t="s">
        <v>581</v>
      </c>
    </row>
    <row r="258" spans="1:5" ht="12.75">
      <c r="A258" s="37" t="s">
        <v>51</v>
      </c>
      <c r="E258" s="38" t="s">
        <v>582</v>
      </c>
    </row>
    <row r="259" spans="1:5" ht="12.75">
      <c r="A259" t="s">
        <v>53</v>
      </c>
      <c r="E259" s="36" t="s">
        <v>405</v>
      </c>
    </row>
    <row r="260" spans="1:16" ht="12.75">
      <c r="A260" s="25" t="s">
        <v>45</v>
      </c>
      <c r="B260" s="29" t="s">
        <v>583</v>
      </c>
      <c r="C260" s="29" t="s">
        <v>336</v>
      </c>
      <c r="D260" s="25" t="s">
        <v>47</v>
      </c>
      <c r="E260" s="30" t="s">
        <v>337</v>
      </c>
      <c r="F260" s="31" t="s">
        <v>68</v>
      </c>
      <c r="G260" s="32">
        <v>12</v>
      </c>
      <c r="H260" s="33">
        <v>0</v>
      </c>
      <c r="I260" s="34">
        <f>ROUND(ROUND(H260,2)*ROUND(G260,3),2)</f>
      </c>
      <c r="O260">
        <f>(I260*21)/100</f>
      </c>
      <c r="P260" t="s">
        <v>23</v>
      </c>
    </row>
    <row r="261" spans="1:5" ht="12.75">
      <c r="A261" s="35" t="s">
        <v>50</v>
      </c>
      <c r="E261" s="36" t="s">
        <v>584</v>
      </c>
    </row>
    <row r="262" spans="1:5" ht="12.75">
      <c r="A262" s="37" t="s">
        <v>51</v>
      </c>
      <c r="E262" s="38" t="s">
        <v>573</v>
      </c>
    </row>
    <row r="263" spans="1:5" ht="12.75">
      <c r="A263" t="s">
        <v>53</v>
      </c>
      <c r="E263" s="36" t="s">
        <v>405</v>
      </c>
    </row>
    <row r="264" spans="1:16" ht="12.75">
      <c r="A264" s="25" t="s">
        <v>45</v>
      </c>
      <c r="B264" s="29" t="s">
        <v>585</v>
      </c>
      <c r="C264" s="29" t="s">
        <v>586</v>
      </c>
      <c r="D264" s="25" t="s">
        <v>24</v>
      </c>
      <c r="E264" s="30" t="s">
        <v>587</v>
      </c>
      <c r="F264" s="31" t="s">
        <v>82</v>
      </c>
      <c r="G264" s="32">
        <v>79</v>
      </c>
      <c r="H264" s="33">
        <v>0</v>
      </c>
      <c r="I264" s="34">
        <f>ROUND(ROUND(H264,2)*ROUND(G264,3),2)</f>
      </c>
      <c r="O264">
        <f>(I264*21)/100</f>
      </c>
      <c r="P264" t="s">
        <v>23</v>
      </c>
    </row>
    <row r="265" spans="1:5" ht="12.75">
      <c r="A265" s="35" t="s">
        <v>50</v>
      </c>
      <c r="E265" s="36" t="s">
        <v>588</v>
      </c>
    </row>
    <row r="266" spans="1:5" ht="12.75">
      <c r="A266" s="37" t="s">
        <v>51</v>
      </c>
      <c r="E266" s="38" t="s">
        <v>573</v>
      </c>
    </row>
    <row r="267" spans="1:5" ht="12.75">
      <c r="A267" t="s">
        <v>53</v>
      </c>
      <c r="E267" s="36" t="s">
        <v>405</v>
      </c>
    </row>
    <row r="268" spans="1:16" ht="12.75">
      <c r="A268" s="25" t="s">
        <v>45</v>
      </c>
      <c r="B268" s="29" t="s">
        <v>589</v>
      </c>
      <c r="C268" s="29" t="s">
        <v>586</v>
      </c>
      <c r="D268" s="25" t="s">
        <v>23</v>
      </c>
      <c r="E268" s="30" t="s">
        <v>587</v>
      </c>
      <c r="F268" s="31" t="s">
        <v>82</v>
      </c>
      <c r="G268" s="32">
        <v>10.6</v>
      </c>
      <c r="H268" s="33">
        <v>0</v>
      </c>
      <c r="I268" s="34">
        <f>ROUND(ROUND(H268,2)*ROUND(G268,3),2)</f>
      </c>
      <c r="O268">
        <f>(I268*21)/100</f>
      </c>
      <c r="P268" t="s">
        <v>23</v>
      </c>
    </row>
    <row r="269" spans="1:5" ht="12.75">
      <c r="A269" s="35" t="s">
        <v>50</v>
      </c>
      <c r="E269" s="36" t="s">
        <v>590</v>
      </c>
    </row>
    <row r="270" spans="1:5" ht="12.75">
      <c r="A270" s="37" t="s">
        <v>51</v>
      </c>
      <c r="E270" s="38" t="s">
        <v>573</v>
      </c>
    </row>
    <row r="271" spans="1:5" ht="12.75">
      <c r="A271" t="s">
        <v>53</v>
      </c>
      <c r="E271" s="36" t="s">
        <v>405</v>
      </c>
    </row>
    <row r="272" spans="1:16" ht="12.75">
      <c r="A272" s="25" t="s">
        <v>45</v>
      </c>
      <c r="B272" s="29" t="s">
        <v>591</v>
      </c>
      <c r="C272" s="29" t="s">
        <v>586</v>
      </c>
      <c r="D272" s="25" t="s">
        <v>22</v>
      </c>
      <c r="E272" s="30" t="s">
        <v>587</v>
      </c>
      <c r="F272" s="31" t="s">
        <v>82</v>
      </c>
      <c r="G272" s="32">
        <v>8</v>
      </c>
      <c r="H272" s="33">
        <v>0</v>
      </c>
      <c r="I272" s="34">
        <f>ROUND(ROUND(H272,2)*ROUND(G272,3),2)</f>
      </c>
      <c r="O272">
        <f>(I272*21)/100</f>
      </c>
      <c r="P272" t="s">
        <v>23</v>
      </c>
    </row>
    <row r="273" spans="1:5" ht="12.75">
      <c r="A273" s="35" t="s">
        <v>50</v>
      </c>
      <c r="E273" s="36" t="s">
        <v>592</v>
      </c>
    </row>
    <row r="274" spans="1:5" ht="12.75">
      <c r="A274" s="37" t="s">
        <v>51</v>
      </c>
      <c r="E274" s="38" t="s">
        <v>573</v>
      </c>
    </row>
    <row r="275" spans="1:5" ht="12.75">
      <c r="A275" t="s">
        <v>53</v>
      </c>
      <c r="E275" s="36" t="s">
        <v>405</v>
      </c>
    </row>
    <row r="276" spans="1:16" ht="12.75">
      <c r="A276" s="25" t="s">
        <v>45</v>
      </c>
      <c r="B276" s="29" t="s">
        <v>593</v>
      </c>
      <c r="C276" s="29" t="s">
        <v>586</v>
      </c>
      <c r="D276" s="25" t="s">
        <v>33</v>
      </c>
      <c r="E276" s="30" t="s">
        <v>587</v>
      </c>
      <c r="F276" s="31" t="s">
        <v>82</v>
      </c>
      <c r="G276" s="32">
        <v>85</v>
      </c>
      <c r="H276" s="33">
        <v>0</v>
      </c>
      <c r="I276" s="34">
        <f>ROUND(ROUND(H276,2)*ROUND(G276,3),2)</f>
      </c>
      <c r="O276">
        <f>(I276*21)/100</f>
      </c>
      <c r="P276" t="s">
        <v>23</v>
      </c>
    </row>
    <row r="277" spans="1:5" ht="12.75">
      <c r="A277" s="35" t="s">
        <v>50</v>
      </c>
      <c r="E277" s="36" t="s">
        <v>594</v>
      </c>
    </row>
    <row r="278" spans="1:5" ht="12.75">
      <c r="A278" s="37" t="s">
        <v>51</v>
      </c>
      <c r="E278" s="38" t="s">
        <v>573</v>
      </c>
    </row>
    <row r="279" spans="1:5" ht="12.75">
      <c r="A279" t="s">
        <v>53</v>
      </c>
      <c r="E279" s="36" t="s">
        <v>405</v>
      </c>
    </row>
    <row r="280" spans="1:16" ht="12.75">
      <c r="A280" s="25" t="s">
        <v>45</v>
      </c>
      <c r="B280" s="29" t="s">
        <v>595</v>
      </c>
      <c r="C280" s="29" t="s">
        <v>586</v>
      </c>
      <c r="D280" s="25" t="s">
        <v>35</v>
      </c>
      <c r="E280" s="30" t="s">
        <v>587</v>
      </c>
      <c r="F280" s="31" t="s">
        <v>82</v>
      </c>
      <c r="G280" s="32">
        <v>143.3</v>
      </c>
      <c r="H280" s="33">
        <v>0</v>
      </c>
      <c r="I280" s="34">
        <f>ROUND(ROUND(H280,2)*ROUND(G280,3),2)</f>
      </c>
      <c r="O280">
        <f>(I280*21)/100</f>
      </c>
      <c r="P280" t="s">
        <v>23</v>
      </c>
    </row>
    <row r="281" spans="1:5" ht="12.75">
      <c r="A281" s="35" t="s">
        <v>50</v>
      </c>
      <c r="E281" s="36" t="s">
        <v>596</v>
      </c>
    </row>
    <row r="282" spans="1:5" ht="12.75">
      <c r="A282" s="37" t="s">
        <v>51</v>
      </c>
      <c r="E282" s="38" t="s">
        <v>573</v>
      </c>
    </row>
    <row r="283" spans="1:5" ht="12.75">
      <c r="A283" t="s">
        <v>53</v>
      </c>
      <c r="E283" s="36" t="s">
        <v>405</v>
      </c>
    </row>
    <row r="284" spans="1:16" ht="12.75">
      <c r="A284" s="25" t="s">
        <v>45</v>
      </c>
      <c r="B284" s="29" t="s">
        <v>597</v>
      </c>
      <c r="C284" s="29" t="s">
        <v>586</v>
      </c>
      <c r="D284" s="25" t="s">
        <v>37</v>
      </c>
      <c r="E284" s="30" t="s">
        <v>587</v>
      </c>
      <c r="F284" s="31" t="s">
        <v>82</v>
      </c>
      <c r="G284" s="32">
        <v>24.3</v>
      </c>
      <c r="H284" s="33">
        <v>0</v>
      </c>
      <c r="I284" s="34">
        <f>ROUND(ROUND(H284,2)*ROUND(G284,3),2)</f>
      </c>
      <c r="O284">
        <f>(I284*21)/100</f>
      </c>
      <c r="P284" t="s">
        <v>23</v>
      </c>
    </row>
    <row r="285" spans="1:5" ht="12.75">
      <c r="A285" s="35" t="s">
        <v>50</v>
      </c>
      <c r="E285" s="36" t="s">
        <v>598</v>
      </c>
    </row>
    <row r="286" spans="1:5" ht="12.75">
      <c r="A286" s="37" t="s">
        <v>51</v>
      </c>
      <c r="E286" s="38" t="s">
        <v>573</v>
      </c>
    </row>
    <row r="287" spans="1:5" ht="12.75">
      <c r="A287" t="s">
        <v>53</v>
      </c>
      <c r="E287" s="36" t="s">
        <v>405</v>
      </c>
    </row>
    <row r="288" spans="1:16" ht="12.75">
      <c r="A288" s="25" t="s">
        <v>45</v>
      </c>
      <c r="B288" s="29" t="s">
        <v>599</v>
      </c>
      <c r="C288" s="29" t="s">
        <v>600</v>
      </c>
      <c r="D288" s="25" t="s">
        <v>47</v>
      </c>
      <c r="E288" s="30" t="s">
        <v>601</v>
      </c>
      <c r="F288" s="31" t="s">
        <v>82</v>
      </c>
      <c r="G288" s="32">
        <v>87</v>
      </c>
      <c r="H288" s="33">
        <v>0</v>
      </c>
      <c r="I288" s="34">
        <f>ROUND(ROUND(H288,2)*ROUND(G288,3),2)</f>
      </c>
      <c r="O288">
        <f>(I288*21)/100</f>
      </c>
      <c r="P288" t="s">
        <v>23</v>
      </c>
    </row>
    <row r="289" spans="1:5" ht="12.75">
      <c r="A289" s="35" t="s">
        <v>50</v>
      </c>
      <c r="E289" s="36" t="s">
        <v>602</v>
      </c>
    </row>
    <row r="290" spans="1:5" ht="12.75">
      <c r="A290" s="37" t="s">
        <v>51</v>
      </c>
      <c r="E290" s="38" t="s">
        <v>573</v>
      </c>
    </row>
    <row r="291" spans="1:5" ht="12.75">
      <c r="A291" t="s">
        <v>53</v>
      </c>
      <c r="E291" s="36" t="s">
        <v>405</v>
      </c>
    </row>
    <row r="292" spans="1:16" ht="12.75">
      <c r="A292" s="25" t="s">
        <v>45</v>
      </c>
      <c r="B292" s="29" t="s">
        <v>603</v>
      </c>
      <c r="C292" s="29" t="s">
        <v>604</v>
      </c>
      <c r="D292" s="25" t="s">
        <v>47</v>
      </c>
      <c r="E292" s="30" t="s">
        <v>605</v>
      </c>
      <c r="F292" s="31" t="s">
        <v>82</v>
      </c>
      <c r="G292" s="32">
        <v>14.2</v>
      </c>
      <c r="H292" s="33">
        <v>0</v>
      </c>
      <c r="I292" s="34">
        <f>ROUND(ROUND(H292,2)*ROUND(G292,3),2)</f>
      </c>
      <c r="O292">
        <f>(I292*21)/100</f>
      </c>
      <c r="P292" t="s">
        <v>23</v>
      </c>
    </row>
    <row r="293" spans="1:5" ht="12.75">
      <c r="A293" s="35" t="s">
        <v>50</v>
      </c>
      <c r="E293" s="36" t="s">
        <v>606</v>
      </c>
    </row>
    <row r="294" spans="1:5" ht="12.75">
      <c r="A294" s="37" t="s">
        <v>51</v>
      </c>
      <c r="E294" s="38" t="s">
        <v>573</v>
      </c>
    </row>
    <row r="295" spans="1:5" ht="12.75">
      <c r="A295" t="s">
        <v>53</v>
      </c>
      <c r="E295" s="36" t="s">
        <v>405</v>
      </c>
    </row>
    <row r="296" spans="1:16" ht="12.75">
      <c r="A296" s="25" t="s">
        <v>45</v>
      </c>
      <c r="B296" s="29" t="s">
        <v>607</v>
      </c>
      <c r="C296" s="29" t="s">
        <v>608</v>
      </c>
      <c r="D296" s="25" t="s">
        <v>47</v>
      </c>
      <c r="E296" s="30" t="s">
        <v>609</v>
      </c>
      <c r="F296" s="31" t="s">
        <v>82</v>
      </c>
      <c r="G296" s="32">
        <v>32</v>
      </c>
      <c r="H296" s="33">
        <v>0</v>
      </c>
      <c r="I296" s="34">
        <f>ROUND(ROUND(H296,2)*ROUND(G296,3),2)</f>
      </c>
      <c r="O296">
        <f>(I296*21)/100</f>
      </c>
      <c r="P296" t="s">
        <v>23</v>
      </c>
    </row>
    <row r="297" spans="1:5" ht="12.75">
      <c r="A297" s="35" t="s">
        <v>50</v>
      </c>
      <c r="E297" s="36" t="s">
        <v>610</v>
      </c>
    </row>
    <row r="298" spans="1:5" ht="12.75">
      <c r="A298" s="37" t="s">
        <v>51</v>
      </c>
      <c r="E298" s="38" t="s">
        <v>573</v>
      </c>
    </row>
    <row r="299" spans="1:5" ht="12.75">
      <c r="A299" t="s">
        <v>53</v>
      </c>
      <c r="E299" s="36" t="s">
        <v>405</v>
      </c>
    </row>
    <row r="300" spans="1:16" ht="12.75">
      <c r="A300" s="25" t="s">
        <v>45</v>
      </c>
      <c r="B300" s="29" t="s">
        <v>611</v>
      </c>
      <c r="C300" s="29" t="s">
        <v>612</v>
      </c>
      <c r="D300" s="25" t="s">
        <v>47</v>
      </c>
      <c r="E300" s="30" t="s">
        <v>613</v>
      </c>
      <c r="F300" s="31" t="s">
        <v>82</v>
      </c>
      <c r="G300" s="32">
        <v>32</v>
      </c>
      <c r="H300" s="33">
        <v>0</v>
      </c>
      <c r="I300" s="34">
        <f>ROUND(ROUND(H300,2)*ROUND(G300,3),2)</f>
      </c>
      <c r="O300">
        <f>(I300*21)/100</f>
      </c>
      <c r="P300" t="s">
        <v>23</v>
      </c>
    </row>
    <row r="301" spans="1:5" ht="12.75">
      <c r="A301" s="35" t="s">
        <v>50</v>
      </c>
      <c r="E301" s="36" t="s">
        <v>614</v>
      </c>
    </row>
    <row r="302" spans="1:5" ht="12.75">
      <c r="A302" s="37" t="s">
        <v>51</v>
      </c>
      <c r="E302" s="38" t="s">
        <v>573</v>
      </c>
    </row>
    <row r="303" spans="1:5" ht="12.75">
      <c r="A303" t="s">
        <v>53</v>
      </c>
      <c r="E303" s="36" t="s">
        <v>405</v>
      </c>
    </row>
    <row r="304" spans="1:16" ht="12.75">
      <c r="A304" s="25" t="s">
        <v>45</v>
      </c>
      <c r="B304" s="29" t="s">
        <v>615</v>
      </c>
      <c r="C304" s="29" t="s">
        <v>616</v>
      </c>
      <c r="D304" s="25" t="s">
        <v>47</v>
      </c>
      <c r="E304" s="30" t="s">
        <v>617</v>
      </c>
      <c r="F304" s="31" t="s">
        <v>82</v>
      </c>
      <c r="G304" s="32">
        <v>201</v>
      </c>
      <c r="H304" s="33">
        <v>0</v>
      </c>
      <c r="I304" s="34">
        <f>ROUND(ROUND(H304,2)*ROUND(G304,3),2)</f>
      </c>
      <c r="O304">
        <f>(I304*21)/100</f>
      </c>
      <c r="P304" t="s">
        <v>23</v>
      </c>
    </row>
    <row r="305" spans="1:5" ht="25.5">
      <c r="A305" s="35" t="s">
        <v>50</v>
      </c>
      <c r="E305" s="36" t="s">
        <v>618</v>
      </c>
    </row>
    <row r="306" spans="1:5" ht="12.75">
      <c r="A306" s="37" t="s">
        <v>51</v>
      </c>
      <c r="E306" s="38" t="s">
        <v>573</v>
      </c>
    </row>
    <row r="307" spans="1:5" ht="12.75">
      <c r="A307" t="s">
        <v>53</v>
      </c>
      <c r="E307" s="36" t="s">
        <v>405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0+O8+O13+O62+O71+O88+O133+O142+O147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619</v>
      </c>
      <c r="I3" s="42">
        <f>0+I8+I13+I62+I71+I88+I133+I142+I147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619</v>
      </c>
      <c r="D4" s="6"/>
      <c r="E4" s="18" t="s">
        <v>620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7771.04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403</v>
      </c>
    </row>
    <row r="11" spans="1:5" ht="12.75">
      <c r="A11" s="37" t="s">
        <v>51</v>
      </c>
      <c r="E11" s="38" t="s">
        <v>621</v>
      </c>
    </row>
    <row r="12" spans="1:5" ht="12.75">
      <c r="A12" t="s">
        <v>53</v>
      </c>
      <c r="E12" s="36" t="s">
        <v>405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0+I14+I18+I22+I26+I30+I34+I38+I42+I46+I50+I54+I58</f>
      </c>
      <c r="R13">
        <f>0+O14+O18+O22+O26+O30+O34+O38+O42+O46+O50+O54+O58</f>
      </c>
    </row>
    <row r="14" spans="1:16" ht="12.75">
      <c r="A14" s="25" t="s">
        <v>45</v>
      </c>
      <c r="B14" s="29" t="s">
        <v>23</v>
      </c>
      <c r="C14" s="29" t="s">
        <v>239</v>
      </c>
      <c r="D14" s="25" t="s">
        <v>149</v>
      </c>
      <c r="E14" s="30" t="s">
        <v>240</v>
      </c>
      <c r="F14" s="31" t="s">
        <v>160</v>
      </c>
      <c r="G14" s="32">
        <v>645.62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406</v>
      </c>
    </row>
    <row r="16" spans="1:5" ht="12.75">
      <c r="A16" s="37" t="s">
        <v>51</v>
      </c>
      <c r="E16" s="38" t="s">
        <v>622</v>
      </c>
    </row>
    <row r="17" spans="1:5" ht="12.75">
      <c r="A17" t="s">
        <v>53</v>
      </c>
      <c r="E17" s="36" t="s">
        <v>405</v>
      </c>
    </row>
    <row r="18" spans="1:16" ht="12.75">
      <c r="A18" s="25" t="s">
        <v>45</v>
      </c>
      <c r="B18" s="29" t="s">
        <v>22</v>
      </c>
      <c r="C18" s="29" t="s">
        <v>239</v>
      </c>
      <c r="D18" s="25" t="s">
        <v>153</v>
      </c>
      <c r="E18" s="30" t="s">
        <v>240</v>
      </c>
      <c r="F18" s="31" t="s">
        <v>160</v>
      </c>
      <c r="G18" s="32">
        <v>7746.15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25.5">
      <c r="A20" s="37" t="s">
        <v>51</v>
      </c>
      <c r="E20" s="38" t="s">
        <v>623</v>
      </c>
    </row>
    <row r="21" spans="1:5" ht="369.75">
      <c r="A21" t="s">
        <v>53</v>
      </c>
      <c r="E21" s="36" t="s">
        <v>242</v>
      </c>
    </row>
    <row r="22" spans="1:16" ht="12.75">
      <c r="A22" s="25" t="s">
        <v>45</v>
      </c>
      <c r="B22" s="29" t="s">
        <v>33</v>
      </c>
      <c r="C22" s="29" t="s">
        <v>244</v>
      </c>
      <c r="D22" s="25" t="s">
        <v>149</v>
      </c>
      <c r="E22" s="30" t="s">
        <v>245</v>
      </c>
      <c r="F22" s="31" t="s">
        <v>160</v>
      </c>
      <c r="G22" s="32">
        <v>645.62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409</v>
      </c>
    </row>
    <row r="24" spans="1:5" ht="12.75">
      <c r="A24" s="37" t="s">
        <v>51</v>
      </c>
      <c r="E24" s="38" t="s">
        <v>427</v>
      </c>
    </row>
    <row r="25" spans="1:5" ht="12.75">
      <c r="A25" t="s">
        <v>53</v>
      </c>
      <c r="E25" s="36" t="s">
        <v>405</v>
      </c>
    </row>
    <row r="26" spans="1:16" ht="12.75">
      <c r="A26" s="25" t="s">
        <v>45</v>
      </c>
      <c r="B26" s="29" t="s">
        <v>35</v>
      </c>
      <c r="C26" s="29" t="s">
        <v>244</v>
      </c>
      <c r="D26" s="25" t="s">
        <v>153</v>
      </c>
      <c r="E26" s="30" t="s">
        <v>245</v>
      </c>
      <c r="F26" s="31" t="s">
        <v>160</v>
      </c>
      <c r="G26" s="32">
        <v>481.313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624</v>
      </c>
    </row>
    <row r="29" spans="1:5" ht="306">
      <c r="A29" t="s">
        <v>53</v>
      </c>
      <c r="E29" s="36" t="s">
        <v>199</v>
      </c>
    </row>
    <row r="30" spans="1:16" ht="12.75">
      <c r="A30" s="25" t="s">
        <v>45</v>
      </c>
      <c r="B30" s="29" t="s">
        <v>37</v>
      </c>
      <c r="C30" s="29" t="s">
        <v>417</v>
      </c>
      <c r="D30" s="25" t="s">
        <v>153</v>
      </c>
      <c r="E30" s="30" t="s">
        <v>418</v>
      </c>
      <c r="F30" s="31" t="s">
        <v>160</v>
      </c>
      <c r="G30" s="32">
        <v>24.89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625</v>
      </c>
    </row>
    <row r="32" spans="1:5" ht="12.75">
      <c r="A32" s="37" t="s">
        <v>51</v>
      </c>
      <c r="E32" s="38" t="s">
        <v>626</v>
      </c>
    </row>
    <row r="33" spans="1:5" ht="12.75">
      <c r="A33" t="s">
        <v>53</v>
      </c>
      <c r="E33" s="36" t="s">
        <v>405</v>
      </c>
    </row>
    <row r="34" spans="1:16" ht="12.75">
      <c r="A34" s="25" t="s">
        <v>45</v>
      </c>
      <c r="B34" s="29" t="s">
        <v>64</v>
      </c>
      <c r="C34" s="29" t="s">
        <v>248</v>
      </c>
      <c r="D34" s="25" t="s">
        <v>47</v>
      </c>
      <c r="E34" s="30" t="s">
        <v>249</v>
      </c>
      <c r="F34" s="31" t="s">
        <v>160</v>
      </c>
      <c r="G34" s="32">
        <v>645.62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426</v>
      </c>
    </row>
    <row r="36" spans="1:5" ht="12.75">
      <c r="A36" s="37" t="s">
        <v>51</v>
      </c>
      <c r="E36" s="38" t="s">
        <v>427</v>
      </c>
    </row>
    <row r="37" spans="1:5" ht="12.75">
      <c r="A37" t="s">
        <v>53</v>
      </c>
      <c r="E37" s="36" t="s">
        <v>405</v>
      </c>
    </row>
    <row r="38" spans="1:16" ht="12.75">
      <c r="A38" s="25" t="s">
        <v>45</v>
      </c>
      <c r="B38" s="29" t="s">
        <v>77</v>
      </c>
      <c r="C38" s="29" t="s">
        <v>200</v>
      </c>
      <c r="D38" s="25" t="s">
        <v>47</v>
      </c>
      <c r="E38" s="30" t="s">
        <v>201</v>
      </c>
      <c r="F38" s="31" t="s">
        <v>160</v>
      </c>
      <c r="G38" s="32">
        <v>8416.66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428</v>
      </c>
    </row>
    <row r="40" spans="1:5" ht="12.75">
      <c r="A40" s="37" t="s">
        <v>51</v>
      </c>
      <c r="E40" s="38" t="s">
        <v>627</v>
      </c>
    </row>
    <row r="41" spans="1:5" ht="12.75">
      <c r="A41" t="s">
        <v>53</v>
      </c>
      <c r="E41" s="36" t="s">
        <v>405</v>
      </c>
    </row>
    <row r="42" spans="1:16" ht="12.75">
      <c r="A42" s="25" t="s">
        <v>45</v>
      </c>
      <c r="B42" s="29" t="s">
        <v>40</v>
      </c>
      <c r="C42" s="29" t="s">
        <v>253</v>
      </c>
      <c r="D42" s="25" t="s">
        <v>24</v>
      </c>
      <c r="E42" s="30" t="s">
        <v>254</v>
      </c>
      <c r="F42" s="31" t="s">
        <v>160</v>
      </c>
      <c r="G42" s="32">
        <v>1521.19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432</v>
      </c>
    </row>
    <row r="44" spans="1:5" ht="12.75">
      <c r="A44" s="37" t="s">
        <v>51</v>
      </c>
      <c r="E44" s="38" t="s">
        <v>427</v>
      </c>
    </row>
    <row r="45" spans="1:5" ht="12.75">
      <c r="A45" t="s">
        <v>53</v>
      </c>
      <c r="E45" s="36" t="s">
        <v>405</v>
      </c>
    </row>
    <row r="46" spans="1:16" ht="12.75">
      <c r="A46" s="25" t="s">
        <v>45</v>
      </c>
      <c r="B46" s="29" t="s">
        <v>381</v>
      </c>
      <c r="C46" s="29" t="s">
        <v>257</v>
      </c>
      <c r="D46" s="25" t="s">
        <v>47</v>
      </c>
      <c r="E46" s="30" t="s">
        <v>258</v>
      </c>
      <c r="F46" s="31" t="s">
        <v>160</v>
      </c>
      <c r="G46" s="32">
        <v>104.89</v>
      </c>
      <c r="H46" s="33">
        <v>0</v>
      </c>
      <c r="I46" s="34">
        <f>ROUND(ROUND(H46,2)*ROUND(G46,3),2)</f>
      </c>
      <c r="O46">
        <f>(I46*0)/100</f>
      </c>
      <c r="P46" t="s">
        <v>28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628</v>
      </c>
    </row>
    <row r="49" spans="1:5" ht="242.25">
      <c r="A49" t="s">
        <v>53</v>
      </c>
      <c r="E49" s="36" t="s">
        <v>260</v>
      </c>
    </row>
    <row r="50" spans="1:16" ht="12.75">
      <c r="A50" s="25" t="s">
        <v>45</v>
      </c>
      <c r="B50" s="29" t="s">
        <v>89</v>
      </c>
      <c r="C50" s="29" t="s">
        <v>262</v>
      </c>
      <c r="D50" s="25" t="s">
        <v>47</v>
      </c>
      <c r="E50" s="30" t="s">
        <v>263</v>
      </c>
      <c r="F50" s="31" t="s">
        <v>170</v>
      </c>
      <c r="G50" s="32">
        <v>3042.38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427</v>
      </c>
    </row>
    <row r="53" spans="1:5" ht="12.75">
      <c r="A53" t="s">
        <v>53</v>
      </c>
      <c r="E53" s="36" t="s">
        <v>405</v>
      </c>
    </row>
    <row r="54" spans="1:16" ht="12.75">
      <c r="A54" s="25" t="s">
        <v>45</v>
      </c>
      <c r="B54" s="29" t="s">
        <v>93</v>
      </c>
      <c r="C54" s="29" t="s">
        <v>439</v>
      </c>
      <c r="D54" s="25" t="s">
        <v>47</v>
      </c>
      <c r="E54" s="30" t="s">
        <v>440</v>
      </c>
      <c r="F54" s="31" t="s">
        <v>170</v>
      </c>
      <c r="G54" s="32">
        <v>3208.75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427</v>
      </c>
    </row>
    <row r="57" spans="1:5" ht="12.75">
      <c r="A57" t="s">
        <v>53</v>
      </c>
      <c r="E57" s="36" t="s">
        <v>405</v>
      </c>
    </row>
    <row r="58" spans="1:16" ht="12.75">
      <c r="A58" s="25" t="s">
        <v>45</v>
      </c>
      <c r="B58" s="29" t="s">
        <v>209</v>
      </c>
      <c r="C58" s="29" t="s">
        <v>266</v>
      </c>
      <c r="D58" s="25" t="s">
        <v>47</v>
      </c>
      <c r="E58" s="30" t="s">
        <v>267</v>
      </c>
      <c r="F58" s="31" t="s">
        <v>160</v>
      </c>
      <c r="G58" s="32">
        <v>481.313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441</v>
      </c>
    </row>
    <row r="60" spans="1:5" ht="12.75">
      <c r="A60" s="37" t="s">
        <v>51</v>
      </c>
      <c r="E60" s="38" t="s">
        <v>629</v>
      </c>
    </row>
    <row r="61" spans="1:5" ht="38.25">
      <c r="A61" t="s">
        <v>53</v>
      </c>
      <c r="E61" s="36" t="s">
        <v>269</v>
      </c>
    </row>
    <row r="62" spans="1:18" ht="12.75" customHeight="1">
      <c r="A62" s="6" t="s">
        <v>43</v>
      </c>
      <c r="B62" s="6"/>
      <c r="C62" s="40" t="s">
        <v>23</v>
      </c>
      <c r="D62" s="6"/>
      <c r="E62" s="27" t="s">
        <v>443</v>
      </c>
      <c r="F62" s="6"/>
      <c r="G62" s="6"/>
      <c r="H62" s="6"/>
      <c r="I62" s="41">
        <f>0+Q62</f>
      </c>
      <c r="O62">
        <f>0+R62</f>
      </c>
      <c r="Q62">
        <f>0+I63+I67</f>
      </c>
      <c r="R62">
        <f>0+O63+O67</f>
      </c>
    </row>
    <row r="63" spans="1:16" ht="12.75">
      <c r="A63" s="25" t="s">
        <v>45</v>
      </c>
      <c r="B63" s="29" t="s">
        <v>261</v>
      </c>
      <c r="C63" s="29" t="s">
        <v>444</v>
      </c>
      <c r="D63" s="25" t="s">
        <v>47</v>
      </c>
      <c r="E63" s="30" t="s">
        <v>445</v>
      </c>
      <c r="F63" s="31" t="s">
        <v>170</v>
      </c>
      <c r="G63" s="32">
        <v>3042.38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448</v>
      </c>
    </row>
    <row r="65" spans="1:5" ht="12.75">
      <c r="A65" s="37" t="s">
        <v>51</v>
      </c>
      <c r="E65" s="38" t="s">
        <v>447</v>
      </c>
    </row>
    <row r="66" spans="1:5" ht="12.75">
      <c r="A66" t="s">
        <v>53</v>
      </c>
      <c r="E66" s="36" t="s">
        <v>405</v>
      </c>
    </row>
    <row r="67" spans="1:16" ht="12.75">
      <c r="A67" s="25" t="s">
        <v>45</v>
      </c>
      <c r="B67" s="29" t="s">
        <v>101</v>
      </c>
      <c r="C67" s="29" t="s">
        <v>449</v>
      </c>
      <c r="D67" s="25" t="s">
        <v>47</v>
      </c>
      <c r="E67" s="30" t="s">
        <v>450</v>
      </c>
      <c r="F67" s="31" t="s">
        <v>160</v>
      </c>
      <c r="G67" s="32">
        <v>1.48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630</v>
      </c>
    </row>
    <row r="69" spans="1:5" ht="12.75">
      <c r="A69" s="37" t="s">
        <v>51</v>
      </c>
      <c r="E69" s="38" t="s">
        <v>447</v>
      </c>
    </row>
    <row r="70" spans="1:5" ht="12.75">
      <c r="A70" t="s">
        <v>53</v>
      </c>
      <c r="E70" s="36" t="s">
        <v>405</v>
      </c>
    </row>
    <row r="71" spans="1:18" ht="12.75" customHeight="1">
      <c r="A71" s="6" t="s">
        <v>43</v>
      </c>
      <c r="B71" s="6"/>
      <c r="C71" s="40" t="s">
        <v>33</v>
      </c>
      <c r="D71" s="6"/>
      <c r="E71" s="27" t="s">
        <v>271</v>
      </c>
      <c r="F71" s="6"/>
      <c r="G71" s="6"/>
      <c r="H71" s="6"/>
      <c r="I71" s="41">
        <f>0+Q71</f>
      </c>
      <c r="O71">
        <f>0+R71</f>
      </c>
      <c r="Q71">
        <f>0+I72+I76+I80+I84</f>
      </c>
      <c r="R71">
        <f>0+O72+O76+O80+O84</f>
      </c>
    </row>
    <row r="72" spans="1:16" ht="12.75">
      <c r="A72" s="25" t="s">
        <v>45</v>
      </c>
      <c r="B72" s="29" t="s">
        <v>194</v>
      </c>
      <c r="C72" s="29" t="s">
        <v>272</v>
      </c>
      <c r="D72" s="25" t="s">
        <v>47</v>
      </c>
      <c r="E72" s="30" t="s">
        <v>273</v>
      </c>
      <c r="F72" s="31" t="s">
        <v>160</v>
      </c>
      <c r="G72" s="32">
        <v>2.28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25.5">
      <c r="A74" s="37" t="s">
        <v>51</v>
      </c>
      <c r="E74" s="38" t="s">
        <v>631</v>
      </c>
    </row>
    <row r="75" spans="1:5" ht="369.75">
      <c r="A75" t="s">
        <v>53</v>
      </c>
      <c r="E75" s="36" t="s">
        <v>275</v>
      </c>
    </row>
    <row r="76" spans="1:16" ht="12.75">
      <c r="A76" s="25" t="s">
        <v>45</v>
      </c>
      <c r="B76" s="29" t="s">
        <v>105</v>
      </c>
      <c r="C76" s="29" t="s">
        <v>453</v>
      </c>
      <c r="D76" s="25" t="s">
        <v>47</v>
      </c>
      <c r="E76" s="30" t="s">
        <v>454</v>
      </c>
      <c r="F76" s="31" t="s">
        <v>160</v>
      </c>
      <c r="G76" s="32">
        <v>3.67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25.5">
      <c r="A77" s="35" t="s">
        <v>50</v>
      </c>
      <c r="E77" s="36" t="s">
        <v>632</v>
      </c>
    </row>
    <row r="78" spans="1:5" ht="12.75">
      <c r="A78" s="37" t="s">
        <v>51</v>
      </c>
      <c r="E78" s="38" t="s">
        <v>447</v>
      </c>
    </row>
    <row r="79" spans="1:5" ht="12.75">
      <c r="A79" t="s">
        <v>53</v>
      </c>
      <c r="E79" s="36" t="s">
        <v>405</v>
      </c>
    </row>
    <row r="80" spans="1:16" ht="12.75">
      <c r="A80" s="25" t="s">
        <v>45</v>
      </c>
      <c r="B80" s="29" t="s">
        <v>109</v>
      </c>
      <c r="C80" s="29" t="s">
        <v>456</v>
      </c>
      <c r="D80" s="25" t="s">
        <v>47</v>
      </c>
      <c r="E80" s="30" t="s">
        <v>457</v>
      </c>
      <c r="F80" s="31" t="s">
        <v>160</v>
      </c>
      <c r="G80" s="32">
        <v>0.3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458</v>
      </c>
    </row>
    <row r="82" spans="1:5" ht="12.75">
      <c r="A82" s="37" t="s">
        <v>51</v>
      </c>
      <c r="E82" s="38" t="s">
        <v>447</v>
      </c>
    </row>
    <row r="83" spans="1:5" ht="12.75">
      <c r="A83" t="s">
        <v>53</v>
      </c>
      <c r="E83" s="36" t="s">
        <v>405</v>
      </c>
    </row>
    <row r="84" spans="1:16" ht="12.75">
      <c r="A84" s="25" t="s">
        <v>45</v>
      </c>
      <c r="B84" s="29" t="s">
        <v>204</v>
      </c>
      <c r="C84" s="29" t="s">
        <v>276</v>
      </c>
      <c r="D84" s="25" t="s">
        <v>47</v>
      </c>
      <c r="E84" s="30" t="s">
        <v>277</v>
      </c>
      <c r="F84" s="31" t="s">
        <v>160</v>
      </c>
      <c r="G84" s="32">
        <v>4.56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633</v>
      </c>
    </row>
    <row r="87" spans="1:5" ht="102">
      <c r="A87" t="s">
        <v>53</v>
      </c>
      <c r="E87" s="36" t="s">
        <v>279</v>
      </c>
    </row>
    <row r="88" spans="1:18" ht="12.75" customHeight="1">
      <c r="A88" s="6" t="s">
        <v>43</v>
      </c>
      <c r="B88" s="6"/>
      <c r="C88" s="40" t="s">
        <v>35</v>
      </c>
      <c r="D88" s="6"/>
      <c r="E88" s="27" t="s">
        <v>280</v>
      </c>
      <c r="F88" s="6"/>
      <c r="G88" s="6"/>
      <c r="H88" s="6"/>
      <c r="I88" s="41">
        <f>0+Q88</f>
      </c>
      <c r="O88">
        <f>0+R88</f>
      </c>
      <c r="Q88">
        <f>0+I89+I93+I97+I101+I105+I109+I113+I117+I121+I125+I129</f>
      </c>
      <c r="R88">
        <f>0+O89+O93+O97+O101+O105+O109+O113+O117+O121+O125+O129</f>
      </c>
    </row>
    <row r="89" spans="1:16" ht="12.75">
      <c r="A89" s="25" t="s">
        <v>45</v>
      </c>
      <c r="B89" s="29" t="s">
        <v>113</v>
      </c>
      <c r="C89" s="29" t="s">
        <v>460</v>
      </c>
      <c r="D89" s="25" t="s">
        <v>47</v>
      </c>
      <c r="E89" s="30" t="s">
        <v>461</v>
      </c>
      <c r="F89" s="31" t="s">
        <v>170</v>
      </c>
      <c r="G89" s="32">
        <v>2609.287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462</v>
      </c>
    </row>
    <row r="91" spans="1:5" ht="25.5">
      <c r="A91" s="37" t="s">
        <v>51</v>
      </c>
      <c r="E91" s="38" t="s">
        <v>463</v>
      </c>
    </row>
    <row r="92" spans="1:5" ht="12.75">
      <c r="A92" t="s">
        <v>53</v>
      </c>
      <c r="E92" s="36" t="s">
        <v>405</v>
      </c>
    </row>
    <row r="93" spans="1:16" ht="12.75">
      <c r="A93" s="25" t="s">
        <v>45</v>
      </c>
      <c r="B93" s="29" t="s">
        <v>117</v>
      </c>
      <c r="C93" s="29" t="s">
        <v>634</v>
      </c>
      <c r="D93" s="25" t="s">
        <v>47</v>
      </c>
      <c r="E93" s="30" t="s">
        <v>635</v>
      </c>
      <c r="F93" s="31" t="s">
        <v>170</v>
      </c>
      <c r="G93" s="32">
        <v>48.51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636</v>
      </c>
    </row>
    <row r="95" spans="1:5" ht="25.5">
      <c r="A95" s="37" t="s">
        <v>51</v>
      </c>
      <c r="E95" s="38" t="s">
        <v>637</v>
      </c>
    </row>
    <row r="96" spans="1:5" ht="12.75">
      <c r="A96" t="s">
        <v>53</v>
      </c>
      <c r="E96" s="36" t="s">
        <v>405</v>
      </c>
    </row>
    <row r="97" spans="1:16" ht="12.75">
      <c r="A97" s="25" t="s">
        <v>45</v>
      </c>
      <c r="B97" s="29" t="s">
        <v>121</v>
      </c>
      <c r="C97" s="29" t="s">
        <v>470</v>
      </c>
      <c r="D97" s="25" t="s">
        <v>47</v>
      </c>
      <c r="E97" s="30" t="s">
        <v>471</v>
      </c>
      <c r="F97" s="31" t="s">
        <v>170</v>
      </c>
      <c r="G97" s="32">
        <v>2739.751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472</v>
      </c>
    </row>
    <row r="99" spans="1:5" ht="25.5">
      <c r="A99" s="37" t="s">
        <v>51</v>
      </c>
      <c r="E99" s="38" t="s">
        <v>638</v>
      </c>
    </row>
    <row r="100" spans="1:5" ht="12.75">
      <c r="A100" t="s">
        <v>53</v>
      </c>
      <c r="E100" s="36" t="s">
        <v>405</v>
      </c>
    </row>
    <row r="101" spans="1:16" ht="12.75">
      <c r="A101" s="25" t="s">
        <v>45</v>
      </c>
      <c r="B101" s="29" t="s">
        <v>289</v>
      </c>
      <c r="C101" s="29" t="s">
        <v>639</v>
      </c>
      <c r="D101" s="25" t="s">
        <v>47</v>
      </c>
      <c r="E101" s="30" t="s">
        <v>640</v>
      </c>
      <c r="F101" s="31" t="s">
        <v>170</v>
      </c>
      <c r="G101" s="32">
        <v>46.2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641</v>
      </c>
    </row>
    <row r="103" spans="1:5" ht="25.5">
      <c r="A103" s="37" t="s">
        <v>51</v>
      </c>
      <c r="E103" s="38" t="s">
        <v>642</v>
      </c>
    </row>
    <row r="104" spans="1:5" ht="12.75">
      <c r="A104" t="s">
        <v>53</v>
      </c>
      <c r="E104" s="36" t="s">
        <v>405</v>
      </c>
    </row>
    <row r="105" spans="1:16" ht="12.75">
      <c r="A105" s="25" t="s">
        <v>45</v>
      </c>
      <c r="B105" s="29" t="s">
        <v>294</v>
      </c>
      <c r="C105" s="29" t="s">
        <v>478</v>
      </c>
      <c r="D105" s="25" t="s">
        <v>47</v>
      </c>
      <c r="E105" s="30" t="s">
        <v>479</v>
      </c>
      <c r="F105" s="31" t="s">
        <v>170</v>
      </c>
      <c r="G105" s="32">
        <v>467.8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480</v>
      </c>
    </row>
    <row r="107" spans="1:5" ht="12.75">
      <c r="A107" s="37" t="s">
        <v>51</v>
      </c>
      <c r="E107" s="38" t="s">
        <v>427</v>
      </c>
    </row>
    <row r="108" spans="1:5" ht="12.75">
      <c r="A108" t="s">
        <v>53</v>
      </c>
      <c r="E108" s="36" t="s">
        <v>405</v>
      </c>
    </row>
    <row r="109" spans="1:16" ht="12.75">
      <c r="A109" s="25" t="s">
        <v>45</v>
      </c>
      <c r="B109" s="29" t="s">
        <v>299</v>
      </c>
      <c r="C109" s="29" t="s">
        <v>295</v>
      </c>
      <c r="D109" s="25" t="s">
        <v>47</v>
      </c>
      <c r="E109" s="30" t="s">
        <v>296</v>
      </c>
      <c r="F109" s="31" t="s">
        <v>170</v>
      </c>
      <c r="G109" s="32">
        <v>2657.797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481</v>
      </c>
    </row>
    <row r="111" spans="1:5" ht="51">
      <c r="A111" s="37" t="s">
        <v>51</v>
      </c>
      <c r="E111" s="38" t="s">
        <v>643</v>
      </c>
    </row>
    <row r="112" spans="1:5" ht="12.75">
      <c r="A112" t="s">
        <v>53</v>
      </c>
      <c r="E112" s="36" t="s">
        <v>405</v>
      </c>
    </row>
    <row r="113" spans="1:16" ht="12.75">
      <c r="A113" s="25" t="s">
        <v>45</v>
      </c>
      <c r="B113" s="29" t="s">
        <v>303</v>
      </c>
      <c r="C113" s="29" t="s">
        <v>300</v>
      </c>
      <c r="D113" s="25" t="s">
        <v>47</v>
      </c>
      <c r="E113" s="30" t="s">
        <v>301</v>
      </c>
      <c r="F113" s="31" t="s">
        <v>170</v>
      </c>
      <c r="G113" s="32">
        <v>4897.935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483</v>
      </c>
    </row>
    <row r="115" spans="1:5" ht="76.5">
      <c r="A115" s="37" t="s">
        <v>51</v>
      </c>
      <c r="E115" s="38" t="s">
        <v>644</v>
      </c>
    </row>
    <row r="116" spans="1:5" ht="12.75">
      <c r="A116" t="s">
        <v>53</v>
      </c>
      <c r="E116" s="36" t="s">
        <v>405</v>
      </c>
    </row>
    <row r="117" spans="1:16" ht="12.75">
      <c r="A117" s="25" t="s">
        <v>45</v>
      </c>
      <c r="B117" s="29" t="s">
        <v>396</v>
      </c>
      <c r="C117" s="29" t="s">
        <v>304</v>
      </c>
      <c r="D117" s="25" t="s">
        <v>47</v>
      </c>
      <c r="E117" s="30" t="s">
        <v>305</v>
      </c>
      <c r="F117" s="31" t="s">
        <v>170</v>
      </c>
      <c r="G117" s="32">
        <v>2254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487</v>
      </c>
    </row>
    <row r="119" spans="1:5" ht="12.75">
      <c r="A119" s="37" t="s">
        <v>51</v>
      </c>
      <c r="E119" s="38" t="s">
        <v>488</v>
      </c>
    </row>
    <row r="120" spans="1:5" ht="12.75">
      <c r="A120" t="s">
        <v>53</v>
      </c>
      <c r="E120" s="36" t="s">
        <v>405</v>
      </c>
    </row>
    <row r="121" spans="1:16" ht="12.75">
      <c r="A121" s="25" t="s">
        <v>45</v>
      </c>
      <c r="B121" s="29" t="s">
        <v>311</v>
      </c>
      <c r="C121" s="29" t="s">
        <v>375</v>
      </c>
      <c r="D121" s="25" t="s">
        <v>47</v>
      </c>
      <c r="E121" s="30" t="s">
        <v>376</v>
      </c>
      <c r="F121" s="31" t="s">
        <v>170</v>
      </c>
      <c r="G121" s="32">
        <v>44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645</v>
      </c>
    </row>
    <row r="123" spans="1:5" ht="25.5">
      <c r="A123" s="37" t="s">
        <v>51</v>
      </c>
      <c r="E123" s="38" t="s">
        <v>646</v>
      </c>
    </row>
    <row r="124" spans="1:5" ht="12.75">
      <c r="A124" t="s">
        <v>53</v>
      </c>
      <c r="E124" s="36" t="s">
        <v>405</v>
      </c>
    </row>
    <row r="125" spans="1:16" ht="12.75">
      <c r="A125" s="25" t="s">
        <v>45</v>
      </c>
      <c r="B125" s="29" t="s">
        <v>316</v>
      </c>
      <c r="C125" s="29" t="s">
        <v>489</v>
      </c>
      <c r="D125" s="25" t="s">
        <v>47</v>
      </c>
      <c r="E125" s="30" t="s">
        <v>490</v>
      </c>
      <c r="F125" s="31" t="s">
        <v>170</v>
      </c>
      <c r="G125" s="32">
        <v>2366.7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647</v>
      </c>
    </row>
    <row r="127" spans="1:5" ht="25.5">
      <c r="A127" s="37" t="s">
        <v>51</v>
      </c>
      <c r="E127" s="38" t="s">
        <v>492</v>
      </c>
    </row>
    <row r="128" spans="1:5" ht="12.75">
      <c r="A128" t="s">
        <v>53</v>
      </c>
      <c r="E128" s="36" t="s">
        <v>405</v>
      </c>
    </row>
    <row r="129" spans="1:16" ht="12.75">
      <c r="A129" s="25" t="s">
        <v>45</v>
      </c>
      <c r="B129" s="29" t="s">
        <v>321</v>
      </c>
      <c r="C129" s="29" t="s">
        <v>497</v>
      </c>
      <c r="D129" s="25" t="s">
        <v>47</v>
      </c>
      <c r="E129" s="30" t="s">
        <v>498</v>
      </c>
      <c r="F129" s="31" t="s">
        <v>170</v>
      </c>
      <c r="G129" s="32">
        <v>2485.035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499</v>
      </c>
    </row>
    <row r="131" spans="1:5" ht="25.5">
      <c r="A131" s="37" t="s">
        <v>51</v>
      </c>
      <c r="E131" s="38" t="s">
        <v>500</v>
      </c>
    </row>
    <row r="132" spans="1:5" ht="12.75">
      <c r="A132" t="s">
        <v>53</v>
      </c>
      <c r="E132" s="36" t="s">
        <v>405</v>
      </c>
    </row>
    <row r="133" spans="1:18" ht="12.75" customHeight="1">
      <c r="A133" s="6" t="s">
        <v>43</v>
      </c>
      <c r="B133" s="6"/>
      <c r="C133" s="40" t="s">
        <v>64</v>
      </c>
      <c r="D133" s="6"/>
      <c r="E133" s="27" t="s">
        <v>518</v>
      </c>
      <c r="F133" s="6"/>
      <c r="G133" s="6"/>
      <c r="H133" s="6"/>
      <c r="I133" s="41">
        <f>0+Q133</f>
      </c>
      <c r="O133">
        <f>0+R133</f>
      </c>
      <c r="Q133">
        <f>0+I134+I138</f>
      </c>
      <c r="R133">
        <f>0+O134+O138</f>
      </c>
    </row>
    <row r="134" spans="1:16" ht="25.5">
      <c r="A134" s="25" t="s">
        <v>45</v>
      </c>
      <c r="B134" s="29" t="s">
        <v>331</v>
      </c>
      <c r="C134" s="29" t="s">
        <v>530</v>
      </c>
      <c r="D134" s="25" t="s">
        <v>47</v>
      </c>
      <c r="E134" s="30" t="s">
        <v>531</v>
      </c>
      <c r="F134" s="31" t="s">
        <v>170</v>
      </c>
      <c r="G134" s="32">
        <v>37.335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12.75">
      <c r="A135" s="35" t="s">
        <v>50</v>
      </c>
      <c r="E135" s="36" t="s">
        <v>648</v>
      </c>
    </row>
    <row r="136" spans="1:5" ht="12.75">
      <c r="A136" s="37" t="s">
        <v>51</v>
      </c>
      <c r="E136" s="38" t="s">
        <v>427</v>
      </c>
    </row>
    <row r="137" spans="1:5" ht="12.75">
      <c r="A137" t="s">
        <v>53</v>
      </c>
      <c r="E137" s="36" t="s">
        <v>405</v>
      </c>
    </row>
    <row r="138" spans="1:16" ht="12.75">
      <c r="A138" s="25" t="s">
        <v>45</v>
      </c>
      <c r="B138" s="29" t="s">
        <v>335</v>
      </c>
      <c r="C138" s="29" t="s">
        <v>534</v>
      </c>
      <c r="D138" s="25" t="s">
        <v>47</v>
      </c>
      <c r="E138" s="30" t="s">
        <v>535</v>
      </c>
      <c r="F138" s="31" t="s">
        <v>170</v>
      </c>
      <c r="G138" s="32">
        <v>37.335</v>
      </c>
      <c r="H138" s="33">
        <v>0</v>
      </c>
      <c r="I138" s="34">
        <f>ROUND(ROUND(H138,2)*ROUND(G138,3),2)</f>
      </c>
      <c r="O138">
        <f>(I138*21)/100</f>
      </c>
      <c r="P138" t="s">
        <v>23</v>
      </c>
    </row>
    <row r="139" spans="1:5" ht="12.75">
      <c r="A139" s="35" t="s">
        <v>50</v>
      </c>
      <c r="E139" s="36" t="s">
        <v>649</v>
      </c>
    </row>
    <row r="140" spans="1:5" ht="12.75">
      <c r="A140" s="37" t="s">
        <v>51</v>
      </c>
      <c r="E140" s="38" t="s">
        <v>427</v>
      </c>
    </row>
    <row r="141" spans="1:5" ht="12.75">
      <c r="A141" t="s">
        <v>53</v>
      </c>
      <c r="E141" s="36" t="s">
        <v>405</v>
      </c>
    </row>
    <row r="142" spans="1:18" ht="12.75" customHeight="1">
      <c r="A142" s="6" t="s">
        <v>43</v>
      </c>
      <c r="B142" s="6"/>
      <c r="C142" s="40" t="s">
        <v>77</v>
      </c>
      <c r="D142" s="6"/>
      <c r="E142" s="27" t="s">
        <v>561</v>
      </c>
      <c r="F142" s="6"/>
      <c r="G142" s="6"/>
      <c r="H142" s="6"/>
      <c r="I142" s="41">
        <f>0+Q142</f>
      </c>
      <c r="O142">
        <f>0+R142</f>
      </c>
      <c r="Q142">
        <f>0+I143</f>
      </c>
      <c r="R142">
        <f>0+O143</f>
      </c>
    </row>
    <row r="143" spans="1:16" ht="12.75">
      <c r="A143" s="25" t="s">
        <v>45</v>
      </c>
      <c r="B143" s="29" t="s">
        <v>339</v>
      </c>
      <c r="C143" s="29" t="s">
        <v>567</v>
      </c>
      <c r="D143" s="25" t="s">
        <v>47</v>
      </c>
      <c r="E143" s="30" t="s">
        <v>568</v>
      </c>
      <c r="F143" s="31" t="s">
        <v>160</v>
      </c>
      <c r="G143" s="32">
        <v>6.026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25.5">
      <c r="A144" s="35" t="s">
        <v>50</v>
      </c>
      <c r="E144" s="36" t="s">
        <v>650</v>
      </c>
    </row>
    <row r="145" spans="1:5" ht="12.75">
      <c r="A145" s="37" t="s">
        <v>51</v>
      </c>
      <c r="E145" s="38" t="s">
        <v>447</v>
      </c>
    </row>
    <row r="146" spans="1:5" ht="12.75">
      <c r="A146" t="s">
        <v>53</v>
      </c>
      <c r="E146" s="36" t="s">
        <v>405</v>
      </c>
    </row>
    <row r="147" spans="1:18" ht="12.75" customHeight="1">
      <c r="A147" s="6" t="s">
        <v>43</v>
      </c>
      <c r="B147" s="6"/>
      <c r="C147" s="40" t="s">
        <v>40</v>
      </c>
      <c r="D147" s="6"/>
      <c r="E147" s="27" t="s">
        <v>570</v>
      </c>
      <c r="F147" s="6"/>
      <c r="G147" s="6"/>
      <c r="H147" s="6"/>
      <c r="I147" s="41">
        <f>0+Q147</f>
      </c>
      <c r="O147">
        <f>0+R147</f>
      </c>
      <c r="Q147">
        <f>0+I148+I152+I156+I160+I164</f>
      </c>
      <c r="R147">
        <f>0+O148+O152+O156+O160+O164</f>
      </c>
    </row>
    <row r="148" spans="1:16" ht="12.75">
      <c r="A148" s="25" t="s">
        <v>45</v>
      </c>
      <c r="B148" s="29" t="s">
        <v>388</v>
      </c>
      <c r="C148" s="29" t="s">
        <v>327</v>
      </c>
      <c r="D148" s="25" t="s">
        <v>47</v>
      </c>
      <c r="E148" s="30" t="s">
        <v>328</v>
      </c>
      <c r="F148" s="31" t="s">
        <v>68</v>
      </c>
      <c r="G148" s="32">
        <v>44</v>
      </c>
      <c r="H148" s="33">
        <v>0</v>
      </c>
      <c r="I148" s="34">
        <f>ROUND(ROUND(H148,2)*ROUND(G148,3),2)</f>
      </c>
      <c r="O148">
        <f>(I148*0)/100</f>
      </c>
      <c r="P148" t="s">
        <v>28</v>
      </c>
    </row>
    <row r="149" spans="1:5" ht="12.75">
      <c r="A149" s="35" t="s">
        <v>50</v>
      </c>
      <c r="E149" s="36" t="s">
        <v>47</v>
      </c>
    </row>
    <row r="150" spans="1:5" ht="38.25">
      <c r="A150" s="37" t="s">
        <v>51</v>
      </c>
      <c r="E150" s="38" t="s">
        <v>651</v>
      </c>
    </row>
    <row r="151" spans="1:5" ht="51">
      <c r="A151" t="s">
        <v>53</v>
      </c>
      <c r="E151" s="36" t="s">
        <v>330</v>
      </c>
    </row>
    <row r="152" spans="1:16" ht="12.75">
      <c r="A152" s="25" t="s">
        <v>45</v>
      </c>
      <c r="B152" s="29" t="s">
        <v>344</v>
      </c>
      <c r="C152" s="29" t="s">
        <v>604</v>
      </c>
      <c r="D152" s="25" t="s">
        <v>47</v>
      </c>
      <c r="E152" s="30" t="s">
        <v>605</v>
      </c>
      <c r="F152" s="31" t="s">
        <v>82</v>
      </c>
      <c r="G152" s="32">
        <v>13.1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50</v>
      </c>
      <c r="E153" s="36" t="s">
        <v>606</v>
      </c>
    </row>
    <row r="154" spans="1:5" ht="12.75">
      <c r="A154" s="37" t="s">
        <v>51</v>
      </c>
      <c r="E154" s="38" t="s">
        <v>573</v>
      </c>
    </row>
    <row r="155" spans="1:5" ht="12.75">
      <c r="A155" t="s">
        <v>53</v>
      </c>
      <c r="E155" s="36" t="s">
        <v>405</v>
      </c>
    </row>
    <row r="156" spans="1:16" ht="12.75">
      <c r="A156" s="25" t="s">
        <v>45</v>
      </c>
      <c r="B156" s="29" t="s">
        <v>493</v>
      </c>
      <c r="C156" s="29" t="s">
        <v>608</v>
      </c>
      <c r="D156" s="25" t="s">
        <v>47</v>
      </c>
      <c r="E156" s="30" t="s">
        <v>609</v>
      </c>
      <c r="F156" s="31" t="s">
        <v>82</v>
      </c>
      <c r="G156" s="32">
        <v>16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12.75">
      <c r="A157" s="35" t="s">
        <v>50</v>
      </c>
      <c r="E157" s="36" t="s">
        <v>610</v>
      </c>
    </row>
    <row r="158" spans="1:5" ht="12.75">
      <c r="A158" s="37" t="s">
        <v>51</v>
      </c>
      <c r="E158" s="38" t="s">
        <v>573</v>
      </c>
    </row>
    <row r="159" spans="1:5" ht="12.75">
      <c r="A159" t="s">
        <v>53</v>
      </c>
      <c r="E159" s="36" t="s">
        <v>405</v>
      </c>
    </row>
    <row r="160" spans="1:16" ht="12.75">
      <c r="A160" s="25" t="s">
        <v>45</v>
      </c>
      <c r="B160" s="29" t="s">
        <v>496</v>
      </c>
      <c r="C160" s="29" t="s">
        <v>612</v>
      </c>
      <c r="D160" s="25" t="s">
        <v>47</v>
      </c>
      <c r="E160" s="30" t="s">
        <v>613</v>
      </c>
      <c r="F160" s="31" t="s">
        <v>82</v>
      </c>
      <c r="G160" s="32">
        <v>16</v>
      </c>
      <c r="H160" s="33">
        <v>0</v>
      </c>
      <c r="I160" s="34">
        <f>ROUND(ROUND(H160,2)*ROUND(G160,3),2)</f>
      </c>
      <c r="O160">
        <f>(I160*21)/100</f>
      </c>
      <c r="P160" t="s">
        <v>23</v>
      </c>
    </row>
    <row r="161" spans="1:5" ht="12.75">
      <c r="A161" s="35" t="s">
        <v>50</v>
      </c>
      <c r="E161" s="36" t="s">
        <v>614</v>
      </c>
    </row>
    <row r="162" spans="1:5" ht="12.75">
      <c r="A162" s="37" t="s">
        <v>51</v>
      </c>
      <c r="E162" s="38" t="s">
        <v>573</v>
      </c>
    </row>
    <row r="163" spans="1:5" ht="12.75">
      <c r="A163" t="s">
        <v>53</v>
      </c>
      <c r="E163" s="36" t="s">
        <v>405</v>
      </c>
    </row>
    <row r="164" spans="1:16" ht="12.75">
      <c r="A164" s="25" t="s">
        <v>45</v>
      </c>
      <c r="B164" s="29" t="s">
        <v>501</v>
      </c>
      <c r="C164" s="29" t="s">
        <v>616</v>
      </c>
      <c r="D164" s="25" t="s">
        <v>47</v>
      </c>
      <c r="E164" s="30" t="s">
        <v>617</v>
      </c>
      <c r="F164" s="31" t="s">
        <v>82</v>
      </c>
      <c r="G164" s="32">
        <v>264</v>
      </c>
      <c r="H164" s="33">
        <v>0</v>
      </c>
      <c r="I164" s="34">
        <f>ROUND(ROUND(H164,2)*ROUND(G164,3),2)</f>
      </c>
      <c r="O164">
        <f>(I164*21)/100</f>
      </c>
      <c r="P164" t="s">
        <v>23</v>
      </c>
    </row>
    <row r="165" spans="1:5" ht="25.5">
      <c r="A165" s="35" t="s">
        <v>50</v>
      </c>
      <c r="E165" s="36" t="s">
        <v>618</v>
      </c>
    </row>
    <row r="166" spans="1:5" ht="12.75">
      <c r="A166" s="37" t="s">
        <v>51</v>
      </c>
      <c r="E166" s="38" t="s">
        <v>573</v>
      </c>
    </row>
    <row r="167" spans="1:5" ht="12.75">
      <c r="A167" t="s">
        <v>53</v>
      </c>
      <c r="E167" s="36" t="s">
        <v>405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0+O8+O13+O62+O71+O88+O129+O138+O143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652</v>
      </c>
      <c r="I3" s="42">
        <f>0+I8+I13+I62+I71+I88+I129+I138+I143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652</v>
      </c>
      <c r="D4" s="6"/>
      <c r="E4" s="18" t="s">
        <v>653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2183.829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403</v>
      </c>
    </row>
    <row r="11" spans="1:5" ht="12.75">
      <c r="A11" s="37" t="s">
        <v>51</v>
      </c>
      <c r="E11" s="38" t="s">
        <v>654</v>
      </c>
    </row>
    <row r="12" spans="1:5" ht="12.75">
      <c r="A12" t="s">
        <v>53</v>
      </c>
      <c r="E12" s="36" t="s">
        <v>405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0+I14+I18+I22+I26+I30+I34+I38+I42+I46+I50+I54+I58</f>
      </c>
      <c r="R13">
        <f>0+O14+O18+O22+O26+O30+O34+O38+O42+O46+O50+O54+O58</f>
      </c>
    </row>
    <row r="14" spans="1:16" ht="12.75">
      <c r="A14" s="25" t="s">
        <v>45</v>
      </c>
      <c r="B14" s="29" t="s">
        <v>23</v>
      </c>
      <c r="C14" s="29" t="s">
        <v>239</v>
      </c>
      <c r="D14" s="25" t="s">
        <v>149</v>
      </c>
      <c r="E14" s="30" t="s">
        <v>240</v>
      </c>
      <c r="F14" s="31" t="s">
        <v>160</v>
      </c>
      <c r="G14" s="32">
        <v>373.39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406</v>
      </c>
    </row>
    <row r="16" spans="1:5" ht="12.75">
      <c r="A16" s="37" t="s">
        <v>51</v>
      </c>
      <c r="E16" s="38" t="s">
        <v>655</v>
      </c>
    </row>
    <row r="17" spans="1:5" ht="12.75">
      <c r="A17" t="s">
        <v>53</v>
      </c>
      <c r="E17" s="36" t="s">
        <v>405</v>
      </c>
    </row>
    <row r="18" spans="1:16" ht="12.75">
      <c r="A18" s="25" t="s">
        <v>45</v>
      </c>
      <c r="B18" s="29" t="s">
        <v>22</v>
      </c>
      <c r="C18" s="29" t="s">
        <v>239</v>
      </c>
      <c r="D18" s="25" t="s">
        <v>153</v>
      </c>
      <c r="E18" s="30" t="s">
        <v>240</v>
      </c>
      <c r="F18" s="31" t="s">
        <v>160</v>
      </c>
      <c r="G18" s="32">
        <v>2158.939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25.5">
      <c r="A20" s="37" t="s">
        <v>51</v>
      </c>
      <c r="E20" s="38" t="s">
        <v>656</v>
      </c>
    </row>
    <row r="21" spans="1:5" ht="369.75">
      <c r="A21" t="s">
        <v>53</v>
      </c>
      <c r="E21" s="36" t="s">
        <v>242</v>
      </c>
    </row>
    <row r="22" spans="1:16" ht="12.75">
      <c r="A22" s="25" t="s">
        <v>45</v>
      </c>
      <c r="B22" s="29" t="s">
        <v>33</v>
      </c>
      <c r="C22" s="29" t="s">
        <v>244</v>
      </c>
      <c r="D22" s="25" t="s">
        <v>149</v>
      </c>
      <c r="E22" s="30" t="s">
        <v>245</v>
      </c>
      <c r="F22" s="31" t="s">
        <v>160</v>
      </c>
      <c r="G22" s="32">
        <v>373.39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409</v>
      </c>
    </row>
    <row r="24" spans="1:5" ht="12.75">
      <c r="A24" s="37" t="s">
        <v>51</v>
      </c>
      <c r="E24" s="38" t="s">
        <v>427</v>
      </c>
    </row>
    <row r="25" spans="1:5" ht="12.75">
      <c r="A25" t="s">
        <v>53</v>
      </c>
      <c r="E25" s="36" t="s">
        <v>405</v>
      </c>
    </row>
    <row r="26" spans="1:16" ht="12.75">
      <c r="A26" s="25" t="s">
        <v>45</v>
      </c>
      <c r="B26" s="29" t="s">
        <v>35</v>
      </c>
      <c r="C26" s="29" t="s">
        <v>244</v>
      </c>
      <c r="D26" s="25" t="s">
        <v>153</v>
      </c>
      <c r="E26" s="30" t="s">
        <v>245</v>
      </c>
      <c r="F26" s="31" t="s">
        <v>160</v>
      </c>
      <c r="G26" s="32">
        <v>405.095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657</v>
      </c>
    </row>
    <row r="29" spans="1:5" ht="306">
      <c r="A29" t="s">
        <v>53</v>
      </c>
      <c r="E29" s="36" t="s">
        <v>199</v>
      </c>
    </row>
    <row r="30" spans="1:16" ht="12.75">
      <c r="A30" s="25" t="s">
        <v>45</v>
      </c>
      <c r="B30" s="29" t="s">
        <v>37</v>
      </c>
      <c r="C30" s="29" t="s">
        <v>417</v>
      </c>
      <c r="D30" s="25" t="s">
        <v>47</v>
      </c>
      <c r="E30" s="30" t="s">
        <v>418</v>
      </c>
      <c r="F30" s="31" t="s">
        <v>160</v>
      </c>
      <c r="G30" s="32">
        <v>24.89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625</v>
      </c>
    </row>
    <row r="32" spans="1:5" ht="12.75">
      <c r="A32" s="37" t="s">
        <v>51</v>
      </c>
      <c r="E32" s="38" t="s">
        <v>626</v>
      </c>
    </row>
    <row r="33" spans="1:5" ht="12.75">
      <c r="A33" t="s">
        <v>53</v>
      </c>
      <c r="E33" s="36" t="s">
        <v>405</v>
      </c>
    </row>
    <row r="34" spans="1:16" ht="12.75">
      <c r="A34" s="25" t="s">
        <v>45</v>
      </c>
      <c r="B34" s="29" t="s">
        <v>64</v>
      </c>
      <c r="C34" s="29" t="s">
        <v>248</v>
      </c>
      <c r="D34" s="25" t="s">
        <v>47</v>
      </c>
      <c r="E34" s="30" t="s">
        <v>249</v>
      </c>
      <c r="F34" s="31" t="s">
        <v>160</v>
      </c>
      <c r="G34" s="32">
        <v>373.39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426</v>
      </c>
    </row>
    <row r="36" spans="1:5" ht="12.75">
      <c r="A36" s="37" t="s">
        <v>51</v>
      </c>
      <c r="E36" s="38" t="s">
        <v>427</v>
      </c>
    </row>
    <row r="37" spans="1:5" ht="12.75">
      <c r="A37" t="s">
        <v>53</v>
      </c>
      <c r="E37" s="36" t="s">
        <v>405</v>
      </c>
    </row>
    <row r="38" spans="1:16" ht="12.75">
      <c r="A38" s="25" t="s">
        <v>45</v>
      </c>
      <c r="B38" s="29" t="s">
        <v>77</v>
      </c>
      <c r="C38" s="29" t="s">
        <v>200</v>
      </c>
      <c r="D38" s="25" t="s">
        <v>47</v>
      </c>
      <c r="E38" s="30" t="s">
        <v>201</v>
      </c>
      <c r="F38" s="31" t="s">
        <v>160</v>
      </c>
      <c r="G38" s="32">
        <v>2557.219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428</v>
      </c>
    </row>
    <row r="40" spans="1:5" ht="25.5">
      <c r="A40" s="37" t="s">
        <v>51</v>
      </c>
      <c r="E40" s="38" t="s">
        <v>658</v>
      </c>
    </row>
    <row r="41" spans="1:5" ht="12.75">
      <c r="A41" t="s">
        <v>53</v>
      </c>
      <c r="E41" s="36" t="s">
        <v>405</v>
      </c>
    </row>
    <row r="42" spans="1:16" ht="12.75">
      <c r="A42" s="25" t="s">
        <v>45</v>
      </c>
      <c r="B42" s="29" t="s">
        <v>40</v>
      </c>
      <c r="C42" s="29" t="s">
        <v>253</v>
      </c>
      <c r="D42" s="25" t="s">
        <v>24</v>
      </c>
      <c r="E42" s="30" t="s">
        <v>254</v>
      </c>
      <c r="F42" s="31" t="s">
        <v>160</v>
      </c>
      <c r="G42" s="32">
        <v>1039.11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432</v>
      </c>
    </row>
    <row r="44" spans="1:5" ht="12.75">
      <c r="A44" s="37" t="s">
        <v>51</v>
      </c>
      <c r="E44" s="38" t="s">
        <v>427</v>
      </c>
    </row>
    <row r="45" spans="1:5" ht="12.75">
      <c r="A45" t="s">
        <v>53</v>
      </c>
      <c r="E45" s="36" t="s">
        <v>405</v>
      </c>
    </row>
    <row r="46" spans="1:16" ht="12.75">
      <c r="A46" s="25" t="s">
        <v>45</v>
      </c>
      <c r="B46" s="29" t="s">
        <v>388</v>
      </c>
      <c r="C46" s="29" t="s">
        <v>257</v>
      </c>
      <c r="D46" s="25" t="s">
        <v>47</v>
      </c>
      <c r="E46" s="30" t="s">
        <v>258</v>
      </c>
      <c r="F46" s="31" t="s">
        <v>160</v>
      </c>
      <c r="G46" s="32">
        <v>34.331</v>
      </c>
      <c r="H46" s="33">
        <v>0</v>
      </c>
      <c r="I46" s="34">
        <f>ROUND(ROUND(H46,2)*ROUND(G46,3),2)</f>
      </c>
      <c r="O46">
        <f>(I46*0)/100</f>
      </c>
      <c r="P46" t="s">
        <v>28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659</v>
      </c>
    </row>
    <row r="49" spans="1:5" ht="242.25">
      <c r="A49" t="s">
        <v>53</v>
      </c>
      <c r="E49" s="36" t="s">
        <v>260</v>
      </c>
    </row>
    <row r="50" spans="1:16" ht="12.75">
      <c r="A50" s="25" t="s">
        <v>45</v>
      </c>
      <c r="B50" s="29" t="s">
        <v>89</v>
      </c>
      <c r="C50" s="29" t="s">
        <v>262</v>
      </c>
      <c r="D50" s="25" t="s">
        <v>47</v>
      </c>
      <c r="E50" s="30" t="s">
        <v>263</v>
      </c>
      <c r="F50" s="31" t="s">
        <v>170</v>
      </c>
      <c r="G50" s="32">
        <v>2078.22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427</v>
      </c>
    </row>
    <row r="53" spans="1:5" ht="12.75">
      <c r="A53" t="s">
        <v>53</v>
      </c>
      <c r="E53" s="36" t="s">
        <v>405</v>
      </c>
    </row>
    <row r="54" spans="1:16" ht="12.75">
      <c r="A54" s="25" t="s">
        <v>45</v>
      </c>
      <c r="B54" s="29" t="s">
        <v>93</v>
      </c>
      <c r="C54" s="29" t="s">
        <v>439</v>
      </c>
      <c r="D54" s="25" t="s">
        <v>47</v>
      </c>
      <c r="E54" s="30" t="s">
        <v>440</v>
      </c>
      <c r="F54" s="31" t="s">
        <v>170</v>
      </c>
      <c r="G54" s="32">
        <v>2700.625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427</v>
      </c>
    </row>
    <row r="57" spans="1:5" ht="12.75">
      <c r="A57" t="s">
        <v>53</v>
      </c>
      <c r="E57" s="36" t="s">
        <v>405</v>
      </c>
    </row>
    <row r="58" spans="1:16" ht="12.75">
      <c r="A58" s="25" t="s">
        <v>45</v>
      </c>
      <c r="B58" s="29" t="s">
        <v>381</v>
      </c>
      <c r="C58" s="29" t="s">
        <v>266</v>
      </c>
      <c r="D58" s="25" t="s">
        <v>47</v>
      </c>
      <c r="E58" s="30" t="s">
        <v>267</v>
      </c>
      <c r="F58" s="31" t="s">
        <v>160</v>
      </c>
      <c r="G58" s="32">
        <v>405.095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441</v>
      </c>
    </row>
    <row r="60" spans="1:5" ht="12.75">
      <c r="A60" s="37" t="s">
        <v>51</v>
      </c>
      <c r="E60" s="38" t="s">
        <v>660</v>
      </c>
    </row>
    <row r="61" spans="1:5" ht="38.25">
      <c r="A61" t="s">
        <v>53</v>
      </c>
      <c r="E61" s="36" t="s">
        <v>269</v>
      </c>
    </row>
    <row r="62" spans="1:18" ht="12.75" customHeight="1">
      <c r="A62" s="6" t="s">
        <v>43</v>
      </c>
      <c r="B62" s="6"/>
      <c r="C62" s="40" t="s">
        <v>23</v>
      </c>
      <c r="D62" s="6"/>
      <c r="E62" s="27" t="s">
        <v>443</v>
      </c>
      <c r="F62" s="6"/>
      <c r="G62" s="6"/>
      <c r="H62" s="6"/>
      <c r="I62" s="41">
        <f>0+Q62</f>
      </c>
      <c r="O62">
        <f>0+R62</f>
      </c>
      <c r="Q62">
        <f>0+I63+I67</f>
      </c>
      <c r="R62">
        <f>0+O63+O67</f>
      </c>
    </row>
    <row r="63" spans="1:16" ht="12.75">
      <c r="A63" s="25" t="s">
        <v>45</v>
      </c>
      <c r="B63" s="29" t="s">
        <v>261</v>
      </c>
      <c r="C63" s="29" t="s">
        <v>444</v>
      </c>
      <c r="D63" s="25" t="s">
        <v>47</v>
      </c>
      <c r="E63" s="30" t="s">
        <v>445</v>
      </c>
      <c r="F63" s="31" t="s">
        <v>170</v>
      </c>
      <c r="G63" s="32">
        <v>2078.22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448</v>
      </c>
    </row>
    <row r="65" spans="1:5" ht="12.75">
      <c r="A65" s="37" t="s">
        <v>51</v>
      </c>
      <c r="E65" s="38" t="s">
        <v>447</v>
      </c>
    </row>
    <row r="66" spans="1:5" ht="12.75">
      <c r="A66" t="s">
        <v>53</v>
      </c>
      <c r="E66" s="36" t="s">
        <v>405</v>
      </c>
    </row>
    <row r="67" spans="1:16" ht="12.75">
      <c r="A67" s="25" t="s">
        <v>45</v>
      </c>
      <c r="B67" s="29" t="s">
        <v>101</v>
      </c>
      <c r="C67" s="29" t="s">
        <v>449</v>
      </c>
      <c r="D67" s="25" t="s">
        <v>47</v>
      </c>
      <c r="E67" s="30" t="s">
        <v>450</v>
      </c>
      <c r="F67" s="31" t="s">
        <v>160</v>
      </c>
      <c r="G67" s="32">
        <v>1.48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630</v>
      </c>
    </row>
    <row r="69" spans="1:5" ht="12.75">
      <c r="A69" s="37" t="s">
        <v>51</v>
      </c>
      <c r="E69" s="38" t="s">
        <v>447</v>
      </c>
    </row>
    <row r="70" spans="1:5" ht="12.75">
      <c r="A70" t="s">
        <v>53</v>
      </c>
      <c r="E70" s="36" t="s">
        <v>405</v>
      </c>
    </row>
    <row r="71" spans="1:18" ht="12.75" customHeight="1">
      <c r="A71" s="6" t="s">
        <v>43</v>
      </c>
      <c r="B71" s="6"/>
      <c r="C71" s="40" t="s">
        <v>33</v>
      </c>
      <c r="D71" s="6"/>
      <c r="E71" s="27" t="s">
        <v>271</v>
      </c>
      <c r="F71" s="6"/>
      <c r="G71" s="6"/>
      <c r="H71" s="6"/>
      <c r="I71" s="41">
        <f>0+Q71</f>
      </c>
      <c r="O71">
        <f>0+R71</f>
      </c>
      <c r="Q71">
        <f>0+I72+I76+I80+I84</f>
      </c>
      <c r="R71">
        <f>0+O72+O76+O80+O84</f>
      </c>
    </row>
    <row r="72" spans="1:16" ht="12.75">
      <c r="A72" s="25" t="s">
        <v>45</v>
      </c>
      <c r="B72" s="29" t="s">
        <v>204</v>
      </c>
      <c r="C72" s="29" t="s">
        <v>272</v>
      </c>
      <c r="D72" s="25" t="s">
        <v>47</v>
      </c>
      <c r="E72" s="30" t="s">
        <v>273</v>
      </c>
      <c r="F72" s="31" t="s">
        <v>160</v>
      </c>
      <c r="G72" s="32">
        <v>2.28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25.5">
      <c r="A74" s="37" t="s">
        <v>51</v>
      </c>
      <c r="E74" s="38" t="s">
        <v>631</v>
      </c>
    </row>
    <row r="75" spans="1:5" ht="369.75">
      <c r="A75" t="s">
        <v>53</v>
      </c>
      <c r="E75" s="36" t="s">
        <v>275</v>
      </c>
    </row>
    <row r="76" spans="1:16" ht="12.75">
      <c r="A76" s="25" t="s">
        <v>45</v>
      </c>
      <c r="B76" s="29" t="s">
        <v>105</v>
      </c>
      <c r="C76" s="29" t="s">
        <v>453</v>
      </c>
      <c r="D76" s="25" t="s">
        <v>47</v>
      </c>
      <c r="E76" s="30" t="s">
        <v>454</v>
      </c>
      <c r="F76" s="31" t="s">
        <v>160</v>
      </c>
      <c r="G76" s="32">
        <v>3.67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25.5">
      <c r="A77" s="35" t="s">
        <v>50</v>
      </c>
      <c r="E77" s="36" t="s">
        <v>632</v>
      </c>
    </row>
    <row r="78" spans="1:5" ht="12.75">
      <c r="A78" s="37" t="s">
        <v>51</v>
      </c>
      <c r="E78" s="38" t="s">
        <v>447</v>
      </c>
    </row>
    <row r="79" spans="1:5" ht="12.75">
      <c r="A79" t="s">
        <v>53</v>
      </c>
      <c r="E79" s="36" t="s">
        <v>405</v>
      </c>
    </row>
    <row r="80" spans="1:16" ht="12.75">
      <c r="A80" s="25" t="s">
        <v>45</v>
      </c>
      <c r="B80" s="29" t="s">
        <v>109</v>
      </c>
      <c r="C80" s="29" t="s">
        <v>456</v>
      </c>
      <c r="D80" s="25" t="s">
        <v>47</v>
      </c>
      <c r="E80" s="30" t="s">
        <v>457</v>
      </c>
      <c r="F80" s="31" t="s">
        <v>160</v>
      </c>
      <c r="G80" s="32">
        <v>0.3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458</v>
      </c>
    </row>
    <row r="82" spans="1:5" ht="12.75">
      <c r="A82" s="37" t="s">
        <v>51</v>
      </c>
      <c r="E82" s="38" t="s">
        <v>447</v>
      </c>
    </row>
    <row r="83" spans="1:5" ht="12.75">
      <c r="A83" t="s">
        <v>53</v>
      </c>
      <c r="E83" s="36" t="s">
        <v>405</v>
      </c>
    </row>
    <row r="84" spans="1:16" ht="12.75">
      <c r="A84" s="25" t="s">
        <v>45</v>
      </c>
      <c r="B84" s="29" t="s">
        <v>209</v>
      </c>
      <c r="C84" s="29" t="s">
        <v>276</v>
      </c>
      <c r="D84" s="25" t="s">
        <v>47</v>
      </c>
      <c r="E84" s="30" t="s">
        <v>277</v>
      </c>
      <c r="F84" s="31" t="s">
        <v>160</v>
      </c>
      <c r="G84" s="32">
        <v>4.56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633</v>
      </c>
    </row>
    <row r="87" spans="1:5" ht="102">
      <c r="A87" t="s">
        <v>53</v>
      </c>
      <c r="E87" s="36" t="s">
        <v>279</v>
      </c>
    </row>
    <row r="88" spans="1:18" ht="12.75" customHeight="1">
      <c r="A88" s="6" t="s">
        <v>43</v>
      </c>
      <c r="B88" s="6"/>
      <c r="C88" s="40" t="s">
        <v>35</v>
      </c>
      <c r="D88" s="6"/>
      <c r="E88" s="27" t="s">
        <v>280</v>
      </c>
      <c r="F88" s="6"/>
      <c r="G88" s="6"/>
      <c r="H88" s="6"/>
      <c r="I88" s="41">
        <f>0+Q88</f>
      </c>
      <c r="O88">
        <f>0+R88</f>
      </c>
      <c r="Q88">
        <f>0+I89+I93+I97+I101+I105+I109+I113+I117+I121+I125</f>
      </c>
      <c r="R88">
        <f>0+O89+O93+O97+O101+O105+O109+O113+O117+O121+O125</f>
      </c>
    </row>
    <row r="89" spans="1:16" ht="12.75">
      <c r="A89" s="25" t="s">
        <v>45</v>
      </c>
      <c r="B89" s="29" t="s">
        <v>194</v>
      </c>
      <c r="C89" s="29" t="s">
        <v>460</v>
      </c>
      <c r="D89" s="25" t="s">
        <v>47</v>
      </c>
      <c r="E89" s="30" t="s">
        <v>461</v>
      </c>
      <c r="F89" s="31" t="s">
        <v>170</v>
      </c>
      <c r="G89" s="32">
        <v>1663.673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462</v>
      </c>
    </row>
    <row r="91" spans="1:5" ht="25.5">
      <c r="A91" s="37" t="s">
        <v>51</v>
      </c>
      <c r="E91" s="38" t="s">
        <v>661</v>
      </c>
    </row>
    <row r="92" spans="1:5" ht="127.5">
      <c r="A92" t="s">
        <v>53</v>
      </c>
      <c r="E92" s="36" t="s">
        <v>284</v>
      </c>
    </row>
    <row r="93" spans="1:16" ht="12.75">
      <c r="A93" s="25" t="s">
        <v>45</v>
      </c>
      <c r="B93" s="29" t="s">
        <v>117</v>
      </c>
      <c r="C93" s="29" t="s">
        <v>634</v>
      </c>
      <c r="D93" s="25" t="s">
        <v>24</v>
      </c>
      <c r="E93" s="30" t="s">
        <v>635</v>
      </c>
      <c r="F93" s="31" t="s">
        <v>170</v>
      </c>
      <c r="G93" s="32">
        <v>1746.856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662</v>
      </c>
    </row>
    <row r="95" spans="1:5" ht="25.5">
      <c r="A95" s="37" t="s">
        <v>51</v>
      </c>
      <c r="E95" s="38" t="s">
        <v>663</v>
      </c>
    </row>
    <row r="96" spans="1:5" ht="12.75">
      <c r="A96" t="s">
        <v>53</v>
      </c>
      <c r="E96" s="36" t="s">
        <v>405</v>
      </c>
    </row>
    <row r="97" spans="1:16" ht="12.75">
      <c r="A97" s="25" t="s">
        <v>45</v>
      </c>
      <c r="B97" s="29" t="s">
        <v>121</v>
      </c>
      <c r="C97" s="29" t="s">
        <v>634</v>
      </c>
      <c r="D97" s="25" t="s">
        <v>23</v>
      </c>
      <c r="E97" s="30" t="s">
        <v>635</v>
      </c>
      <c r="F97" s="31" t="s">
        <v>170</v>
      </c>
      <c r="G97" s="32">
        <v>50.042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636</v>
      </c>
    </row>
    <row r="99" spans="1:5" ht="25.5">
      <c r="A99" s="37" t="s">
        <v>51</v>
      </c>
      <c r="E99" s="38" t="s">
        <v>664</v>
      </c>
    </row>
    <row r="100" spans="1:5" ht="12.75">
      <c r="A100" t="s">
        <v>53</v>
      </c>
      <c r="E100" s="36" t="s">
        <v>405</v>
      </c>
    </row>
    <row r="101" spans="1:16" ht="12.75">
      <c r="A101" s="25" t="s">
        <v>45</v>
      </c>
      <c r="B101" s="29" t="s">
        <v>289</v>
      </c>
      <c r="C101" s="29" t="s">
        <v>639</v>
      </c>
      <c r="D101" s="25" t="s">
        <v>47</v>
      </c>
      <c r="E101" s="30" t="s">
        <v>640</v>
      </c>
      <c r="F101" s="31" t="s">
        <v>170</v>
      </c>
      <c r="G101" s="32">
        <v>47.66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641</v>
      </c>
    </row>
    <row r="103" spans="1:5" ht="25.5">
      <c r="A103" s="37" t="s">
        <v>51</v>
      </c>
      <c r="E103" s="38" t="s">
        <v>665</v>
      </c>
    </row>
    <row r="104" spans="1:5" ht="12.75">
      <c r="A104" t="s">
        <v>53</v>
      </c>
      <c r="E104" s="36" t="s">
        <v>405</v>
      </c>
    </row>
    <row r="105" spans="1:16" ht="12.75">
      <c r="A105" s="25" t="s">
        <v>45</v>
      </c>
      <c r="B105" s="29" t="s">
        <v>294</v>
      </c>
      <c r="C105" s="29" t="s">
        <v>478</v>
      </c>
      <c r="D105" s="25" t="s">
        <v>47</v>
      </c>
      <c r="E105" s="30" t="s">
        <v>479</v>
      </c>
      <c r="F105" s="31" t="s">
        <v>170</v>
      </c>
      <c r="G105" s="32">
        <v>334.9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480</v>
      </c>
    </row>
    <row r="107" spans="1:5" ht="12.75">
      <c r="A107" s="37" t="s">
        <v>51</v>
      </c>
      <c r="E107" s="38" t="s">
        <v>427</v>
      </c>
    </row>
    <row r="108" spans="1:5" ht="12.75">
      <c r="A108" t="s">
        <v>53</v>
      </c>
      <c r="E108" s="36" t="s">
        <v>405</v>
      </c>
    </row>
    <row r="109" spans="1:16" ht="12.75">
      <c r="A109" s="25" t="s">
        <v>45</v>
      </c>
      <c r="B109" s="29" t="s">
        <v>299</v>
      </c>
      <c r="C109" s="29" t="s">
        <v>295</v>
      </c>
      <c r="D109" s="25" t="s">
        <v>47</v>
      </c>
      <c r="E109" s="30" t="s">
        <v>296</v>
      </c>
      <c r="F109" s="31" t="s">
        <v>170</v>
      </c>
      <c r="G109" s="32">
        <v>1713.715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481</v>
      </c>
    </row>
    <row r="111" spans="1:5" ht="51">
      <c r="A111" s="37" t="s">
        <v>51</v>
      </c>
      <c r="E111" s="38" t="s">
        <v>666</v>
      </c>
    </row>
    <row r="112" spans="1:5" ht="12.75">
      <c r="A112" t="s">
        <v>53</v>
      </c>
      <c r="E112" s="36" t="s">
        <v>405</v>
      </c>
    </row>
    <row r="113" spans="1:16" ht="12.75">
      <c r="A113" s="25" t="s">
        <v>45</v>
      </c>
      <c r="B113" s="29" t="s">
        <v>303</v>
      </c>
      <c r="C113" s="29" t="s">
        <v>300</v>
      </c>
      <c r="D113" s="25" t="s">
        <v>47</v>
      </c>
      <c r="E113" s="30" t="s">
        <v>301</v>
      </c>
      <c r="F113" s="31" t="s">
        <v>170</v>
      </c>
      <c r="G113" s="32">
        <v>1632.11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483</v>
      </c>
    </row>
    <row r="115" spans="1:5" ht="51">
      <c r="A115" s="37" t="s">
        <v>51</v>
      </c>
      <c r="E115" s="38" t="s">
        <v>667</v>
      </c>
    </row>
    <row r="116" spans="1:5" ht="12.75">
      <c r="A116" t="s">
        <v>53</v>
      </c>
      <c r="E116" s="36" t="s">
        <v>405</v>
      </c>
    </row>
    <row r="117" spans="1:16" ht="12.75">
      <c r="A117" s="25" t="s">
        <v>45</v>
      </c>
      <c r="B117" s="29" t="s">
        <v>396</v>
      </c>
      <c r="C117" s="29" t="s">
        <v>668</v>
      </c>
      <c r="D117" s="25" t="s">
        <v>47</v>
      </c>
      <c r="E117" s="30" t="s">
        <v>669</v>
      </c>
      <c r="F117" s="31" t="s">
        <v>170</v>
      </c>
      <c r="G117" s="32">
        <v>1509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670</v>
      </c>
    </row>
    <row r="119" spans="1:5" ht="25.5">
      <c r="A119" s="37" t="s">
        <v>51</v>
      </c>
      <c r="E119" s="38" t="s">
        <v>671</v>
      </c>
    </row>
    <row r="120" spans="1:5" ht="12.75">
      <c r="A120" t="s">
        <v>53</v>
      </c>
      <c r="E120" s="36" t="s">
        <v>405</v>
      </c>
    </row>
    <row r="121" spans="1:16" ht="12.75">
      <c r="A121" s="25" t="s">
        <v>45</v>
      </c>
      <c r="B121" s="29" t="s">
        <v>311</v>
      </c>
      <c r="C121" s="29" t="s">
        <v>375</v>
      </c>
      <c r="D121" s="25" t="s">
        <v>47</v>
      </c>
      <c r="E121" s="30" t="s">
        <v>376</v>
      </c>
      <c r="F121" s="31" t="s">
        <v>170</v>
      </c>
      <c r="G121" s="32">
        <v>45.39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645</v>
      </c>
    </row>
    <row r="123" spans="1:5" ht="25.5">
      <c r="A123" s="37" t="s">
        <v>51</v>
      </c>
      <c r="E123" s="38" t="s">
        <v>672</v>
      </c>
    </row>
    <row r="124" spans="1:5" ht="12.75">
      <c r="A124" t="s">
        <v>53</v>
      </c>
      <c r="E124" s="36" t="s">
        <v>405</v>
      </c>
    </row>
    <row r="125" spans="1:16" ht="12.75">
      <c r="A125" s="25" t="s">
        <v>45</v>
      </c>
      <c r="B125" s="29" t="s">
        <v>316</v>
      </c>
      <c r="C125" s="29" t="s">
        <v>308</v>
      </c>
      <c r="D125" s="25" t="s">
        <v>47</v>
      </c>
      <c r="E125" s="30" t="s">
        <v>309</v>
      </c>
      <c r="F125" s="31" t="s">
        <v>170</v>
      </c>
      <c r="G125" s="32">
        <v>1584.45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673</v>
      </c>
    </row>
    <row r="127" spans="1:5" ht="25.5">
      <c r="A127" s="37" t="s">
        <v>51</v>
      </c>
      <c r="E127" s="38" t="s">
        <v>674</v>
      </c>
    </row>
    <row r="128" spans="1:5" ht="12.75">
      <c r="A128" t="s">
        <v>53</v>
      </c>
      <c r="E128" s="36" t="s">
        <v>405</v>
      </c>
    </row>
    <row r="129" spans="1:18" ht="12.75" customHeight="1">
      <c r="A129" s="6" t="s">
        <v>43</v>
      </c>
      <c r="B129" s="6"/>
      <c r="C129" s="40" t="s">
        <v>64</v>
      </c>
      <c r="D129" s="6"/>
      <c r="E129" s="27" t="s">
        <v>518</v>
      </c>
      <c r="F129" s="6"/>
      <c r="G129" s="6"/>
      <c r="H129" s="6"/>
      <c r="I129" s="41">
        <f>0+Q129</f>
      </c>
      <c r="O129">
        <f>0+R129</f>
      </c>
      <c r="Q129">
        <f>0+I130+I134</f>
      </c>
      <c r="R129">
        <f>0+O130+O134</f>
      </c>
    </row>
    <row r="130" spans="1:16" ht="25.5">
      <c r="A130" s="25" t="s">
        <v>45</v>
      </c>
      <c r="B130" s="29" t="s">
        <v>326</v>
      </c>
      <c r="C130" s="29" t="s">
        <v>530</v>
      </c>
      <c r="D130" s="25" t="s">
        <v>47</v>
      </c>
      <c r="E130" s="30" t="s">
        <v>531</v>
      </c>
      <c r="F130" s="31" t="s">
        <v>170</v>
      </c>
      <c r="G130" s="32">
        <v>37.335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25.5">
      <c r="A131" s="35" t="s">
        <v>50</v>
      </c>
      <c r="E131" s="36" t="s">
        <v>532</v>
      </c>
    </row>
    <row r="132" spans="1:5" ht="12.75">
      <c r="A132" s="37" t="s">
        <v>51</v>
      </c>
      <c r="E132" s="38" t="s">
        <v>427</v>
      </c>
    </row>
    <row r="133" spans="1:5" ht="12.75">
      <c r="A133" t="s">
        <v>53</v>
      </c>
      <c r="E133" s="36" t="s">
        <v>405</v>
      </c>
    </row>
    <row r="134" spans="1:16" ht="12.75">
      <c r="A134" s="25" t="s">
        <v>45</v>
      </c>
      <c r="B134" s="29" t="s">
        <v>331</v>
      </c>
      <c r="C134" s="29" t="s">
        <v>534</v>
      </c>
      <c r="D134" s="25" t="s">
        <v>47</v>
      </c>
      <c r="E134" s="30" t="s">
        <v>535</v>
      </c>
      <c r="F134" s="31" t="s">
        <v>170</v>
      </c>
      <c r="G134" s="32">
        <v>37.335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12.75">
      <c r="A135" s="35" t="s">
        <v>50</v>
      </c>
      <c r="E135" s="36" t="s">
        <v>649</v>
      </c>
    </row>
    <row r="136" spans="1:5" ht="12.75">
      <c r="A136" s="37" t="s">
        <v>51</v>
      </c>
      <c r="E136" s="38" t="s">
        <v>427</v>
      </c>
    </row>
    <row r="137" spans="1:5" ht="12.75">
      <c r="A137" t="s">
        <v>53</v>
      </c>
      <c r="E137" s="36" t="s">
        <v>405</v>
      </c>
    </row>
    <row r="138" spans="1:18" ht="12.75" customHeight="1">
      <c r="A138" s="6" t="s">
        <v>43</v>
      </c>
      <c r="B138" s="6"/>
      <c r="C138" s="40" t="s">
        <v>77</v>
      </c>
      <c r="D138" s="6"/>
      <c r="E138" s="27" t="s">
        <v>561</v>
      </c>
      <c r="F138" s="6"/>
      <c r="G138" s="6"/>
      <c r="H138" s="6"/>
      <c r="I138" s="41">
        <f>0+Q138</f>
      </c>
      <c r="O138">
        <f>0+R138</f>
      </c>
      <c r="Q138">
        <f>0+I139</f>
      </c>
      <c r="R138">
        <f>0+O139</f>
      </c>
    </row>
    <row r="139" spans="1:16" ht="12.75">
      <c r="A139" s="25" t="s">
        <v>45</v>
      </c>
      <c r="B139" s="29" t="s">
        <v>335</v>
      </c>
      <c r="C139" s="29" t="s">
        <v>567</v>
      </c>
      <c r="D139" s="25" t="s">
        <v>47</v>
      </c>
      <c r="E139" s="30" t="s">
        <v>568</v>
      </c>
      <c r="F139" s="31" t="s">
        <v>160</v>
      </c>
      <c r="G139" s="32">
        <v>6.026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25.5">
      <c r="A140" s="35" t="s">
        <v>50</v>
      </c>
      <c r="E140" s="36" t="s">
        <v>650</v>
      </c>
    </row>
    <row r="141" spans="1:5" ht="12.75">
      <c r="A141" s="37" t="s">
        <v>51</v>
      </c>
      <c r="E141" s="38" t="s">
        <v>447</v>
      </c>
    </row>
    <row r="142" spans="1:5" ht="12.75">
      <c r="A142" t="s">
        <v>53</v>
      </c>
      <c r="E142" s="36" t="s">
        <v>405</v>
      </c>
    </row>
    <row r="143" spans="1:18" ht="12.75" customHeight="1">
      <c r="A143" s="6" t="s">
        <v>43</v>
      </c>
      <c r="B143" s="6"/>
      <c r="C143" s="40" t="s">
        <v>40</v>
      </c>
      <c r="D143" s="6"/>
      <c r="E143" s="27" t="s">
        <v>570</v>
      </c>
      <c r="F143" s="6"/>
      <c r="G143" s="6"/>
      <c r="H143" s="6"/>
      <c r="I143" s="41">
        <f>0+Q143</f>
      </c>
      <c r="O143">
        <f>0+R143</f>
      </c>
      <c r="Q143">
        <f>0+I144+I148+I152+I156+I160</f>
      </c>
      <c r="R143">
        <f>0+O144+O148+O152+O156+O160</f>
      </c>
    </row>
    <row r="144" spans="1:16" ht="12.75">
      <c r="A144" s="25" t="s">
        <v>45</v>
      </c>
      <c r="B144" s="29" t="s">
        <v>412</v>
      </c>
      <c r="C144" s="29" t="s">
        <v>327</v>
      </c>
      <c r="D144" s="25" t="s">
        <v>47</v>
      </c>
      <c r="E144" s="30" t="s">
        <v>328</v>
      </c>
      <c r="F144" s="31" t="s">
        <v>68</v>
      </c>
      <c r="G144" s="32">
        <v>18</v>
      </c>
      <c r="H144" s="33">
        <v>0</v>
      </c>
      <c r="I144" s="34">
        <f>ROUND(ROUND(H144,2)*ROUND(G144,3),2)</f>
      </c>
      <c r="O144">
        <f>(I144*0)/100</f>
      </c>
      <c r="P144" t="s">
        <v>28</v>
      </c>
    </row>
    <row r="145" spans="1:5" ht="12.75">
      <c r="A145" s="35" t="s">
        <v>50</v>
      </c>
      <c r="E145" s="36" t="s">
        <v>47</v>
      </c>
    </row>
    <row r="146" spans="1:5" ht="38.25">
      <c r="A146" s="37" t="s">
        <v>51</v>
      </c>
      <c r="E146" s="38" t="s">
        <v>675</v>
      </c>
    </row>
    <row r="147" spans="1:5" ht="51">
      <c r="A147" t="s">
        <v>53</v>
      </c>
      <c r="E147" s="36" t="s">
        <v>330</v>
      </c>
    </row>
    <row r="148" spans="1:16" ht="12.75">
      <c r="A148" s="25" t="s">
        <v>45</v>
      </c>
      <c r="B148" s="29" t="s">
        <v>339</v>
      </c>
      <c r="C148" s="29" t="s">
        <v>604</v>
      </c>
      <c r="D148" s="25" t="s">
        <v>47</v>
      </c>
      <c r="E148" s="30" t="s">
        <v>605</v>
      </c>
      <c r="F148" s="31" t="s">
        <v>82</v>
      </c>
      <c r="G148" s="32">
        <v>13.1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606</v>
      </c>
    </row>
    <row r="150" spans="1:5" ht="12.75">
      <c r="A150" s="37" t="s">
        <v>51</v>
      </c>
      <c r="E150" s="38" t="s">
        <v>573</v>
      </c>
    </row>
    <row r="151" spans="1:5" ht="12.75">
      <c r="A151" t="s">
        <v>53</v>
      </c>
      <c r="E151" s="36" t="s">
        <v>405</v>
      </c>
    </row>
    <row r="152" spans="1:16" ht="12.75">
      <c r="A152" s="25" t="s">
        <v>45</v>
      </c>
      <c r="B152" s="29" t="s">
        <v>344</v>
      </c>
      <c r="C152" s="29" t="s">
        <v>608</v>
      </c>
      <c r="D152" s="25" t="s">
        <v>47</v>
      </c>
      <c r="E152" s="30" t="s">
        <v>609</v>
      </c>
      <c r="F152" s="31" t="s">
        <v>82</v>
      </c>
      <c r="G152" s="32">
        <v>90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50</v>
      </c>
      <c r="E153" s="36" t="s">
        <v>47</v>
      </c>
    </row>
    <row r="154" spans="1:5" ht="12.75">
      <c r="A154" s="37" t="s">
        <v>51</v>
      </c>
      <c r="E154" s="38" t="s">
        <v>676</v>
      </c>
    </row>
    <row r="155" spans="1:5" ht="12.75">
      <c r="A155" t="s">
        <v>53</v>
      </c>
      <c r="E155" s="36" t="s">
        <v>405</v>
      </c>
    </row>
    <row r="156" spans="1:16" ht="12.75">
      <c r="A156" s="25" t="s">
        <v>45</v>
      </c>
      <c r="B156" s="29" t="s">
        <v>493</v>
      </c>
      <c r="C156" s="29" t="s">
        <v>612</v>
      </c>
      <c r="D156" s="25" t="s">
        <v>47</v>
      </c>
      <c r="E156" s="30" t="s">
        <v>613</v>
      </c>
      <c r="F156" s="31" t="s">
        <v>82</v>
      </c>
      <c r="G156" s="32">
        <v>41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12.75">
      <c r="A157" s="35" t="s">
        <v>50</v>
      </c>
      <c r="E157" s="36" t="s">
        <v>614</v>
      </c>
    </row>
    <row r="158" spans="1:5" ht="12.75">
      <c r="A158" s="37" t="s">
        <v>51</v>
      </c>
      <c r="E158" s="38" t="s">
        <v>573</v>
      </c>
    </row>
    <row r="159" spans="1:5" ht="12.75">
      <c r="A159" t="s">
        <v>53</v>
      </c>
      <c r="E159" s="36" t="s">
        <v>405</v>
      </c>
    </row>
    <row r="160" spans="1:16" ht="12.75">
      <c r="A160" s="25" t="s">
        <v>45</v>
      </c>
      <c r="B160" s="29" t="s">
        <v>496</v>
      </c>
      <c r="C160" s="29" t="s">
        <v>616</v>
      </c>
      <c r="D160" s="25" t="s">
        <v>47</v>
      </c>
      <c r="E160" s="30" t="s">
        <v>617</v>
      </c>
      <c r="F160" s="31" t="s">
        <v>82</v>
      </c>
      <c r="G160" s="32">
        <v>403</v>
      </c>
      <c r="H160" s="33">
        <v>0</v>
      </c>
      <c r="I160" s="34">
        <f>ROUND(ROUND(H160,2)*ROUND(G160,3),2)</f>
      </c>
      <c r="O160">
        <f>(I160*21)/100</f>
      </c>
      <c r="P160" t="s">
        <v>23</v>
      </c>
    </row>
    <row r="161" spans="1:5" ht="25.5">
      <c r="A161" s="35" t="s">
        <v>50</v>
      </c>
      <c r="E161" s="36" t="s">
        <v>618</v>
      </c>
    </row>
    <row r="162" spans="1:5" ht="12.75">
      <c r="A162" s="37" t="s">
        <v>51</v>
      </c>
      <c r="E162" s="38" t="s">
        <v>573</v>
      </c>
    </row>
    <row r="163" spans="1:5" ht="12.75">
      <c r="A163" t="s">
        <v>53</v>
      </c>
      <c r="E163" s="36" t="s">
        <v>405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