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Demolice objektu" sheetId="2" r:id="rId2"/>
    <sheet name="02 - Základové konstrukce..." sheetId="3" r:id="rId3"/>
    <sheet name="03 - Kontejnerová stavba" sheetId="4" r:id="rId4"/>
    <sheet name="04 - VRN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Demolice objektu'!$C$146:$K$363</definedName>
    <definedName name="_xlnm.Print_Area" localSheetId="1">'01 - Demolice objektu'!$C$4:$J$76,'01 - Demolice objektu'!$C$82:$J$128,'01 - Demolice objektu'!$C$134:$J$363</definedName>
    <definedName name="_xlnm.Print_Titles" localSheetId="1">'01 - Demolice objektu'!$146:$146</definedName>
    <definedName name="_xlnm._FilterDatabase" localSheetId="2" hidden="1">'02 - Základové konstrukce...'!$C$141:$K$444</definedName>
    <definedName name="_xlnm.Print_Area" localSheetId="2">'02 - Základové konstrukce...'!$C$4:$J$76,'02 - Základové konstrukce...'!$C$82:$J$123,'02 - Základové konstrukce...'!$C$129:$J$444</definedName>
    <definedName name="_xlnm.Print_Titles" localSheetId="2">'02 - Základové konstrukce...'!$141:$141</definedName>
    <definedName name="_xlnm._FilterDatabase" localSheetId="3" hidden="1">'03 - Kontejnerová stavba'!$C$128:$K$254</definedName>
    <definedName name="_xlnm.Print_Area" localSheetId="3">'03 - Kontejnerová stavba'!$C$4:$J$76,'03 - Kontejnerová stavba'!$C$82:$J$110,'03 - Kontejnerová stavba'!$C$116:$J$254</definedName>
    <definedName name="_xlnm.Print_Titles" localSheetId="3">'03 - Kontejnerová stavba'!$128:$128</definedName>
    <definedName name="_xlnm._FilterDatabase" localSheetId="4" hidden="1">'04 - VRN'!$C$130:$K$141</definedName>
    <definedName name="_xlnm.Print_Area" localSheetId="4">'04 - VRN'!$C$4:$J$76,'04 - VRN'!$C$82:$J$112,'04 - VRN'!$C$118:$J$141</definedName>
    <definedName name="_xlnm.Print_Titles" localSheetId="4">'04 - VRN'!$130:$130</definedName>
  </definedNames>
  <calcPr/>
</workbook>
</file>

<file path=xl/calcChain.xml><?xml version="1.0" encoding="utf-8"?>
<calcChain xmlns="http://schemas.openxmlformats.org/spreadsheetml/2006/main">
  <c i="5" l="1" r="J39"/>
  <c r="J38"/>
  <c i="1" r="AY98"/>
  <c i="5" r="J37"/>
  <c i="1" r="AX98"/>
  <c i="5"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2"/>
  <c r="J91"/>
  <c r="F91"/>
  <c r="F89"/>
  <c r="E87"/>
  <c r="J18"/>
  <c r="E18"/>
  <c r="F92"/>
  <c r="J17"/>
  <c r="J12"/>
  <c r="J125"/>
  <c r="E7"/>
  <c r="E121"/>
  <c i="4" r="J39"/>
  <c r="J38"/>
  <c i="1" r="AY97"/>
  <c i="4" r="J37"/>
  <c i="1" r="AX97"/>
  <c i="4" r="BI253"/>
  <c r="BH253"/>
  <c r="BG253"/>
  <c r="BF253"/>
  <c r="T253"/>
  <c r="R253"/>
  <c r="P253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6"/>
  <c r="J125"/>
  <c r="F125"/>
  <c r="F123"/>
  <c r="E121"/>
  <c r="BI108"/>
  <c r="BH108"/>
  <c r="BG108"/>
  <c r="BF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2"/>
  <c r="J91"/>
  <c r="F91"/>
  <c r="F89"/>
  <c r="E87"/>
  <c r="J18"/>
  <c r="E18"/>
  <c r="F126"/>
  <c r="J17"/>
  <c r="J12"/>
  <c r="J89"/>
  <c r="E7"/>
  <c r="E85"/>
  <c i="3" r="J39"/>
  <c r="J38"/>
  <c i="1" r="AY96"/>
  <c i="3" r="J37"/>
  <c i="1" r="AX96"/>
  <c i="3"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R433"/>
  <c r="P433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0"/>
  <c r="BH420"/>
  <c r="BG420"/>
  <c r="BF420"/>
  <c r="T420"/>
  <c r="R420"/>
  <c r="P420"/>
  <c r="BI407"/>
  <c r="BH407"/>
  <c r="BG407"/>
  <c r="BF407"/>
  <c r="T407"/>
  <c r="R407"/>
  <c r="P407"/>
  <c r="BI395"/>
  <c r="BH395"/>
  <c r="BG395"/>
  <c r="BF395"/>
  <c r="T395"/>
  <c r="R395"/>
  <c r="P395"/>
  <c r="BI384"/>
  <c r="BH384"/>
  <c r="BG384"/>
  <c r="BF384"/>
  <c r="T384"/>
  <c r="R384"/>
  <c r="P384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58"/>
  <c r="BH358"/>
  <c r="BG358"/>
  <c r="BF358"/>
  <c r="T358"/>
  <c r="R358"/>
  <c r="P358"/>
  <c r="BI357"/>
  <c r="BH357"/>
  <c r="BG357"/>
  <c r="BF357"/>
  <c r="T357"/>
  <c r="R357"/>
  <c r="P357"/>
  <c r="BI351"/>
  <c r="BH351"/>
  <c r="BG351"/>
  <c r="BF351"/>
  <c r="T351"/>
  <c r="R351"/>
  <c r="P351"/>
  <c r="BI349"/>
  <c r="BH349"/>
  <c r="BG349"/>
  <c r="BF349"/>
  <c r="T349"/>
  <c r="R349"/>
  <c r="P349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3"/>
  <c r="BH333"/>
  <c r="BG333"/>
  <c r="BF333"/>
  <c r="T333"/>
  <c r="R333"/>
  <c r="P333"/>
  <c r="BI331"/>
  <c r="BH331"/>
  <c r="BG331"/>
  <c r="BF331"/>
  <c r="T331"/>
  <c r="R331"/>
  <c r="P331"/>
  <c r="BI323"/>
  <c r="BH323"/>
  <c r="BG323"/>
  <c r="BF323"/>
  <c r="T323"/>
  <c r="R323"/>
  <c r="P323"/>
  <c r="BI320"/>
  <c r="BH320"/>
  <c r="BG320"/>
  <c r="BF320"/>
  <c r="T320"/>
  <c r="T319"/>
  <c r="R320"/>
  <c r="R319"/>
  <c r="P320"/>
  <c r="P319"/>
  <c r="BI318"/>
  <c r="BH318"/>
  <c r="BG318"/>
  <c r="BF318"/>
  <c r="T318"/>
  <c r="R318"/>
  <c r="P318"/>
  <c r="BI315"/>
  <c r="BH315"/>
  <c r="BG315"/>
  <c r="BF315"/>
  <c r="T315"/>
  <c r="R315"/>
  <c r="P315"/>
  <c r="BI314"/>
  <c r="BH314"/>
  <c r="BG314"/>
  <c r="BF314"/>
  <c r="T314"/>
  <c r="R314"/>
  <c r="P314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57"/>
  <c r="BH257"/>
  <c r="BG257"/>
  <c r="BF257"/>
  <c r="T257"/>
  <c r="R257"/>
  <c r="P257"/>
  <c r="BI248"/>
  <c r="BH248"/>
  <c r="BG248"/>
  <c r="BF248"/>
  <c r="T248"/>
  <c r="R248"/>
  <c r="P248"/>
  <c r="BI229"/>
  <c r="BH229"/>
  <c r="BG229"/>
  <c r="BF229"/>
  <c r="T229"/>
  <c r="R229"/>
  <c r="P229"/>
  <c r="BI221"/>
  <c r="BH221"/>
  <c r="BG221"/>
  <c r="BF221"/>
  <c r="T221"/>
  <c r="R221"/>
  <c r="P221"/>
  <c r="BI209"/>
  <c r="BH209"/>
  <c r="BG209"/>
  <c r="BF209"/>
  <c r="T209"/>
  <c r="R209"/>
  <c r="P209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1"/>
  <c r="BH191"/>
  <c r="BG191"/>
  <c r="BF191"/>
  <c r="T191"/>
  <c r="R191"/>
  <c r="P191"/>
  <c r="BI185"/>
  <c r="BH185"/>
  <c r="BG185"/>
  <c r="BF185"/>
  <c r="T185"/>
  <c r="R185"/>
  <c r="P185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50"/>
  <c r="BH150"/>
  <c r="BG150"/>
  <c r="BF150"/>
  <c r="T150"/>
  <c r="R150"/>
  <c r="P150"/>
  <c r="BI145"/>
  <c r="BH145"/>
  <c r="BG145"/>
  <c r="BF145"/>
  <c r="T145"/>
  <c r="R145"/>
  <c r="P145"/>
  <c r="J139"/>
  <c r="J138"/>
  <c r="F138"/>
  <c r="F136"/>
  <c r="E134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2"/>
  <c r="J91"/>
  <c r="F91"/>
  <c r="F89"/>
  <c r="E87"/>
  <c r="J18"/>
  <c r="E18"/>
  <c r="F139"/>
  <c r="J17"/>
  <c r="J12"/>
  <c r="J89"/>
  <c r="E7"/>
  <c r="E85"/>
  <c i="2" r="T328"/>
  <c r="R328"/>
  <c r="P328"/>
  <c r="BK328"/>
  <c r="J328"/>
  <c r="J115"/>
  <c r="J39"/>
  <c r="J38"/>
  <c i="1" r="AY95"/>
  <c i="2" r="J37"/>
  <c i="1" r="AX95"/>
  <c i="2" r="BI357"/>
  <c r="BH357"/>
  <c r="BG357"/>
  <c r="BF357"/>
  <c r="T357"/>
  <c r="T356"/>
  <c r="R357"/>
  <c r="R356"/>
  <c r="P357"/>
  <c r="P356"/>
  <c r="BI348"/>
  <c r="BH348"/>
  <c r="BG348"/>
  <c r="BF348"/>
  <c r="T348"/>
  <c r="T339"/>
  <c r="R348"/>
  <c r="R339"/>
  <c r="P348"/>
  <c r="P339"/>
  <c r="BI340"/>
  <c r="BH340"/>
  <c r="BG340"/>
  <c r="BF340"/>
  <c r="T340"/>
  <c r="R340"/>
  <c r="P340"/>
  <c r="BI329"/>
  <c r="BH329"/>
  <c r="BG329"/>
  <c r="BF329"/>
  <c r="T329"/>
  <c r="R329"/>
  <c r="P329"/>
  <c r="BI311"/>
  <c r="BH311"/>
  <c r="BG311"/>
  <c r="BF311"/>
  <c r="T311"/>
  <c r="R311"/>
  <c r="P311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1"/>
  <c r="BH271"/>
  <c r="BG271"/>
  <c r="BF271"/>
  <c r="T271"/>
  <c r="R271"/>
  <c r="P271"/>
  <c r="BI267"/>
  <c r="BH267"/>
  <c r="BG267"/>
  <c r="BF267"/>
  <c r="T267"/>
  <c r="R267"/>
  <c r="P267"/>
  <c r="BI253"/>
  <c r="BH253"/>
  <c r="BG253"/>
  <c r="BF253"/>
  <c r="T253"/>
  <c r="R253"/>
  <c r="P253"/>
  <c r="BI251"/>
  <c r="BH251"/>
  <c r="BG251"/>
  <c r="BF251"/>
  <c r="T251"/>
  <c r="T250"/>
  <c r="R251"/>
  <c r="R250"/>
  <c r="P251"/>
  <c r="P250"/>
  <c r="BI249"/>
  <c r="BH249"/>
  <c r="BG249"/>
  <c r="BF249"/>
  <c r="T249"/>
  <c r="T248"/>
  <c r="R249"/>
  <c r="R248"/>
  <c r="P249"/>
  <c r="P248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T241"/>
  <c r="R242"/>
  <c r="R241"/>
  <c r="P242"/>
  <c r="P241"/>
  <c r="BI240"/>
  <c r="BH240"/>
  <c r="BG240"/>
  <c r="BF240"/>
  <c r="T240"/>
  <c r="T239"/>
  <c r="R240"/>
  <c r="R239"/>
  <c r="P240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T228"/>
  <c r="R229"/>
  <c r="R228"/>
  <c r="P229"/>
  <c r="P228"/>
  <c r="BI227"/>
  <c r="BH227"/>
  <c r="BG227"/>
  <c r="BF227"/>
  <c r="T227"/>
  <c r="T226"/>
  <c r="R227"/>
  <c r="R226"/>
  <c r="P227"/>
  <c r="P226"/>
  <c r="BI225"/>
  <c r="BH225"/>
  <c r="BG225"/>
  <c r="BF225"/>
  <c r="T225"/>
  <c r="T224"/>
  <c r="R225"/>
  <c r="R224"/>
  <c r="P225"/>
  <c r="P224"/>
  <c r="BI222"/>
  <c r="BH222"/>
  <c r="BG222"/>
  <c r="BF222"/>
  <c r="T222"/>
  <c r="T221"/>
  <c r="R222"/>
  <c r="R221"/>
  <c r="P222"/>
  <c r="P221"/>
  <c r="BI216"/>
  <c r="BH216"/>
  <c r="BG216"/>
  <c r="BF216"/>
  <c r="T216"/>
  <c r="R216"/>
  <c r="P216"/>
  <c r="BI208"/>
  <c r="BH208"/>
  <c r="BG208"/>
  <c r="BF208"/>
  <c r="T208"/>
  <c r="R208"/>
  <c r="P208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3"/>
  <c r="BH183"/>
  <c r="BG183"/>
  <c r="BF183"/>
  <c r="T183"/>
  <c r="R183"/>
  <c r="P183"/>
  <c r="BI176"/>
  <c r="BH176"/>
  <c r="BG176"/>
  <c r="BF176"/>
  <c r="T176"/>
  <c r="R176"/>
  <c r="P176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T149"/>
  <c r="R150"/>
  <c r="R149"/>
  <c r="P150"/>
  <c r="P149"/>
  <c r="J144"/>
  <c r="J143"/>
  <c r="F143"/>
  <c r="F141"/>
  <c r="E139"/>
  <c r="BI126"/>
  <c r="BH126"/>
  <c r="BG126"/>
  <c r="BF126"/>
  <c r="BI125"/>
  <c r="BH125"/>
  <c r="BG125"/>
  <c r="BF125"/>
  <c r="BE125"/>
  <c r="BI124"/>
  <c r="BH124"/>
  <c r="BG124"/>
  <c r="BF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J92"/>
  <c r="J91"/>
  <c r="F91"/>
  <c r="F89"/>
  <c r="E87"/>
  <c r="J18"/>
  <c r="E18"/>
  <c r="F144"/>
  <c r="J17"/>
  <c r="J12"/>
  <c r="J141"/>
  <c r="E7"/>
  <c r="E85"/>
  <c i="1" r="L90"/>
  <c r="AM90"/>
  <c r="AM89"/>
  <c r="L89"/>
  <c r="AM87"/>
  <c r="L87"/>
  <c r="L85"/>
  <c r="L84"/>
  <c i="2" r="BK340"/>
  <c r="BK277"/>
  <c r="J245"/>
  <c r="J238"/>
  <c r="BK235"/>
  <c r="BK231"/>
  <c r="J227"/>
  <c r="BK222"/>
  <c r="BK197"/>
  <c r="BK192"/>
  <c r="J176"/>
  <c r="BK150"/>
  <c r="J357"/>
  <c r="J329"/>
  <c r="BK294"/>
  <c r="J280"/>
  <c r="J267"/>
  <c r="BK357"/>
  <c r="BK329"/>
  <c r="J291"/>
  <c r="BK282"/>
  <c r="BK271"/>
  <c r="J253"/>
  <c r="J249"/>
  <c r="BK245"/>
  <c r="BK238"/>
  <c r="J235"/>
  <c r="J231"/>
  <c r="BK227"/>
  <c r="J216"/>
  <c r="BK193"/>
  <c r="J183"/>
  <c r="J154"/>
  <c i="3" r="BK442"/>
  <c r="BK426"/>
  <c r="J384"/>
  <c r="BK366"/>
  <c r="BK357"/>
  <c r="BK343"/>
  <c r="BK314"/>
  <c r="BK279"/>
  <c r="J275"/>
  <c r="BK209"/>
  <c r="BK176"/>
  <c r="J150"/>
  <c r="BK444"/>
  <c r="J439"/>
  <c r="BK433"/>
  <c r="BK395"/>
  <c r="BK374"/>
  <c r="J363"/>
  <c r="J349"/>
  <c r="BK333"/>
  <c r="J314"/>
  <c r="BK288"/>
  <c r="J280"/>
  <c r="BK274"/>
  <c r="J273"/>
  <c r="J209"/>
  <c r="J176"/>
  <c r="BK440"/>
  <c r="BK420"/>
  <c r="J395"/>
  <c r="J358"/>
  <c r="J333"/>
  <c r="J318"/>
  <c r="J304"/>
  <c r="BK285"/>
  <c r="J281"/>
  <c r="BK275"/>
  <c r="BK270"/>
  <c r="BK229"/>
  <c r="BK203"/>
  <c r="J173"/>
  <c r="BK165"/>
  <c r="BK315"/>
  <c r="BK295"/>
  <c r="J283"/>
  <c r="J278"/>
  <c r="BK272"/>
  <c r="BK257"/>
  <c r="J198"/>
  <c r="J168"/>
  <c r="J165"/>
  <c i="4" r="J236"/>
  <c r="BK229"/>
  <c r="J216"/>
  <c r="J211"/>
  <c r="BK201"/>
  <c r="J195"/>
  <c r="J191"/>
  <c r="BK185"/>
  <c r="J182"/>
  <c r="BK175"/>
  <c r="BK168"/>
  <c r="J156"/>
  <c r="J152"/>
  <c r="J146"/>
  <c r="J145"/>
  <c r="J138"/>
  <c r="J131"/>
  <c r="J244"/>
  <c r="J232"/>
  <c r="BK222"/>
  <c r="J214"/>
  <c r="BK208"/>
  <c r="BK191"/>
  <c r="J181"/>
  <c r="BK170"/>
  <c r="BK157"/>
  <c r="J149"/>
  <c r="J141"/>
  <c r="J136"/>
  <c r="J133"/>
  <c r="J235"/>
  <c r="J224"/>
  <c r="BK214"/>
  <c r="BK206"/>
  <c r="J197"/>
  <c r="J185"/>
  <c r="BK180"/>
  <c r="J168"/>
  <c r="J166"/>
  <c r="BK158"/>
  <c r="BK156"/>
  <c r="J150"/>
  <c r="BK147"/>
  <c r="J144"/>
  <c r="BK133"/>
  <c r="BK246"/>
  <c r="BK235"/>
  <c r="BK232"/>
  <c r="J226"/>
  <c r="J225"/>
  <c r="BK220"/>
  <c r="J213"/>
  <c r="J209"/>
  <c r="BK205"/>
  <c r="J187"/>
  <c r="J180"/>
  <c r="J177"/>
  <c r="J174"/>
  <c r="BK169"/>
  <c r="J164"/>
  <c r="J158"/>
  <c r="J153"/>
  <c r="BK145"/>
  <c r="J140"/>
  <c r="BK134"/>
  <c i="5" r="J139"/>
  <c r="J141"/>
  <c r="BK141"/>
  <c r="BK135"/>
  <c i="2" r="J279"/>
  <c r="J240"/>
  <c r="BK236"/>
  <c r="BK233"/>
  <c r="BK229"/>
  <c r="BK216"/>
  <c r="J194"/>
  <c r="BK189"/>
  <c r="BK159"/>
  <c r="J348"/>
  <c r="BK311"/>
  <c r="J282"/>
  <c r="BK279"/>
  <c r="BK253"/>
  <c r="BK348"/>
  <c r="J311"/>
  <c r="BK289"/>
  <c r="J277"/>
  <c r="J251"/>
  <c r="J247"/>
  <c r="BK240"/>
  <c r="J236"/>
  <c r="J233"/>
  <c r="J229"/>
  <c r="J222"/>
  <c r="J197"/>
  <c r="J189"/>
  <c r="J159"/>
  <c i="3" r="J444"/>
  <c r="J428"/>
  <c r="J420"/>
  <c r="BK370"/>
  <c r="BK351"/>
  <c r="J345"/>
  <c r="BK320"/>
  <c r="J285"/>
  <c r="J276"/>
  <c r="J257"/>
  <c r="BK208"/>
  <c r="BK166"/>
  <c r="J440"/>
  <c r="J436"/>
  <c r="J424"/>
  <c r="BK384"/>
  <c r="J366"/>
  <c r="BK358"/>
  <c r="J341"/>
  <c r="J320"/>
  <c r="BK300"/>
  <c r="J286"/>
  <c r="BK281"/>
  <c r="J279"/>
  <c r="BK264"/>
  <c r="J191"/>
  <c r="BK173"/>
  <c r="BK436"/>
  <c r="J426"/>
  <c r="BK363"/>
  <c r="J343"/>
  <c r="J323"/>
  <c r="BK308"/>
  <c r="J295"/>
  <c r="BK283"/>
  <c r="BK280"/>
  <c r="J274"/>
  <c r="BK266"/>
  <c r="J221"/>
  <c r="BK191"/>
  <c r="BK172"/>
  <c r="BK150"/>
  <c r="BK304"/>
  <c r="BK286"/>
  <c r="BK276"/>
  <c r="J266"/>
  <c r="J229"/>
  <c r="J172"/>
  <c i="4" r="BK253"/>
  <c r="BK239"/>
  <c r="BK226"/>
  <c r="J212"/>
  <c r="J208"/>
  <c r="BK197"/>
  <c r="J192"/>
  <c r="BK187"/>
  <c r="BK183"/>
  <c r="J176"/>
  <c r="J169"/>
  <c r="J163"/>
  <c r="J155"/>
  <c r="J151"/>
  <c r="J142"/>
  <c r="BK137"/>
  <c r="J246"/>
  <c r="BK233"/>
  <c r="BK228"/>
  <c r="BK218"/>
  <c r="J210"/>
  <c r="J194"/>
  <c r="BK189"/>
  <c r="BK177"/>
  <c r="J161"/>
  <c r="BK152"/>
  <c r="BK142"/>
  <c r="J137"/>
  <c r="J134"/>
  <c r="J242"/>
  <c r="J234"/>
  <c r="J215"/>
  <c r="BK207"/>
  <c r="BK203"/>
  <c r="J186"/>
  <c r="J170"/>
  <c r="BK146"/>
  <c r="BK136"/>
  <c r="BK248"/>
  <c r="J239"/>
  <c r="BK234"/>
  <c r="J231"/>
  <c r="BK224"/>
  <c r="J218"/>
  <c r="BK211"/>
  <c r="J207"/>
  <c r="J203"/>
  <c r="BK195"/>
  <c r="J183"/>
  <c r="J175"/>
  <c r="BK172"/>
  <c r="BK166"/>
  <c r="BK163"/>
  <c r="BK155"/>
  <c r="BK150"/>
  <c r="BK144"/>
  <c r="J135"/>
  <c r="BK131"/>
  <c i="5" r="J135"/>
  <c r="BK134"/>
  <c i="2" r="J289"/>
  <c r="BK247"/>
  <c r="BK242"/>
  <c r="BK237"/>
  <c r="BK234"/>
  <c r="BK232"/>
  <c r="BK225"/>
  <c r="BK208"/>
  <c r="J193"/>
  <c r="BK183"/>
  <c r="BK154"/>
  <c i="1" r="AS94"/>
  <c i="2" r="BK291"/>
  <c r="J271"/>
  <c r="BK251"/>
  <c r="J340"/>
  <c r="J294"/>
  <c r="BK280"/>
  <c r="BK267"/>
  <c r="BK249"/>
  <c r="J242"/>
  <c r="J237"/>
  <c r="J234"/>
  <c r="J232"/>
  <c r="J225"/>
  <c r="J208"/>
  <c r="BK194"/>
  <c r="J192"/>
  <c r="BK176"/>
  <c r="J150"/>
  <c i="3" r="BK439"/>
  <c r="J438"/>
  <c r="BK424"/>
  <c r="J374"/>
  <c r="BK364"/>
  <c r="BK349"/>
  <c r="BK341"/>
  <c r="J308"/>
  <c r="BK277"/>
  <c r="J264"/>
  <c r="BK221"/>
  <c r="J203"/>
  <c r="J175"/>
  <c r="J145"/>
  <c r="J442"/>
  <c r="BK438"/>
  <c r="BK428"/>
  <c r="BK407"/>
  <c r="J364"/>
  <c r="J357"/>
  <c r="BK345"/>
  <c r="BK323"/>
  <c r="BK318"/>
  <c r="BK297"/>
  <c r="BK284"/>
  <c r="J277"/>
  <c r="J270"/>
  <c r="BK198"/>
  <c r="BK185"/>
  <c r="BK145"/>
  <c r="J433"/>
  <c r="J407"/>
  <c r="J370"/>
  <c r="J351"/>
  <c r="BK331"/>
  <c r="J315"/>
  <c r="J300"/>
  <c r="J288"/>
  <c r="BK282"/>
  <c r="BK278"/>
  <c r="J272"/>
  <c r="J248"/>
  <c r="J208"/>
  <c r="BK175"/>
  <c r="BK168"/>
  <c r="J331"/>
  <c r="J297"/>
  <c r="J284"/>
  <c r="J282"/>
  <c r="BK273"/>
  <c r="BK248"/>
  <c r="J185"/>
  <c r="J166"/>
  <c i="4" r="J240"/>
  <c r="BK230"/>
  <c r="J228"/>
  <c r="BK213"/>
  <c r="BK209"/>
  <c r="J199"/>
  <c r="BK194"/>
  <c r="BK186"/>
  <c r="J184"/>
  <c r="J178"/>
  <c r="BK174"/>
  <c r="BK164"/>
  <c r="BK159"/>
  <c r="J154"/>
  <c r="BK149"/>
  <c r="BK143"/>
  <c r="BK141"/>
  <c r="BK132"/>
  <c r="BK242"/>
  <c r="BK231"/>
  <c r="BK225"/>
  <c r="BK215"/>
  <c r="BK199"/>
  <c r="BK192"/>
  <c r="J173"/>
  <c r="BK165"/>
  <c r="BK153"/>
  <c r="BK148"/>
  <c r="BK140"/>
  <c r="BK135"/>
  <c r="J248"/>
  <c r="BK240"/>
  <c r="J230"/>
  <c r="J220"/>
  <c r="BK212"/>
  <c r="J205"/>
  <c r="J189"/>
  <c r="BK181"/>
  <c r="J172"/>
  <c r="BK167"/>
  <c r="BK161"/>
  <c r="J157"/>
  <c r="BK151"/>
  <c r="J148"/>
  <c r="J143"/>
  <c r="J253"/>
  <c r="BK244"/>
  <c r="BK236"/>
  <c r="J233"/>
  <c r="J229"/>
  <c r="J222"/>
  <c r="BK216"/>
  <c r="BK210"/>
  <c r="J206"/>
  <c r="J201"/>
  <c r="BK184"/>
  <c r="BK182"/>
  <c r="BK178"/>
  <c r="BK176"/>
  <c r="BK173"/>
  <c r="J167"/>
  <c r="J165"/>
  <c r="J159"/>
  <c r="BK154"/>
  <c r="J147"/>
  <c r="BK138"/>
  <c r="J132"/>
  <c i="5" r="BK137"/>
  <c r="J137"/>
  <c r="BK139"/>
  <c r="J134"/>
  <c i="2" l="1" r="BK153"/>
  <c r="J153"/>
  <c r="J99"/>
  <c r="T153"/>
  <c r="T148"/>
  <c r="P191"/>
  <c r="R230"/>
  <c r="R220"/>
  <c r="BK244"/>
  <c r="J244"/>
  <c r="J109"/>
  <c r="T244"/>
  <c r="R252"/>
  <c r="BK276"/>
  <c r="J276"/>
  <c r="J113"/>
  <c r="R276"/>
  <c r="P293"/>
  <c i="3" r="P144"/>
  <c r="BK190"/>
  <c r="J190"/>
  <c r="J99"/>
  <c r="BK247"/>
  <c r="J247"/>
  <c r="J100"/>
  <c r="R263"/>
  <c r="P287"/>
  <c r="BK313"/>
  <c r="J313"/>
  <c r="J103"/>
  <c r="BK322"/>
  <c r="J322"/>
  <c r="J106"/>
  <c r="BK344"/>
  <c r="J344"/>
  <c r="J107"/>
  <c r="P350"/>
  <c r="BK365"/>
  <c r="J365"/>
  <c r="J109"/>
  <c r="BK427"/>
  <c r="J427"/>
  <c r="J110"/>
  <c r="R435"/>
  <c r="R434"/>
  <c i="4" r="R130"/>
  <c r="T238"/>
  <c r="T237"/>
  <c i="5" r="R133"/>
  <c r="R132"/>
  <c r="R131"/>
  <c i="2" r="R153"/>
  <c r="R148"/>
  <c r="R147"/>
  <c r="R191"/>
  <c r="BK230"/>
  <c r="J230"/>
  <c r="J106"/>
  <c r="T230"/>
  <c r="T220"/>
  <c r="P244"/>
  <c r="BK252"/>
  <c r="J252"/>
  <c r="J112"/>
  <c r="T252"/>
  <c r="T293"/>
  <c i="3" r="BK144"/>
  <c r="J144"/>
  <c r="J98"/>
  <c r="P190"/>
  <c r="P247"/>
  <c r="P263"/>
  <c r="R287"/>
  <c r="R313"/>
  <c r="P322"/>
  <c r="P344"/>
  <c r="R350"/>
  <c r="P365"/>
  <c r="R427"/>
  <c r="BK435"/>
  <c r="J435"/>
  <c r="J112"/>
  <c i="4" r="T130"/>
  <c r="T129"/>
  <c r="R238"/>
  <c r="R237"/>
  <c i="5" r="BK133"/>
  <c r="J133"/>
  <c r="J98"/>
  <c i="3" r="R144"/>
  <c r="R143"/>
  <c r="R190"/>
  <c r="R247"/>
  <c r="T247"/>
  <c r="T263"/>
  <c r="T287"/>
  <c r="T313"/>
  <c r="T322"/>
  <c r="R344"/>
  <c r="T344"/>
  <c r="R365"/>
  <c r="P427"/>
  <c r="T435"/>
  <c r="T434"/>
  <c i="4" r="P130"/>
  <c r="P129"/>
  <c i="1" r="AU97"/>
  <c i="4" r="P238"/>
  <c r="P237"/>
  <c i="5" r="P133"/>
  <c r="P132"/>
  <c r="P131"/>
  <c i="1" r="AU98"/>
  <c i="2" r="P153"/>
  <c r="P148"/>
  <c r="BK191"/>
  <c r="J191"/>
  <c r="J100"/>
  <c r="T191"/>
  <c r="P230"/>
  <c r="P220"/>
  <c r="R244"/>
  <c r="P252"/>
  <c r="P276"/>
  <c r="T276"/>
  <c r="R293"/>
  <c i="3" r="T144"/>
  <c r="T190"/>
  <c r="BK263"/>
  <c r="J263"/>
  <c r="J101"/>
  <c r="BK287"/>
  <c r="J287"/>
  <c r="J102"/>
  <c r="P313"/>
  <c r="R322"/>
  <c r="R321"/>
  <c r="BK350"/>
  <c r="J350"/>
  <c r="J108"/>
  <c r="T350"/>
  <c r="T365"/>
  <c r="T427"/>
  <c r="P435"/>
  <c r="P434"/>
  <c i="4" r="BK130"/>
  <c r="BK238"/>
  <c r="J238"/>
  <c r="J99"/>
  <c i="5" r="T133"/>
  <c r="T132"/>
  <c r="T131"/>
  <c i="2" r="BK228"/>
  <c r="J228"/>
  <c r="J105"/>
  <c r="BK239"/>
  <c r="J239"/>
  <c r="J107"/>
  <c r="BK356"/>
  <c r="J356"/>
  <c r="J117"/>
  <c i="3" r="BK319"/>
  <c r="J319"/>
  <c r="J104"/>
  <c i="2" r="BK221"/>
  <c r="J221"/>
  <c r="J102"/>
  <c r="BK248"/>
  <c r="J248"/>
  <c r="J110"/>
  <c r="BK293"/>
  <c r="J293"/>
  <c r="J114"/>
  <c i="5" r="BK138"/>
  <c r="J138"/>
  <c r="J100"/>
  <c r="BK140"/>
  <c r="J140"/>
  <c r="J101"/>
  <c i="2" r="BK149"/>
  <c r="J149"/>
  <c r="J98"/>
  <c r="BK224"/>
  <c r="J224"/>
  <c r="J103"/>
  <c r="BK226"/>
  <c r="J226"/>
  <c r="J104"/>
  <c r="BK241"/>
  <c r="J241"/>
  <c r="J108"/>
  <c r="BK250"/>
  <c r="J250"/>
  <c r="J111"/>
  <c r="BK339"/>
  <c r="J339"/>
  <c r="J116"/>
  <c i="5" r="BK136"/>
  <c r="J136"/>
  <c r="J99"/>
  <c i="4" r="J130"/>
  <c r="J97"/>
  <c r="BK237"/>
  <c r="J237"/>
  <c r="J98"/>
  <c i="5" r="E85"/>
  <c r="J89"/>
  <c r="F128"/>
  <c r="BE134"/>
  <c r="BE135"/>
  <c r="BE137"/>
  <c r="BE139"/>
  <c r="BE141"/>
  <c i="4" r="F92"/>
  <c r="E119"/>
  <c r="J123"/>
  <c r="BE133"/>
  <c r="BE134"/>
  <c r="BE135"/>
  <c r="BE136"/>
  <c r="BE141"/>
  <c r="BE142"/>
  <c r="BE146"/>
  <c r="BE151"/>
  <c r="BE155"/>
  <c r="BE156"/>
  <c r="BE157"/>
  <c r="BE159"/>
  <c r="BE167"/>
  <c r="BE175"/>
  <c r="BE186"/>
  <c r="BE187"/>
  <c r="BE191"/>
  <c r="BE192"/>
  <c r="BE197"/>
  <c r="BE199"/>
  <c r="BE201"/>
  <c r="BE213"/>
  <c r="BE214"/>
  <c r="BE226"/>
  <c r="BE229"/>
  <c r="BE240"/>
  <c r="BE131"/>
  <c r="BE132"/>
  <c r="BE137"/>
  <c r="BE147"/>
  <c r="BE148"/>
  <c r="BE154"/>
  <c r="BE163"/>
  <c r="BE164"/>
  <c r="BE168"/>
  <c r="BE173"/>
  <c r="BE184"/>
  <c r="BE189"/>
  <c r="BE207"/>
  <c r="BE208"/>
  <c r="BE210"/>
  <c r="BE216"/>
  <c r="BE220"/>
  <c r="BE222"/>
  <c r="BE224"/>
  <c r="BE225"/>
  <c r="BE230"/>
  <c r="BE231"/>
  <c r="BE244"/>
  <c r="BE253"/>
  <c i="3" r="BK143"/>
  <c r="J143"/>
  <c r="J97"/>
  <c i="4" r="BE140"/>
  <c r="BE143"/>
  <c r="BE145"/>
  <c r="BE149"/>
  <c r="BE150"/>
  <c r="BE152"/>
  <c r="BE153"/>
  <c r="BE158"/>
  <c r="BE161"/>
  <c r="BE176"/>
  <c r="BE177"/>
  <c r="BE181"/>
  <c r="BE182"/>
  <c r="BE183"/>
  <c r="BE185"/>
  <c r="BE194"/>
  <c r="BE195"/>
  <c r="BE203"/>
  <c r="BE205"/>
  <c r="BE206"/>
  <c r="BE211"/>
  <c r="BE212"/>
  <c r="BE233"/>
  <c r="BE234"/>
  <c r="BE235"/>
  <c r="BE236"/>
  <c r="BE242"/>
  <c r="BE246"/>
  <c r="BE138"/>
  <c r="BE144"/>
  <c r="BE165"/>
  <c r="BE166"/>
  <c r="BE169"/>
  <c r="BE170"/>
  <c r="BE172"/>
  <c r="BE174"/>
  <c r="BE178"/>
  <c r="BE180"/>
  <c r="BE209"/>
  <c r="BE215"/>
  <c r="BE218"/>
  <c r="BE228"/>
  <c r="BE232"/>
  <c r="BE239"/>
  <c r="BE248"/>
  <c i="3" r="E132"/>
  <c r="J136"/>
  <c r="BE175"/>
  <c r="BE191"/>
  <c r="BE203"/>
  <c r="BE208"/>
  <c r="BE209"/>
  <c r="BE266"/>
  <c r="BE270"/>
  <c r="BE274"/>
  <c r="BE280"/>
  <c r="BE283"/>
  <c r="BE284"/>
  <c r="BE286"/>
  <c r="BE166"/>
  <c r="BE176"/>
  <c r="BE185"/>
  <c r="BE257"/>
  <c r="BE276"/>
  <c r="BE295"/>
  <c r="BE308"/>
  <c r="BE318"/>
  <c r="BE349"/>
  <c r="BE358"/>
  <c r="BE364"/>
  <c r="BE395"/>
  <c r="BE407"/>
  <c r="BE439"/>
  <c r="BE145"/>
  <c r="BE150"/>
  <c r="BE165"/>
  <c r="BE168"/>
  <c r="BE172"/>
  <c r="BE173"/>
  <c r="BE198"/>
  <c r="BE248"/>
  <c r="BE264"/>
  <c r="BE277"/>
  <c r="BE278"/>
  <c r="BE282"/>
  <c r="BE304"/>
  <c r="BE331"/>
  <c r="BE333"/>
  <c r="BE343"/>
  <c r="BE351"/>
  <c r="BE357"/>
  <c r="BE363"/>
  <c r="BE370"/>
  <c r="BE384"/>
  <c r="BE428"/>
  <c r="BE433"/>
  <c r="F92"/>
  <c r="BE221"/>
  <c r="BE229"/>
  <c r="BE272"/>
  <c r="BE273"/>
  <c r="BE275"/>
  <c r="BE279"/>
  <c r="BE281"/>
  <c r="BE285"/>
  <c r="BE288"/>
  <c r="BE297"/>
  <c r="BE300"/>
  <c r="BE314"/>
  <c r="BE315"/>
  <c r="BE320"/>
  <c r="BE323"/>
  <c r="BE341"/>
  <c r="BE345"/>
  <c r="BE366"/>
  <c r="BE374"/>
  <c r="BE420"/>
  <c r="BE424"/>
  <c r="BE426"/>
  <c r="BE436"/>
  <c r="BE438"/>
  <c r="BE440"/>
  <c r="BE442"/>
  <c r="BE444"/>
  <c i="2" r="F92"/>
  <c r="E137"/>
  <c r="BE150"/>
  <c r="BE192"/>
  <c r="BE193"/>
  <c r="BE197"/>
  <c r="BE216"/>
  <c r="BE225"/>
  <c r="BE236"/>
  <c r="BE237"/>
  <c r="BE238"/>
  <c r="BE251"/>
  <c r="BE253"/>
  <c r="BE279"/>
  <c r="BE282"/>
  <c r="BE289"/>
  <c r="BE291"/>
  <c r="BE267"/>
  <c r="BE277"/>
  <c r="BE280"/>
  <c r="BE294"/>
  <c r="BE340"/>
  <c r="BE348"/>
  <c r="J89"/>
  <c r="BE154"/>
  <c r="BE159"/>
  <c r="BE176"/>
  <c r="BE183"/>
  <c r="BE189"/>
  <c r="BE194"/>
  <c r="BE208"/>
  <c r="BE222"/>
  <c r="BE227"/>
  <c r="BE229"/>
  <c r="BE231"/>
  <c r="BE232"/>
  <c r="BE233"/>
  <c r="BE234"/>
  <c r="BE235"/>
  <c r="BE240"/>
  <c r="BE242"/>
  <c r="BE245"/>
  <c r="BE247"/>
  <c r="BE249"/>
  <c r="BE271"/>
  <c r="BE311"/>
  <c r="BE329"/>
  <c r="BE357"/>
  <c r="F36"/>
  <c i="1" r="BA95"/>
  <c i="2" r="F39"/>
  <c i="1" r="BD95"/>
  <c i="3" r="J36"/>
  <c i="1" r="AW96"/>
  <c i="5" r="F38"/>
  <c i="1" r="BC98"/>
  <c i="4" r="F39"/>
  <c i="1" r="BD97"/>
  <c i="2" r="J36"/>
  <c i="1" r="AW95"/>
  <c i="3" r="F36"/>
  <c i="1" r="BA96"/>
  <c i="3" r="F38"/>
  <c i="1" r="BC96"/>
  <c i="4" r="F38"/>
  <c i="1" r="BC97"/>
  <c i="2" r="F38"/>
  <c i="1" r="BC95"/>
  <c i="3" r="F39"/>
  <c i="1" r="BD96"/>
  <c i="4" r="J36"/>
  <c i="1" r="AW97"/>
  <c i="5" r="F39"/>
  <c i="1" r="BD98"/>
  <c i="4" r="F37"/>
  <c i="1" r="BB97"/>
  <c i="2" r="F37"/>
  <c i="1" r="BB95"/>
  <c i="3" r="F37"/>
  <c i="1" r="BB96"/>
  <c i="5" r="F36"/>
  <c i="1" r="BA98"/>
  <c i="4" r="F36"/>
  <c i="1" r="BA97"/>
  <c i="5" r="F37"/>
  <c i="1" r="BB98"/>
  <c i="5" r="J36"/>
  <c i="1" r="AW98"/>
  <c i="2" l="1" r="P147"/>
  <c i="1" r="AU95"/>
  <c i="2" r="T147"/>
  <c i="3" r="P143"/>
  <c r="P142"/>
  <c i="1" r="AU96"/>
  <c i="3" r="P321"/>
  <c r="T143"/>
  <c r="T321"/>
  <c r="R142"/>
  <c i="4" r="R129"/>
  <c i="2" r="BK220"/>
  <c r="J220"/>
  <c r="J101"/>
  <c i="5" r="BK132"/>
  <c r="BK131"/>
  <c r="J131"/>
  <c r="J96"/>
  <c r="J30"/>
  <c i="2" r="BK148"/>
  <c r="J148"/>
  <c r="J97"/>
  <c i="3" r="BK321"/>
  <c r="J321"/>
  <c r="J105"/>
  <c r="BK434"/>
  <c r="J434"/>
  <c r="J111"/>
  <c i="4" r="BK129"/>
  <c r="J129"/>
  <c r="J96"/>
  <c r="J30"/>
  <c i="3" r="BK142"/>
  <c r="J142"/>
  <c r="J96"/>
  <c r="J30"/>
  <c i="5" r="J110"/>
  <c r="J104"/>
  <c r="J112"/>
  <c i="4" r="J108"/>
  <c r="J102"/>
  <c r="J110"/>
  <c i="1" r="BC94"/>
  <c r="W32"/>
  <c r="BB94"/>
  <c r="AX94"/>
  <c i="3" r="J121"/>
  <c r="J115"/>
  <c r="J123"/>
  <c i="1" r="BA94"/>
  <c r="AW94"/>
  <c r="AK30"/>
  <c r="BD94"/>
  <c r="W33"/>
  <c i="3" l="1" r="T142"/>
  <c i="5" r="J31"/>
  <c r="BE110"/>
  <c i="2" r="BK147"/>
  <c r="J147"/>
  <c r="J96"/>
  <c r="J30"/>
  <c i="5" r="J132"/>
  <c r="J97"/>
  <c i="4" r="BE108"/>
  <c r="J31"/>
  <c i="3" r="J31"/>
  <c r="BE121"/>
  <c i="1" r="AU94"/>
  <c i="5" r="J32"/>
  <c i="1" r="AG98"/>
  <c i="5" r="J35"/>
  <c i="1" r="AV98"/>
  <c r="AT98"/>
  <c i="3" r="J32"/>
  <c i="1" r="AG96"/>
  <c r="W30"/>
  <c i="4" r="F35"/>
  <c i="1" r="AZ97"/>
  <c i="2" r="J126"/>
  <c r="BE126"/>
  <c r="J35"/>
  <c i="1" r="AV95"/>
  <c r="AT95"/>
  <c i="5" r="F35"/>
  <c i="1" r="AZ98"/>
  <c r="W31"/>
  <c r="AY94"/>
  <c i="4" r="J32"/>
  <c i="1" r="AG97"/>
  <c i="3" r="J35"/>
  <c i="1" r="AV96"/>
  <c r="AT96"/>
  <c i="3" r="F35"/>
  <c i="1" r="AZ96"/>
  <c i="5" l="1" r="J41"/>
  <c i="3" r="J41"/>
  <c i="1" r="AN96"/>
  <c r="AN98"/>
  <c i="2" r="J120"/>
  <c r="J128"/>
  <c r="F35"/>
  <c i="1" r="AZ95"/>
  <c r="AZ94"/>
  <c r="W29"/>
  <c i="4" r="J35"/>
  <c i="1" r="AV97"/>
  <c r="AT97"/>
  <c i="2" l="1" r="J31"/>
  <c i="4" r="J41"/>
  <c i="1" r="AN97"/>
  <c i="2" r="J32"/>
  <c i="1" r="AG95"/>
  <c r="AG94"/>
  <c r="AK26"/>
  <c r="AV94"/>
  <c r="AK29"/>
  <c r="AK35"/>
  <c i="2" l="1" r="J41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<sst xmlns="http://schemas.openxmlformats.org/spreadsheetml/2006/main">
  <si>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</si>
  <si>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</si>
  <si>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</si>
  <si>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</si>
  <si>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</si>
  <si>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{bd26b70d-79e1-4525-b4d9-6a6f4c9b5d61}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</si>
  <si>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</si>
  <si>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</si>
  <si>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</si>
  <si>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</si>
  <si>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</si>
  <si>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</si>
  <si>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</si>
  <si>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</si>
  <si>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2023/057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</si>
  <si>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</si>
  <si>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</si>
  <si>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Demolice a novostavba zázemí cestářství Slaný na pozemku p. č. 391/1, 391/2 a p. č. st. 3473</t>
  </si>
  <si>
    <t>KSO:</t>
  </si>
  <si>
    <t>CC-CZ:</t>
  </si>
  <si>
    <t>Místo:</t>
  </si>
  <si>
    <t>p.č. 391/1 a 391/2 a p.č. st. 3473</t>
  </si>
  <si>
    <t>Datum:</t>
  </si>
  <si>
    <t>29. 5. 2023</t>
  </si>
  <si>
    <t>Zadavatel:</t>
  </si>
  <si>
    <t>IČ:</t>
  </si>
  <si>
    <t>Středočeský kraj, Zborovská 81/11, Smíchov</t>
  </si>
  <si>
    <t>DIČ:</t>
  </si>
  <si>
    <t>Uchazeč:</t>
  </si>
  <si>
    <t>Vyplň údaj</t>
  </si>
  <si>
    <t>Projektant:</t>
  </si>
  <si>
    <t>KFJ project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</si>
  <si>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</si>
  <si>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</si>
  <si>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</si>
  <si>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</si>
  <si>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</si>
  <si>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</si>
  <si>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</si>
  <si>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</si>
  <si>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</si>
  <si>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</si>
  <si>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</si>
  <si>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</si>
  <si>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</si>
  <si>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</si>
  <si>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</si>
  <si>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</si>
  <si>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</si>
  <si>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</si>
  <si>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</si>
  <si>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</si>
  <si>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</si>
  <si>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</si>
  <si>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</si>
  <si>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</si>
  <si>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</si>
  <si>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</si>
  <si>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</si>
  <si>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</si>
  <si>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</si>
  <si>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</si>
  <si>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</si>
  <si>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</si>
  <si>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</si>
  <si>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</si>
  <si>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</si>
  <si>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</si>
  <si>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</si>
  <si>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</si>
  <si>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</si>
  <si>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</si>
  <si>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</si>
  <si>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</si>
  <si>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</si>
  <si>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</si>
  <si>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</si>
  <si>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</si>
  <si>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</si>
  <si>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</si>
  <si>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</si>
  <si>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Demolice objektu</t>
  </si>
  <si>
    <t>STA</t>
  </si>
  <si>
    <t>1</t>
  </si>
  <si>
    <t>{3ce6b504-c639-456b-82eb-07099eda9a08}</t>
  </si>
  <si>
    <t>2</t>
  </si>
  <si>
    <t>02</t>
  </si>
  <si>
    <t>Základové konstrukce, schodiště a okapový chodník</t>
  </si>
  <si>
    <t>{6668e18a-8e1a-4a34-ac35-274bb4a26157}</t>
  </si>
  <si>
    <t>03</t>
  </si>
  <si>
    <t>Kontejnerová stavba</t>
  </si>
  <si>
    <t>{c25fbcf0-85b9-46c8-b000-eed2591a94d4}</t>
  </si>
  <si>
    <t>04</t>
  </si>
  <si>
    <t>VRN</t>
  </si>
  <si>
    <t>{b646af72-b07f-43cb-993a-6b348d7a18d4}</t>
  </si>
  <si>
    <t>KRYCÍ LIST SOUPISU PRACÍ</t>
  </si>
  <si>
    <t>Objekt:</t>
  </si>
  <si>
    <t>01 - Demolice objektu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</si>
  <si>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</si>
  <si>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</si>
  <si>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</si>
  <si>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</si>
  <si>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</si>
  <si>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</si>
  <si>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</si>
  <si>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</si>
  <si>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</si>
  <si>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</si>
  <si>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</si>
  <si>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</si>
  <si>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</si>
  <si>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</si>
  <si>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</si>
  <si>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</si>
  <si>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</si>
  <si>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</si>
  <si>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</si>
  <si>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</si>
  <si>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</si>
  <si>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</si>
  <si>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</si>
  <si>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</si>
  <si>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</si>
  <si>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</si>
  <si>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</si>
  <si>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</si>
  <si>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</si>
  <si>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</si>
  <si>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</si>
  <si>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</si>
  <si>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</si>
  <si>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</si>
  <si>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</si>
  <si>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</si>
  <si>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</si>
  <si>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</si>
  <si>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</si>
  <si>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</si>
  <si>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</si>
  <si>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</si>
  <si>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</si>
  <si>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</si>
  <si>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</si>
  <si>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</si>
  <si>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</si>
  <si>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</si>
  <si>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</si>
  <si>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</si>
  <si>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</si>
  <si>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</si>
  <si>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</si>
  <si>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</si>
  <si>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</si>
  <si>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171152501</t>
  </si>
  <si>
    <t>Zhutnění podloží z hornin soudržných nebo nesoudržných pod násypy</t>
  </si>
  <si>
    <t>m2</t>
  </si>
  <si>
    <t>4</t>
  </si>
  <si>
    <t>-794110631</t>
  </si>
  <si>
    <t>VV</t>
  </si>
  <si>
    <t>36,25*12,3</t>
  </si>
  <si>
    <t>Součet</t>
  </si>
  <si>
    <t>9</t>
  </si>
  <si>
    <t>Ostatní konstrukce a práce, bourání</t>
  </si>
  <si>
    <t>961044111</t>
  </si>
  <si>
    <t>Bourání základů z betonu prostého</t>
  </si>
  <si>
    <t>m3</t>
  </si>
  <si>
    <t>-707465285</t>
  </si>
  <si>
    <t>36,25*12,3*0,1</t>
  </si>
  <si>
    <t>(36,25+12,3)*2*0,5*0,8</t>
  </si>
  <si>
    <t>12,3*0,5*0,8*2</t>
  </si>
  <si>
    <t>3</t>
  </si>
  <si>
    <t>965042121</t>
  </si>
  <si>
    <t>Bourání podkladů pod dlažby nebo mazanin betonových nebo z litého asfaltu tl do 100 mm pl do 1 m2</t>
  </si>
  <si>
    <t>1351539979</t>
  </si>
  <si>
    <t>"101" 6,2*2*0,05</t>
  </si>
  <si>
    <t>"102" 77*0,05</t>
  </si>
  <si>
    <t>"103-108" 16,8*7*0,05</t>
  </si>
  <si>
    <t>"109" 22,56*0,05</t>
  </si>
  <si>
    <t>"110" 14,4*0,05</t>
  </si>
  <si>
    <t>"111" 7,1*0,05</t>
  </si>
  <si>
    <t>"112" 6,8*0,05</t>
  </si>
  <si>
    <t>"113-119" 16,8*7*0,05</t>
  </si>
  <si>
    <t>"120" 13,6*0,05</t>
  </si>
  <si>
    <t>"121" 3,8*0,05</t>
  </si>
  <si>
    <t>"122" 10,7*0,05</t>
  </si>
  <si>
    <t>"123" 2,65*0,05</t>
  </si>
  <si>
    <t>"124" 11*0,05</t>
  </si>
  <si>
    <t>"125" 5,3*0,05</t>
  </si>
  <si>
    <t>"126" 2,6*0,05</t>
  </si>
  <si>
    <t>968062246</t>
  </si>
  <si>
    <t>Vybourání dřevěných rámů oken jednoduchých včetně křídel pl do 4 m2</t>
  </si>
  <si>
    <t>202225878</t>
  </si>
  <si>
    <t>2,3*1,5*16</t>
  </si>
  <si>
    <t>1,2*1,5*4</t>
  </si>
  <si>
    <t>0,9*1,2*2</t>
  </si>
  <si>
    <t>0,9*0,6</t>
  </si>
  <si>
    <t>1,1*1,5</t>
  </si>
  <si>
    <t>5</t>
  </si>
  <si>
    <t>968062455</t>
  </si>
  <si>
    <t>Vybourání dřevěných dveřních zárubní pl do 2 m2</t>
  </si>
  <si>
    <t>-955158295</t>
  </si>
  <si>
    <t>1*2*3</t>
  </si>
  <si>
    <t>0,9*2*20</t>
  </si>
  <si>
    <t>1,5*2</t>
  </si>
  <si>
    <t>0,8*2*5</t>
  </si>
  <si>
    <t>6</t>
  </si>
  <si>
    <t>978036191</t>
  </si>
  <si>
    <t>Otlučení (osekání) cementových omítek vnějších ploch v rozsahu přes 50 do 100 %</t>
  </si>
  <si>
    <t>-45253997</t>
  </si>
  <si>
    <t>97,1*2,6</t>
  </si>
  <si>
    <t>997</t>
  </si>
  <si>
    <t>Přesun sutě</t>
  </si>
  <si>
    <t>7</t>
  </si>
  <si>
    <t>997013111</t>
  </si>
  <si>
    <t>Vnitrostaveništní doprava suti a vybouraných hmot pro budovy v do 6 m s použitím mechanizace</t>
  </si>
  <si>
    <t>t</t>
  </si>
  <si>
    <t>-1721760768</t>
  </si>
  <si>
    <t>8</t>
  </si>
  <si>
    <t>997013501</t>
  </si>
  <si>
    <t>Odvoz suti a vybouraných hmot na skládku nebo meziskládku do 1 km se složením</t>
  </si>
  <si>
    <t>-1875544504</t>
  </si>
  <si>
    <t>997013509</t>
  </si>
  <si>
    <t>Příplatek k odvozu suti a vybouraných hmot na skládku ZKD 1 km přes 1 km</t>
  </si>
  <si>
    <t>1946960784</t>
  </si>
  <si>
    <t>P</t>
  </si>
  <si>
    <t>Poznámka k položce:_x000d_
příplatek k dopravě za dalších 29 km</t>
  </si>
  <si>
    <t>348,618*29 'Přepočtené koeficientem množství</t>
  </si>
  <si>
    <t>10</t>
  </si>
  <si>
    <t>997013609</t>
  </si>
  <si>
    <t>Poplatek za uložení na skládce (skládkovné) stavebního odpadu ze směsí nebo oddělených frakcí betonu, cihel a keramických výrobků kód odpadu 17 01 07</t>
  </si>
  <si>
    <t>-766640790</t>
  </si>
  <si>
    <t>12,623</t>
  </si>
  <si>
    <t>0,376</t>
  </si>
  <si>
    <t>0,356</t>
  </si>
  <si>
    <t>0,245</t>
  </si>
  <si>
    <t>0,615</t>
  </si>
  <si>
    <t>0,535</t>
  </si>
  <si>
    <t>3,459</t>
  </si>
  <si>
    <t>4,471</t>
  </si>
  <si>
    <t>1,072</t>
  </si>
  <si>
    <t>11</t>
  </si>
  <si>
    <t>997013811</t>
  </si>
  <si>
    <t>Poplatek za uložení na skládce (skládkovné) stavebního odpadu dřevěného kód odpadu 17 02 01</t>
  </si>
  <si>
    <t>633090934</t>
  </si>
  <si>
    <t>1,802</t>
  </si>
  <si>
    <t>4,664</t>
  </si>
  <si>
    <t>16,11</t>
  </si>
  <si>
    <t>1,057</t>
  </si>
  <si>
    <t>25,663</t>
  </si>
  <si>
    <t>39,685</t>
  </si>
  <si>
    <t>12</t>
  </si>
  <si>
    <t>997013861</t>
  </si>
  <si>
    <t>Poplatek za uložení stavebního odpadu na recyklační skládce (skládkovné) z prostého betonu kód odpadu 17 01 01</t>
  </si>
  <si>
    <t>994282486</t>
  </si>
  <si>
    <t>186,536</t>
  </si>
  <si>
    <t>46,763</t>
  </si>
  <si>
    <t>PSV</t>
  </si>
  <si>
    <t>Práce a dodávky PSV</t>
  </si>
  <si>
    <t>711</t>
  </si>
  <si>
    <t>Izolace proti vodě, vlhkosti a plynům</t>
  </si>
  <si>
    <t>13</t>
  </si>
  <si>
    <t>711131811</t>
  </si>
  <si>
    <t>Odstranění izolace proti zemní vlhkosti vodorovné</t>
  </si>
  <si>
    <t>16</t>
  </si>
  <si>
    <t>1098478194</t>
  </si>
  <si>
    <t>721</t>
  </si>
  <si>
    <t>Zdravotechnika - vnitřní kanalizace</t>
  </si>
  <si>
    <t>14</t>
  </si>
  <si>
    <t>R02</t>
  </si>
  <si>
    <t>Demontáž stávající vnitřní kanalizace</t>
  </si>
  <si>
    <t>soubor</t>
  </si>
  <si>
    <t>-454907805</t>
  </si>
  <si>
    <t>722</t>
  </si>
  <si>
    <t>Zdravotechnika - vnitřní vodovod</t>
  </si>
  <si>
    <t>R03</t>
  </si>
  <si>
    <t>Demontáž stávající vnitřní vodovod</t>
  </si>
  <si>
    <t>624425575</t>
  </si>
  <si>
    <t>723</t>
  </si>
  <si>
    <t>Zdravotechnika - vnitřní plynovod</t>
  </si>
  <si>
    <t>R04</t>
  </si>
  <si>
    <t>Demontáž stávajícího plynovodu</t>
  </si>
  <si>
    <t>-1314592781</t>
  </si>
  <si>
    <t>725</t>
  </si>
  <si>
    <t>Zdravotechnika - zařizovací předměty</t>
  </si>
  <si>
    <t>17</t>
  </si>
  <si>
    <t>725110814</t>
  </si>
  <si>
    <t>Demontáž klozetu Kombi</t>
  </si>
  <si>
    <t>-1256333063</t>
  </si>
  <si>
    <t>18</t>
  </si>
  <si>
    <t>725122817</t>
  </si>
  <si>
    <t>Demontáž pisoárových stání bez nádrže a jedním záchodkem</t>
  </si>
  <si>
    <t>-847586820</t>
  </si>
  <si>
    <t>19</t>
  </si>
  <si>
    <t>725210821</t>
  </si>
  <si>
    <t>Demontáž umyvadel bez výtokových armatur</t>
  </si>
  <si>
    <t>1638218757</t>
  </si>
  <si>
    <t>20</t>
  </si>
  <si>
    <t>725240812</t>
  </si>
  <si>
    <t>Demontáž vaniček sprchových bez výtokových armatur</t>
  </si>
  <si>
    <t>-832156455</t>
  </si>
  <si>
    <t>725810811</t>
  </si>
  <si>
    <t>Demontáž ventilů výtokových nástěnných</t>
  </si>
  <si>
    <t>kus</t>
  </si>
  <si>
    <t>1467176919</t>
  </si>
  <si>
    <t>22</t>
  </si>
  <si>
    <t>725820801</t>
  </si>
  <si>
    <t>Demontáž baterie nástěnné do G 3 / 4</t>
  </si>
  <si>
    <t>-898937670</t>
  </si>
  <si>
    <t>23</t>
  </si>
  <si>
    <t>725820802</t>
  </si>
  <si>
    <t>Demontáž baterie stojánkové do jednoho otvoru</t>
  </si>
  <si>
    <t>1736934186</t>
  </si>
  <si>
    <t>24</t>
  </si>
  <si>
    <t>725860811</t>
  </si>
  <si>
    <t>Demontáž uzávěrů zápachu jednoduchých</t>
  </si>
  <si>
    <t>-320629693</t>
  </si>
  <si>
    <t>731</t>
  </si>
  <si>
    <t>Ústřední vytápění - kotelny</t>
  </si>
  <si>
    <t>25</t>
  </si>
  <si>
    <t>731200826</t>
  </si>
  <si>
    <t>Demontáž kotle ocelového na plynná nebo kapalná paliva výkon přes 40 do 60 kW</t>
  </si>
  <si>
    <t>1854395169</t>
  </si>
  <si>
    <t>733</t>
  </si>
  <si>
    <t>Ústřední vytápění - rozvodné potrubí</t>
  </si>
  <si>
    <t>26</t>
  </si>
  <si>
    <t>733290801</t>
  </si>
  <si>
    <t>Demontáž potrubí měděného D do 35x1,5 mm</t>
  </si>
  <si>
    <t>m</t>
  </si>
  <si>
    <t>1741791843</t>
  </si>
  <si>
    <t>96,3*2*1,2</t>
  </si>
  <si>
    <t>734</t>
  </si>
  <si>
    <t>Ústřední vytápění - armatury</t>
  </si>
  <si>
    <t>27</t>
  </si>
  <si>
    <t>734200811</t>
  </si>
  <si>
    <t>Demontáž armatury závitové s jedním závitem přes G 1/2 do G 1/2</t>
  </si>
  <si>
    <t>-807031084</t>
  </si>
  <si>
    <t>23*3</t>
  </si>
  <si>
    <t>28</t>
  </si>
  <si>
    <t>734441811</t>
  </si>
  <si>
    <t>Demontáž regulátoru teploty Mertik řada 386 s kapilárou DN do 50</t>
  </si>
  <si>
    <t>-193540763</t>
  </si>
  <si>
    <t>735</t>
  </si>
  <si>
    <t>Ústřední vytápění - otopná tělesa</t>
  </si>
  <si>
    <t>29</t>
  </si>
  <si>
    <t>735151812</t>
  </si>
  <si>
    <t>Demontáž otopného tělesa panelového jednořadého dl přes 1500 do 2820 mm</t>
  </si>
  <si>
    <t>1293984510</t>
  </si>
  <si>
    <t>741</t>
  </si>
  <si>
    <t>Elektroinstalace - silnoproud</t>
  </si>
  <si>
    <t>30</t>
  </si>
  <si>
    <t>R01</t>
  </si>
  <si>
    <t>Demontáž stávající elektroinstalace</t>
  </si>
  <si>
    <t>-2026061696</t>
  </si>
  <si>
    <t>762</t>
  </si>
  <si>
    <t>Konstrukce tesařské</t>
  </si>
  <si>
    <t>31</t>
  </si>
  <si>
    <t>762111811</t>
  </si>
  <si>
    <t>Demontáž stěn a příček z hraněného řeziva</t>
  </si>
  <si>
    <t>438710401</t>
  </si>
  <si>
    <t>(12,3+36,25)*2*2,6</t>
  </si>
  <si>
    <t>36,049*2,6*2</t>
  </si>
  <si>
    <t>2,3*2,6*2</t>
  </si>
  <si>
    <t>4,8*2,6*9</t>
  </si>
  <si>
    <t>4,8*2,6*10</t>
  </si>
  <si>
    <t>2,95*2,6</t>
  </si>
  <si>
    <t>2,5*2,6</t>
  </si>
  <si>
    <t>2,9*2,6</t>
  </si>
  <si>
    <t>1,5*2,6</t>
  </si>
  <si>
    <t>2,1*2,6</t>
  </si>
  <si>
    <t>2,3*2,6</t>
  </si>
  <si>
    <t>2,4*2,6</t>
  </si>
  <si>
    <t>32</t>
  </si>
  <si>
    <t>762132811</t>
  </si>
  <si>
    <t>DeMontáž bednění svislých stěn z prken hoblovaných jednostranně</t>
  </si>
  <si>
    <t>978823274</t>
  </si>
  <si>
    <t>12,03*2</t>
  </si>
  <si>
    <t>0,7*36,75*2</t>
  </si>
  <si>
    <t>33</t>
  </si>
  <si>
    <t>762331813</t>
  </si>
  <si>
    <t>Demontáž vázaných kcí krovů z hranolů průřezové pl přes 224 do 288 cm2</t>
  </si>
  <si>
    <t>-101751752</t>
  </si>
  <si>
    <t>13,8*37</t>
  </si>
  <si>
    <t>13,25*37</t>
  </si>
  <si>
    <t>1,85*37</t>
  </si>
  <si>
    <t>764</t>
  </si>
  <si>
    <t>Konstrukce klempířské</t>
  </si>
  <si>
    <t>34</t>
  </si>
  <si>
    <t>764001821</t>
  </si>
  <si>
    <t>Demontáž krytiny ze svitků nebo tabulí do suti</t>
  </si>
  <si>
    <t>-448823376</t>
  </si>
  <si>
    <t>36,75*13,3/0,961</t>
  </si>
  <si>
    <t>35</t>
  </si>
  <si>
    <t>764001861</t>
  </si>
  <si>
    <t>Demontáž hřebene z hřebenáčů do suti</t>
  </si>
  <si>
    <t>106273534</t>
  </si>
  <si>
    <t>36</t>
  </si>
  <si>
    <t>764002801</t>
  </si>
  <si>
    <t>Demontáž závětrné lišty do suti</t>
  </si>
  <si>
    <t>-1660659107</t>
  </si>
  <si>
    <t>13,3/0,961*2</t>
  </si>
  <si>
    <t>37</t>
  </si>
  <si>
    <t>764002851</t>
  </si>
  <si>
    <t>Demontáž oplechování parapetů do suti</t>
  </si>
  <si>
    <t>-768388748</t>
  </si>
  <si>
    <t>2,3*16</t>
  </si>
  <si>
    <t>1,2*4</t>
  </si>
  <si>
    <t>0,9*2</t>
  </si>
  <si>
    <t>0,9</t>
  </si>
  <si>
    <t>1,1</t>
  </si>
  <si>
    <t>38</t>
  </si>
  <si>
    <t>764004801</t>
  </si>
  <si>
    <t>Demontáž podokapního žlabu do suti</t>
  </si>
  <si>
    <t>-709903189</t>
  </si>
  <si>
    <t>36,750*2</t>
  </si>
  <si>
    <t>39</t>
  </si>
  <si>
    <t>764004861</t>
  </si>
  <si>
    <t>Demontáž svodu do suti</t>
  </si>
  <si>
    <t>1560938715</t>
  </si>
  <si>
    <t>3,52*4</t>
  </si>
  <si>
    <t>766</t>
  </si>
  <si>
    <t>Konstrukce truhlářské</t>
  </si>
  <si>
    <t>40</t>
  </si>
  <si>
    <t>766411812</t>
  </si>
  <si>
    <t>Demontáž truhlářského obložení stěn z panelů plochy přes 1,5 m2</t>
  </si>
  <si>
    <t>1159370302</t>
  </si>
  <si>
    <t>"101" (7,3-2,3)*2,6*2</t>
  </si>
  <si>
    <t>"102" 71,6*2,6</t>
  </si>
  <si>
    <t>"103-108" 16,6*2,6*7</t>
  </si>
  <si>
    <t>"109" 19*2,6</t>
  </si>
  <si>
    <t>"110" 15,6*2,6</t>
  </si>
  <si>
    <t>"111" 10,7*2,6</t>
  </si>
  <si>
    <t>"112" 10,5*2,6</t>
  </si>
  <si>
    <t>"113-119" 16,6*2,6*7</t>
  </si>
  <si>
    <t>"120" 19,1*2,6</t>
  </si>
  <si>
    <t>"121" 7,8*2,6</t>
  </si>
  <si>
    <t>"122" 5,8*2,6*2+10*2,6</t>
  </si>
  <si>
    <t>"123" 7*2,6</t>
  </si>
  <si>
    <t>"124" 14,2*2,6</t>
  </si>
  <si>
    <t>"125" 9,2*2,6</t>
  </si>
  <si>
    <t>"126" 7*2,6</t>
  </si>
  <si>
    <t>41</t>
  </si>
  <si>
    <t>766421812</t>
  </si>
  <si>
    <t>Demontáž truhlářského obložení podhledů z panelů plochy přes 1,5 m2</t>
  </si>
  <si>
    <t>1360264865</t>
  </si>
  <si>
    <t>"101" 6,2*2</t>
  </si>
  <si>
    <t>"102" 77</t>
  </si>
  <si>
    <t>"103-108" 16,8*7</t>
  </si>
  <si>
    <t>"109" 22,56</t>
  </si>
  <si>
    <t>"110" 14,4</t>
  </si>
  <si>
    <t>"111" 7,1</t>
  </si>
  <si>
    <t>"112" 6,8</t>
  </si>
  <si>
    <t>"113-119" 16,8*7</t>
  </si>
  <si>
    <t>"120" 13,6</t>
  </si>
  <si>
    <t>"121" 3,8</t>
  </si>
  <si>
    <t>"122" 10,7</t>
  </si>
  <si>
    <t>"123" 2,65</t>
  </si>
  <si>
    <t>"124" 11</t>
  </si>
  <si>
    <t>"125" 5,3</t>
  </si>
  <si>
    <t>"126" 2,6</t>
  </si>
  <si>
    <t>771</t>
  </si>
  <si>
    <t>Podlahy z dlaždic</t>
  </si>
  <si>
    <t>42</t>
  </si>
  <si>
    <t>771573810</t>
  </si>
  <si>
    <t>Demontáž podlah z dlaždic keramických lepených</t>
  </si>
  <si>
    <t>1922835306</t>
  </si>
  <si>
    <t>776</t>
  </si>
  <si>
    <t>Podlahy povlakové</t>
  </si>
  <si>
    <t>43</t>
  </si>
  <si>
    <t>776201811</t>
  </si>
  <si>
    <t>Demontáž lepených povlakových podlah bez podložky ručně</t>
  </si>
  <si>
    <t>-357321543</t>
  </si>
  <si>
    <t>44</t>
  </si>
  <si>
    <t>776410811</t>
  </si>
  <si>
    <t>Odstranění soklíků a lišt pryžových nebo plastových</t>
  </si>
  <si>
    <t>-1928322890</t>
  </si>
  <si>
    <t>"103-108" 16,6*7</t>
  </si>
  <si>
    <t>"109" 19</t>
  </si>
  <si>
    <t>"110" 15,6</t>
  </si>
  <si>
    <t>"111" 10,7</t>
  </si>
  <si>
    <t>"112" 10,5</t>
  </si>
  <si>
    <t>"113-119" 16,6*7</t>
  </si>
  <si>
    <t>781</t>
  </si>
  <si>
    <t>Dokončovací práce - obklady</t>
  </si>
  <si>
    <t>45</t>
  </si>
  <si>
    <t>781473810</t>
  </si>
  <si>
    <t>Demontáž obkladů z obkladaček keramických lepených</t>
  </si>
  <si>
    <t>-1865753798</t>
  </si>
  <si>
    <t>5,55*1,5</t>
  </si>
  <si>
    <t>4,5*2</t>
  </si>
  <si>
    <t>4,95*1,5</t>
  </si>
  <si>
    <t>5,6*2</t>
  </si>
  <si>
    <t>2,3*1,5</t>
  </si>
  <si>
    <t>02 - Základové konstrukce, schodiště a okapový chodník</t>
  </si>
  <si>
    <t xml:space="preserve">    2 - Zakládání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</si>
  <si>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</si>
  <si>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</si>
  <si>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</si>
  <si>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713 - Izolace tepelné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</si>
  <si>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</si>
  <si>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</si>
  <si>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</si>
  <si>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</si>
  <si>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>121151113</t>
  </si>
  <si>
    <t>Sejmutí ornice plochy do 500 m2 tl vrstvy do 200 mm strojně</t>
  </si>
  <si>
    <t>-559823419</t>
  </si>
  <si>
    <t>36,35*12,43</t>
  </si>
  <si>
    <t>3,18*1,747*2</t>
  </si>
  <si>
    <t>5,42*2,76</t>
  </si>
  <si>
    <t>132251102</t>
  </si>
  <si>
    <t>Hloubení rýh nezapažených š do 800 mm v hornině třídy těžitelnosti I skupiny 3 objem do 50 m3 strojně</t>
  </si>
  <si>
    <t>1934592638</t>
  </si>
  <si>
    <t>potrubí</t>
  </si>
  <si>
    <t>(25,818+56,284+21,516)*0,4*0,6</t>
  </si>
  <si>
    <t>základy</t>
  </si>
  <si>
    <t>36,35*0,6*1,1*2</t>
  </si>
  <si>
    <t>11,23*0,6*1,1*13</t>
  </si>
  <si>
    <t>(0,6*2+1,99)*0,6*1,1*2</t>
  </si>
  <si>
    <t>1,147*0,6*1,1*2</t>
  </si>
  <si>
    <t>(0,6*2+4,22)*0,6*1,1</t>
  </si>
  <si>
    <t>2,115*0,6*1,1</t>
  </si>
  <si>
    <t>11,42*0,6*1,1</t>
  </si>
  <si>
    <t>2*0,6*1,1*3</t>
  </si>
  <si>
    <t>11,42*0,6*1,1*-1</t>
  </si>
  <si>
    <t>2*0,6*1,1*-1*3</t>
  </si>
  <si>
    <t>162351103</t>
  </si>
  <si>
    <t>Vodorovné přemístění přes 50 do 500 m výkopku/sypaniny z horniny třídy těžitelnosti I skupiny 1 až 3</t>
  </si>
  <si>
    <t>485156115</t>
  </si>
  <si>
    <t>162751117</t>
  </si>
  <si>
    <t>Vodorovné přemístění přes 9 000 do 10000 m výkopku/sypaniny z horniny třídy těžitelnosti I skupiny 1 až 3</t>
  </si>
  <si>
    <t>-475268691</t>
  </si>
  <si>
    <t>179,901-75,208</t>
  </si>
  <si>
    <t>162751119</t>
  </si>
  <si>
    <t>Příplatek k vodorovnému přemístění výkopku/sypaniny z horniny třídy těžitelnosti I skupiny 1 až 3 ZKD 1000 m přes 10000 m</t>
  </si>
  <si>
    <t>-2016903826</t>
  </si>
  <si>
    <t>Poznámka k položce:_x000d_
příplatek k dopravě za dalších 20 km</t>
  </si>
  <si>
    <t>104,693</t>
  </si>
  <si>
    <t>104,693*20 'Přepočtené koeficientem množství</t>
  </si>
  <si>
    <t>167151101</t>
  </si>
  <si>
    <t>Nakládání výkopku z hornin třídy těžitelnosti I skupiny 1 až 3 do 100 m3</t>
  </si>
  <si>
    <t>1542234835</t>
  </si>
  <si>
    <t>171201231</t>
  </si>
  <si>
    <t>Poplatek za uložení zeminy a kamení na recyklační skládce (skládkovné) kód odpadu 17 05 04</t>
  </si>
  <si>
    <t>815712398</t>
  </si>
  <si>
    <t>104,693*1,8</t>
  </si>
  <si>
    <t>171251201</t>
  </si>
  <si>
    <t>Uložení sypaniny na skládky nebo meziskládky</t>
  </si>
  <si>
    <t>403813647</t>
  </si>
  <si>
    <t>174151101</t>
  </si>
  <si>
    <t>Zásyp jam, šachet rýh nebo kolem objektů sypaninou se zhutněním</t>
  </si>
  <si>
    <t>6309769</t>
  </si>
  <si>
    <t>2,55*11,53*0,1</t>
  </si>
  <si>
    <t>2,075*11,53*0,1*10</t>
  </si>
  <si>
    <t>(95,756+10,85+6,68*2)*0,261</t>
  </si>
  <si>
    <t>(6,542+38,94+13,236)*0,4*0,6</t>
  </si>
  <si>
    <t>181351103</t>
  </si>
  <si>
    <t>Rozprostření ornice tl vrstvy do 200 mm pl přes 100 do 500 m2 v rovině nebo ve svahu do 1:5 strojně</t>
  </si>
  <si>
    <t>281718019</t>
  </si>
  <si>
    <t>Zakládání</t>
  </si>
  <si>
    <t>271542211</t>
  </si>
  <si>
    <t>Podsyp pod základové konstrukce se zhutněním z netříděné štěrkodrtě</t>
  </si>
  <si>
    <t>1565533600</t>
  </si>
  <si>
    <t>2,55*11,53*0,055</t>
  </si>
  <si>
    <t>2,075*11,53*0,055*10</t>
  </si>
  <si>
    <t>1,297*2,288*0,1*2</t>
  </si>
  <si>
    <t>4,52*2,416*0,1</t>
  </si>
  <si>
    <t>273313611VL01</t>
  </si>
  <si>
    <t>Základové desky z betonu tř. C 16/20 XC2</t>
  </si>
  <si>
    <t>1650392011</t>
  </si>
  <si>
    <t>základová deska pod schodiště</t>
  </si>
  <si>
    <t>1,747*2,888*0,15*2</t>
  </si>
  <si>
    <t>5,12*2,716*0,15</t>
  </si>
  <si>
    <t>273351121</t>
  </si>
  <si>
    <t>Zřízení bednění základových desek</t>
  </si>
  <si>
    <t>1869432532</t>
  </si>
  <si>
    <t>(1,747*2+2,888)*0,15*2</t>
  </si>
  <si>
    <t>(5,12+2,716*2)*0,15</t>
  </si>
  <si>
    <t>273351122</t>
  </si>
  <si>
    <t>Odstranění bednění základových desek</t>
  </si>
  <si>
    <t>193330152</t>
  </si>
  <si>
    <t>274313611VL01</t>
  </si>
  <si>
    <t>Základové pásy z betonu tř. C 16/20 XC2</t>
  </si>
  <si>
    <t>194966051</t>
  </si>
  <si>
    <t>36,35*0,6*0,42*2</t>
  </si>
  <si>
    <t>11,23*0,6*0,42*13</t>
  </si>
  <si>
    <t>(0,6*2+1,99)*0,6*0,42*2</t>
  </si>
  <si>
    <t>1,147*0,6*0,42*2</t>
  </si>
  <si>
    <t>(0,6*2+4,22)*0,6*0,8</t>
  </si>
  <si>
    <t>2,115*0,6*0,8</t>
  </si>
  <si>
    <t>11,42*0,6*0,8</t>
  </si>
  <si>
    <t>2*0,6*0,8*3</t>
  </si>
  <si>
    <t>11,42*0,6*0,42*-1</t>
  </si>
  <si>
    <t>2*0,6*0,42*-1*3</t>
  </si>
  <si>
    <t>279113134VL01</t>
  </si>
  <si>
    <t>Základová zeď tl přes 250 do 300 mm z tvárnic ztraceného bednění včetně výplně z betonu tř. C 16/20 XC2</t>
  </si>
  <si>
    <t>-644545398</t>
  </si>
  <si>
    <t>36,05*1,0*2</t>
  </si>
  <si>
    <t>11,53*1,0*13</t>
  </si>
  <si>
    <t>2,888*0,5*2</t>
  </si>
  <si>
    <t>1,477*0,5*2*2</t>
  </si>
  <si>
    <t>5,12*0,5</t>
  </si>
  <si>
    <t>2,416*0,5*2</t>
  </si>
  <si>
    <t>279361821</t>
  </si>
  <si>
    <t>Výztuž základových zdí nosných betonářskou ocelí 10 505</t>
  </si>
  <si>
    <t>-2114743729</t>
  </si>
  <si>
    <t>vodorovná výztuž</t>
  </si>
  <si>
    <t>36,05*2*8*0,62/1000</t>
  </si>
  <si>
    <t>11,53*13*8*0,62/1000</t>
  </si>
  <si>
    <t>2,888*2*4*0,62/1000</t>
  </si>
  <si>
    <t>1,477*2*2*4*0,62/1000</t>
  </si>
  <si>
    <t>5,12*4*0,62/1000</t>
  </si>
  <si>
    <t>2,416*2*4*0,62/1000</t>
  </si>
  <si>
    <t>Mezisoučet</t>
  </si>
  <si>
    <t>svislá výztuž</t>
  </si>
  <si>
    <t>18*2*1*0,62/1000*2</t>
  </si>
  <si>
    <t>6*2*1*0,62/1000*13</t>
  </si>
  <si>
    <t>2*2*0,5*0,62/1000*2</t>
  </si>
  <si>
    <t>1*2*0,5*0,62/1000*2*2</t>
  </si>
  <si>
    <t>3*2*0,5*0,62/1000</t>
  </si>
  <si>
    <t>Úpravy povrchů, podlahy a osazování výplní</t>
  </si>
  <si>
    <t>631311134</t>
  </si>
  <si>
    <t>Mazanina tl přes 120 do 240 mm z betonu prostého bez zvýšených nároků na prostředí tř. C 16/20</t>
  </si>
  <si>
    <t>-743952331</t>
  </si>
  <si>
    <t>Poznámka k položce:_x000d_
venkovní schodiště</t>
  </si>
  <si>
    <t>1,372*2,344*0,179*2</t>
  </si>
  <si>
    <t>1,1*1,8*0,179*2</t>
  </si>
  <si>
    <t>4,576*2,338*0,18</t>
  </si>
  <si>
    <t>4,032*2,066*0,18</t>
  </si>
  <si>
    <t>3,488*1,794*0,18</t>
  </si>
  <si>
    <t>2,944*1,522*0,18</t>
  </si>
  <si>
    <t>637121112</t>
  </si>
  <si>
    <t>Okapový chodník z kačírku tl 150 mm s udusáním</t>
  </si>
  <si>
    <t>-546785732</t>
  </si>
  <si>
    <t>19,47*0,31</t>
  </si>
  <si>
    <t>46,885*0,31</t>
  </si>
  <si>
    <t>1,962*0,31</t>
  </si>
  <si>
    <t>13,74*0,31</t>
  </si>
  <si>
    <t>Trubní vedení</t>
  </si>
  <si>
    <t>871265211</t>
  </si>
  <si>
    <t>Kanalizační potrubí z tvrdého PVC jednovrstvé tuhost třídy SN4 DN 110</t>
  </si>
  <si>
    <t>-1444952706</t>
  </si>
  <si>
    <t>(4,62+2,705+2,42+11,77)*1,2</t>
  </si>
  <si>
    <t>871275211</t>
  </si>
  <si>
    <t>Kanalizační potrubí z tvrdého PVC jednovrstvé tuhost třídy SN4 DN 125</t>
  </si>
  <si>
    <t>-1470252505</t>
  </si>
  <si>
    <t>(5,57+5,18+5,02)*1,2</t>
  </si>
  <si>
    <t>(29,373+1,76)*1,2</t>
  </si>
  <si>
    <t>871315211</t>
  </si>
  <si>
    <t>Kanalizační potrubí z tvrdého PVC jednovrstvé tuhost třídy SN4 DN 160</t>
  </si>
  <si>
    <t>-724433815</t>
  </si>
  <si>
    <t>17,93*1,2</t>
  </si>
  <si>
    <t>877265211</t>
  </si>
  <si>
    <t>Montáž tvarovek z tvrdého PVC-systém KG nebo z polypropylenu-systém KG 2000 jednoosé DN 110</t>
  </si>
  <si>
    <t>-1617313251</t>
  </si>
  <si>
    <t>M</t>
  </si>
  <si>
    <t>28611351</t>
  </si>
  <si>
    <t>koleno kanalizační PVC KG 110x45°</t>
  </si>
  <si>
    <t>-940710173</t>
  </si>
  <si>
    <t>877265231</t>
  </si>
  <si>
    <t>Montáž víčka z tvrdého PVC-systém KG DN 110</t>
  </si>
  <si>
    <t>1454827271</t>
  </si>
  <si>
    <t>28611718</t>
  </si>
  <si>
    <t>víčko kanalizace plastové KG DN 110</t>
  </si>
  <si>
    <t>156788721</t>
  </si>
  <si>
    <t>877275211</t>
  </si>
  <si>
    <t>Montáž tvarovek z tvrdého PVC-systém KG nebo z polypropylenu-systém KG 2000 jednoosé DN 125</t>
  </si>
  <si>
    <t>-791748058</t>
  </si>
  <si>
    <t>28611356</t>
  </si>
  <si>
    <t>koleno kanalizační PVC KG 125x45°</t>
  </si>
  <si>
    <t>-654795945</t>
  </si>
  <si>
    <t>28611502</t>
  </si>
  <si>
    <t>redukce kanalizační PVC 125/110</t>
  </si>
  <si>
    <t>-859992284</t>
  </si>
  <si>
    <t>877275221</t>
  </si>
  <si>
    <t>Montáž tvarovek z tvrdého PVC-systém KG nebo z polypropylenu-systém KG 2000 dvouosé DN 125</t>
  </si>
  <si>
    <t>-859327838</t>
  </si>
  <si>
    <t>28611389</t>
  </si>
  <si>
    <t>odbočka kanalizační PVC s hrdlem 125/125/45°</t>
  </si>
  <si>
    <t>1304294172</t>
  </si>
  <si>
    <t>OSM.221310</t>
  </si>
  <si>
    <t>KGEA 45st odbočka DN 125/110 SN8</t>
  </si>
  <si>
    <t>-629692146</t>
  </si>
  <si>
    <t>877315211</t>
  </si>
  <si>
    <t>Montáž tvarovek z tvrdého PVC-systém KG nebo z polypropylenu-systém KG 2000 jednoosé DN 160</t>
  </si>
  <si>
    <t>-113969084</t>
  </si>
  <si>
    <t>28611504</t>
  </si>
  <si>
    <t>redukce kanalizační PVC 160/110</t>
  </si>
  <si>
    <t>85936</t>
  </si>
  <si>
    <t>877315221</t>
  </si>
  <si>
    <t>Montáž tvarovek z tvrdého PVC-systém KG nebo z polypropylenu-systém KG 2000 dvouosé DN 160</t>
  </si>
  <si>
    <t>418953406</t>
  </si>
  <si>
    <t>OSM.222320</t>
  </si>
  <si>
    <t>KGEA 45st odbočka DN 160/110 SN8</t>
  </si>
  <si>
    <t>2022835219</t>
  </si>
  <si>
    <t>OSM.222310</t>
  </si>
  <si>
    <t>KGEA 45st odbočka DN 160/125 SN8</t>
  </si>
  <si>
    <t>-1304228582</t>
  </si>
  <si>
    <t>916331112</t>
  </si>
  <si>
    <t>Osazení zahradního obrubníku betonového do lože z betonu s boční opěrou</t>
  </si>
  <si>
    <t>339241957</t>
  </si>
  <si>
    <t>19,47</t>
  </si>
  <si>
    <t>46,885</t>
  </si>
  <si>
    <t>1,962</t>
  </si>
  <si>
    <t>13,74</t>
  </si>
  <si>
    <t>10*0,31</t>
  </si>
  <si>
    <t>59217001</t>
  </si>
  <si>
    <t>obrubník betonový zahradní 1000x50x250mm</t>
  </si>
  <si>
    <t>-1390959170</t>
  </si>
  <si>
    <t>85,157*1,05 'Přepočtené koeficientem množství</t>
  </si>
  <si>
    <t>916991121</t>
  </si>
  <si>
    <t>Lože pod obrubníky, krajníky nebo obruby z dlažebních kostek z betonu prostého</t>
  </si>
  <si>
    <t>1960702125</t>
  </si>
  <si>
    <t>85,157*0,2*0,15</t>
  </si>
  <si>
    <t>971052331</t>
  </si>
  <si>
    <t>Vybourání nebo prorážení otvorů v ŽB příčkách a zdech pl do 0,09 m2 tl do 150 mm</t>
  </si>
  <si>
    <t>-1319103697</t>
  </si>
  <si>
    <t>971052341</t>
  </si>
  <si>
    <t>Vybourání nebo prorážení otvorů v ŽB příčkách a zdech pl do 0,09 m2 tl do 300 mm</t>
  </si>
  <si>
    <t>395047172</t>
  </si>
  <si>
    <t>971052441</t>
  </si>
  <si>
    <t>Vybourání nebo prorážení otvorů v ŽB příčkách a zdech pl do 0,25 m2 tl do 300 mm</t>
  </si>
  <si>
    <t>1737384826</t>
  </si>
  <si>
    <t>prostup 1000/100</t>
  </si>
  <si>
    <t>11*2</t>
  </si>
  <si>
    <t>13*2</t>
  </si>
  <si>
    <t>184316356</t>
  </si>
  <si>
    <t>-757925248</t>
  </si>
  <si>
    <t>Poznámka k položce:_x000d_
příplatek k odvozu suti za dalších 29 km</t>
  </si>
  <si>
    <t>10,419*29 'Přepočtené koeficientem množství</t>
  </si>
  <si>
    <t>46</t>
  </si>
  <si>
    <t>997013862</t>
  </si>
  <si>
    <t>Poplatek za uložení stavebního odpadu na recyklační skládce (skládkovné) z armovaného betonu kód odpadu 17 01 01</t>
  </si>
  <si>
    <t>-2025386497</t>
  </si>
  <si>
    <t>998</t>
  </si>
  <si>
    <t>Přesun hmot</t>
  </si>
  <si>
    <t>47</t>
  </si>
  <si>
    <t>998011001</t>
  </si>
  <si>
    <t>Přesun hmot pro budovy zděné v do 6 m</t>
  </si>
  <si>
    <t>-532101671</t>
  </si>
  <si>
    <t>48</t>
  </si>
  <si>
    <t>711111002</t>
  </si>
  <si>
    <t>Provedení izolace proti zemní vlhkosti vodorovné za studena lakem asfaltovým</t>
  </si>
  <si>
    <t>-1352245998</t>
  </si>
  <si>
    <t>36,05*0,3*2</t>
  </si>
  <si>
    <t>11,53*0,3*13</t>
  </si>
  <si>
    <t>2,888*0,3*2</t>
  </si>
  <si>
    <t>1,477*0,3*2*2</t>
  </si>
  <si>
    <t>5,12*0,3</t>
  </si>
  <si>
    <t>2,416*0,3*2</t>
  </si>
  <si>
    <t>49</t>
  </si>
  <si>
    <t>11163152</t>
  </si>
  <si>
    <t>lak hydroizolační asfaltový</t>
  </si>
  <si>
    <t>-696658554</t>
  </si>
  <si>
    <t>73,088*0,00039 'Přepočtené koeficientem množství</t>
  </si>
  <si>
    <t>50</t>
  </si>
  <si>
    <t>711141559</t>
  </si>
  <si>
    <t>Provedení izolace proti zemní vlhkosti pásy přitavením vodorovné NAIP</t>
  </si>
  <si>
    <t>268949047</t>
  </si>
  <si>
    <t>51</t>
  </si>
  <si>
    <t>62853004</t>
  </si>
  <si>
    <t>pás asfaltový natavitelný modifikovaný SBS tl 4,0mm s vložkou ze skleněné tkaniny a spalitelnou PE fólií nebo jemnozrnným minerálním posypem na horním povrchu</t>
  </si>
  <si>
    <t>554872752</t>
  </si>
  <si>
    <t>73,088*1,1655 'Přepočtené koeficientem množství</t>
  </si>
  <si>
    <t>52</t>
  </si>
  <si>
    <t>998711101</t>
  </si>
  <si>
    <t>Přesun hmot tonážní pro izolace proti vodě, vlhkosti a plynům v objektech v do 6 m</t>
  </si>
  <si>
    <t>-1713717255</t>
  </si>
  <si>
    <t>713</t>
  </si>
  <si>
    <t>Izolace tepelné</t>
  </si>
  <si>
    <t>53</t>
  </si>
  <si>
    <t>713131141</t>
  </si>
  <si>
    <t>Montáž izolace tepelné stěn a základů lepením celoplošně rohoží, pásů, dílců, desek</t>
  </si>
  <si>
    <t>-507178872</t>
  </si>
  <si>
    <t>96*0,9</t>
  </si>
  <si>
    <t>(28*12)*0,9</t>
  </si>
  <si>
    <t>54</t>
  </si>
  <si>
    <t>28376438</t>
  </si>
  <si>
    <t>deska XPS hrana rovná a strukturovaný povrch 250kPa tl 30mm</t>
  </si>
  <si>
    <t>-2030812576</t>
  </si>
  <si>
    <t>767</t>
  </si>
  <si>
    <t>Konstrukce zámečnické</t>
  </si>
  <si>
    <t>55</t>
  </si>
  <si>
    <t>767220210</t>
  </si>
  <si>
    <t>Montáž zábradlí schodiště z trubek na ocelovou konstrukci hm do 15 kg</t>
  </si>
  <si>
    <t>2021889091</t>
  </si>
  <si>
    <t>0,88/0,707*2*2</t>
  </si>
  <si>
    <t>1,2/0,707*2*2</t>
  </si>
  <si>
    <t>1,7/0,707*2</t>
  </si>
  <si>
    <t>2,36/0,707*2</t>
  </si>
  <si>
    <t>56</t>
  </si>
  <si>
    <t>RMAT0001</t>
  </si>
  <si>
    <t>Hliníkové schodišťové zábradlí</t>
  </si>
  <si>
    <t>-1392905442</t>
  </si>
  <si>
    <t>57</t>
  </si>
  <si>
    <t>767810113VL01</t>
  </si>
  <si>
    <t>Montáž mřížek větracích čtyřhranných průřezu přes 0,09 m2</t>
  </si>
  <si>
    <t>1552747443</t>
  </si>
  <si>
    <t>58</t>
  </si>
  <si>
    <t>484VL01</t>
  </si>
  <si>
    <t>Hliníková větrací mřížka, ELOX, 1000x100 mm</t>
  </si>
  <si>
    <t>-393094347</t>
  </si>
  <si>
    <t>59</t>
  </si>
  <si>
    <t>998767101</t>
  </si>
  <si>
    <t>Přesun hmot tonážní pro zámečnické konstrukce v objektech v do 6 m</t>
  </si>
  <si>
    <t>-1388940402</t>
  </si>
  <si>
    <t>60</t>
  </si>
  <si>
    <t>771111011</t>
  </si>
  <si>
    <t>Vysátí podkladu před pokládkou dlažby</t>
  </si>
  <si>
    <t>-2050154254</t>
  </si>
  <si>
    <t>5,12*2,61</t>
  </si>
  <si>
    <t>1,644*2,888*2</t>
  </si>
  <si>
    <t>61</t>
  </si>
  <si>
    <t>771121011</t>
  </si>
  <si>
    <t>Nátěr penetrační na podlahu</t>
  </si>
  <si>
    <t>-1221478381</t>
  </si>
  <si>
    <t>62</t>
  </si>
  <si>
    <t>771274113</t>
  </si>
  <si>
    <t>Montáž obkladů stupnic z dlaždic keramických flexibilní lepidlo š přes 250 do 300 mm</t>
  </si>
  <si>
    <t>-2107802819</t>
  </si>
  <si>
    <t>10,34</t>
  </si>
  <si>
    <t>9,252</t>
  </si>
  <si>
    <t>8,16</t>
  </si>
  <si>
    <t>7,08</t>
  </si>
  <si>
    <t>6,17*2</t>
  </si>
  <si>
    <t>5,09*2</t>
  </si>
  <si>
    <t>63</t>
  </si>
  <si>
    <t>59761003</t>
  </si>
  <si>
    <t>dlažba keramická hutná hladká do interiéru přes 9 do 12ks/m2</t>
  </si>
  <si>
    <t>-114624348</t>
  </si>
  <si>
    <t>10,34*0,272</t>
  </si>
  <si>
    <t>9,252*0,272</t>
  </si>
  <si>
    <t>8,16*0,272</t>
  </si>
  <si>
    <t>7,08*0,272</t>
  </si>
  <si>
    <t>6,17*0,272*2</t>
  </si>
  <si>
    <t>5,09*0,272*2</t>
  </si>
  <si>
    <t>15,6*1,1 'Přepočtené koeficientem množství</t>
  </si>
  <si>
    <t>64</t>
  </si>
  <si>
    <t>771274232</t>
  </si>
  <si>
    <t>Montáž obkladů podstupnic z dlaždic hladkých keramických flexibilní lepidlo v přes 150 do 200 mm</t>
  </si>
  <si>
    <t>-1516685049</t>
  </si>
  <si>
    <t>4*2</t>
  </si>
  <si>
    <t>5,99</t>
  </si>
  <si>
    <t>65</t>
  </si>
  <si>
    <t>257333677</t>
  </si>
  <si>
    <t>6,17*0,179*2</t>
  </si>
  <si>
    <t>5,09*0,179*2</t>
  </si>
  <si>
    <t>4*0,179*2</t>
  </si>
  <si>
    <t>10,34*0,18</t>
  </si>
  <si>
    <t>9,252*0,18</t>
  </si>
  <si>
    <t>8,16*0,18</t>
  </si>
  <si>
    <t>7,08*0,18</t>
  </si>
  <si>
    <t>5,99*0,18</t>
  </si>
  <si>
    <t>12,81*1,1 'Přepočtené koeficientem množství</t>
  </si>
  <si>
    <t>66</t>
  </si>
  <si>
    <t>771574112</t>
  </si>
  <si>
    <t>Montáž podlah keramických hladkých lepených flexibilním lepidlem přes 9 do 12 ks/m2</t>
  </si>
  <si>
    <t>-1640309720</t>
  </si>
  <si>
    <t>1,1*1,8*2</t>
  </si>
  <si>
    <t>2,944*1,522</t>
  </si>
  <si>
    <t>67</t>
  </si>
  <si>
    <t>-300051247</t>
  </si>
  <si>
    <t>8,441*1,1 'Přepočtené koeficientem množství</t>
  </si>
  <si>
    <t>68</t>
  </si>
  <si>
    <t>998771101</t>
  </si>
  <si>
    <t>Přesun hmot tonážní pro podlahy z dlaždic v objektech v do 6 m</t>
  </si>
  <si>
    <t>-1287847274</t>
  </si>
  <si>
    <t>783</t>
  </si>
  <si>
    <t>Dokončovací práce - nátěry</t>
  </si>
  <si>
    <t>69</t>
  </si>
  <si>
    <t>783301311</t>
  </si>
  <si>
    <t>Odmaštění zámečnických konstrukcí vodou ředitelným odmašťovačem</t>
  </si>
  <si>
    <t>1367313505</t>
  </si>
  <si>
    <t>Poznámka k položce:_x000d_
nátěr hromosvodu</t>
  </si>
  <si>
    <t>0,03*0,3*2*8</t>
  </si>
  <si>
    <t>0,004*0,3*2*8</t>
  </si>
  <si>
    <t>70</t>
  </si>
  <si>
    <t>783314203</t>
  </si>
  <si>
    <t>Základní antikorozní jednonásobný syntetický samozákladující nátěr zámečnických konstrukcí</t>
  </si>
  <si>
    <t>754641833</t>
  </si>
  <si>
    <t>Práce a dodávky M</t>
  </si>
  <si>
    <t>21-M</t>
  </si>
  <si>
    <t>Elektromontáže</t>
  </si>
  <si>
    <t>71</t>
  </si>
  <si>
    <t>210220021</t>
  </si>
  <si>
    <t>Montáž uzemňovacího vedení vodičů FeZn pomocí svorek v zemi páskou do 120 mm2 v průmyslové výstavbě</t>
  </si>
  <si>
    <t>106126080</t>
  </si>
  <si>
    <t>(35,75*2+11,85*2+8*1,5)*1,1</t>
  </si>
  <si>
    <t>72</t>
  </si>
  <si>
    <t>DRX.0065277.URS</t>
  </si>
  <si>
    <t>Zemnící prvky Páska zemnící FeZn 30x4</t>
  </si>
  <si>
    <t>128</t>
  </si>
  <si>
    <t>-2054666815</t>
  </si>
  <si>
    <t>73</t>
  </si>
  <si>
    <t>35441986</t>
  </si>
  <si>
    <t>svorka odbočovací a spojovací pro pásek 30x4 mm, FeZn</t>
  </si>
  <si>
    <t>-1148764972</t>
  </si>
  <si>
    <t>74</t>
  </si>
  <si>
    <t>210220023</t>
  </si>
  <si>
    <t>Montáž uzemňovacího vedení vodičů FeZn pomocí svorek v zemi drátem průměru do 10 mm v průmyslové výstavbě</t>
  </si>
  <si>
    <t>523154901</t>
  </si>
  <si>
    <t>(2,05+1,5*2+0,289)*1,1</t>
  </si>
  <si>
    <t>75</t>
  </si>
  <si>
    <t>35441073</t>
  </si>
  <si>
    <t>drát D 10mm FeZn</t>
  </si>
  <si>
    <t>kg</t>
  </si>
  <si>
    <t>989372546</t>
  </si>
  <si>
    <t>5,873*0,62 'Přepočtené koeficientem množství</t>
  </si>
  <si>
    <t>76</t>
  </si>
  <si>
    <t>35441996</t>
  </si>
  <si>
    <t>svorka odbočovací a spojovací pro spojování kruhových a páskových vodičů, FeZn</t>
  </si>
  <si>
    <t>-273057073</t>
  </si>
  <si>
    <t>03 - Kontejnerová stavba</t>
  </si>
  <si>
    <t>D1 - Kontejnerová stavba - zázemí cestářství Slaný</t>
  </si>
  <si>
    <t>HSV - HSV</t>
  </si>
  <si>
    <t xml:space="preserve">    KONT1 - Kontejnerová stavba - zázemí cestářství Strnady-Jíloviště</t>
  </si>
  <si>
    <t>D1</t>
  </si>
  <si>
    <t>Kontejnerová stavba - zázemí cestářství Slaný</t>
  </si>
  <si>
    <t>Pol1</t>
  </si>
  <si>
    <t>kontejner C3 6058x2990xcca3400(3000) PON-160, PI-30+120, SI-220, 2xST, vyvař.rastr;**</t>
  </si>
  <si>
    <t>ks</t>
  </si>
  <si>
    <t>-146393832</t>
  </si>
  <si>
    <t>Pol10</t>
  </si>
  <si>
    <t>příčka instalační předsazená 10mm/dřevo,bílá; *</t>
  </si>
  <si>
    <t>-1373772634</t>
  </si>
  <si>
    <t>Pol11</t>
  </si>
  <si>
    <t>odvětrání kontejneru pr. 110mm;*</t>
  </si>
  <si>
    <t>-1958197097</t>
  </si>
  <si>
    <t>Pol12</t>
  </si>
  <si>
    <t>záděl celého kontejneru L=do 6,1 bm(4xplná stěna); *</t>
  </si>
  <si>
    <t>609630993</t>
  </si>
  <si>
    <t>Pol13</t>
  </si>
  <si>
    <t>obklad standardní stěny vnitřní deskou 10mm; *</t>
  </si>
  <si>
    <t>-1382384798</t>
  </si>
  <si>
    <t>Pol14</t>
  </si>
  <si>
    <t>obklad standardního stropu vnitřní deskou 10mm; *</t>
  </si>
  <si>
    <t>-438001628</t>
  </si>
  <si>
    <t>Pol15</t>
  </si>
  <si>
    <t>PVC, tl. 2,5mm, dekor středně šedý;*</t>
  </si>
  <si>
    <t>-1201969897</t>
  </si>
  <si>
    <t>Pol16</t>
  </si>
  <si>
    <t>dlažba 300/300mm, R10; *</t>
  </si>
  <si>
    <t>2035696458</t>
  </si>
  <si>
    <t>Poznámka k položce:_x000d_
šedá</t>
  </si>
  <si>
    <t>Pol17</t>
  </si>
  <si>
    <t>sokl z dlažby; *</t>
  </si>
  <si>
    <t>-1111639629</t>
  </si>
  <si>
    <t>Pol18</t>
  </si>
  <si>
    <t>podlaha izol.100mm+Styr. XPS tl.40mm(spodní vrst.), izol.(1x100,λ-0,035)U=0,294;*</t>
  </si>
  <si>
    <t>-819977818</t>
  </si>
  <si>
    <t>Pol19</t>
  </si>
  <si>
    <t>deska podlahová cementotřísková 22x1250x2987mm, (obě podélné strany otevřené)bez podlahového plechu; *</t>
  </si>
  <si>
    <t>-790214561</t>
  </si>
  <si>
    <t>Pol2</t>
  </si>
  <si>
    <t>otvor ve stojině/v rámu vypálený + pozink. průchodka + výřez v panelu;*</t>
  </si>
  <si>
    <t>1089631902</t>
  </si>
  <si>
    <t>Pol20</t>
  </si>
  <si>
    <t>šachta - otvor do podlahy dle výkresové dokumentace;*</t>
  </si>
  <si>
    <t>kpl</t>
  </si>
  <si>
    <t>160574706</t>
  </si>
  <si>
    <t>Pol21</t>
  </si>
  <si>
    <t>nástřik PE 81 RAL 7035/7, šedá; *</t>
  </si>
  <si>
    <t>155788804</t>
  </si>
  <si>
    <t>Pol22</t>
  </si>
  <si>
    <t>strop izol.220(60,40kg+4x40,20kg)dřevo/LTD(bílá) 10mm, REW 15, DP3; *</t>
  </si>
  <si>
    <t>240123468</t>
  </si>
  <si>
    <t>Pol23</t>
  </si>
  <si>
    <t>okno plast. 900x600, S, ornament, trojsklo, bílá; *</t>
  </si>
  <si>
    <t>-1052334774</t>
  </si>
  <si>
    <t>Pol24</t>
  </si>
  <si>
    <t>otvor s průchodkou v RAL - ochrana vodoinstalací proti zamrznutí mezi kont.;*</t>
  </si>
  <si>
    <t>-1526574507</t>
  </si>
  <si>
    <t>Pol25</t>
  </si>
  <si>
    <t>žaluzie vnitř.horizont.,pro okno 1765x1200 OS/OS,bílá;*</t>
  </si>
  <si>
    <t>-1021683606</t>
  </si>
  <si>
    <t>Pol26</t>
  </si>
  <si>
    <t>žaluzie vnitř.horizont.,pro okno 900x1500 OS,(1xP),bílá;*</t>
  </si>
  <si>
    <t>-935296849</t>
  </si>
  <si>
    <t>Pol27</t>
  </si>
  <si>
    <t>okno plast. 900x1500, OS,trojsklo, bílé;*</t>
  </si>
  <si>
    <t>-1324480755</t>
  </si>
  <si>
    <t>Pol28</t>
  </si>
  <si>
    <t>okno plast. 1500x1500, OS/OS,trojsklo, bílé;*</t>
  </si>
  <si>
    <t>544255775</t>
  </si>
  <si>
    <t>Pol29</t>
  </si>
  <si>
    <t>dveře ZK vč.zár. 875x2000,pravé; *</t>
  </si>
  <si>
    <t>-1669339837</t>
  </si>
  <si>
    <t>Pol3</t>
  </si>
  <si>
    <t>stěna obv.iz.60(λ-0,035),dřevo/LTD(bílá) 10mm,REW 45/REI 15-DP3,KOMA 2*</t>
  </si>
  <si>
    <t>1944380529</t>
  </si>
  <si>
    <t>Pol30</t>
  </si>
  <si>
    <t>dveře ZK vč.zár. 1000x2000,pravé; *</t>
  </si>
  <si>
    <t>1912852206</t>
  </si>
  <si>
    <t>Pol31</t>
  </si>
  <si>
    <t>protikus k zárubní pro ZK dveře;*</t>
  </si>
  <si>
    <t>-877047089</t>
  </si>
  <si>
    <t>Pol32</t>
  </si>
  <si>
    <t>kování standard (klika/klika) s vložkou ČSN; *</t>
  </si>
  <si>
    <t>1305454525</t>
  </si>
  <si>
    <t>Pol33</t>
  </si>
  <si>
    <t>dveřní otvor pro průchod do druhého kontejneru; *</t>
  </si>
  <si>
    <t>-784161785</t>
  </si>
  <si>
    <t>Pol34</t>
  </si>
  <si>
    <t>dveře Al 1000x2150 mm 1kř.,otv.ven,zavír.,trojsk*</t>
  </si>
  <si>
    <t>-1936903137</t>
  </si>
  <si>
    <t>Poznámka k položce:_x000d_
bílé</t>
  </si>
  <si>
    <t>Pol35</t>
  </si>
  <si>
    <t>dveře Al 2000x2150 mm,2kř.,otv.dovnitř,zavír.,trojsk*</t>
  </si>
  <si>
    <t>1303456240</t>
  </si>
  <si>
    <t>Pol36</t>
  </si>
  <si>
    <t>svítidlo LED 20W, 1275mm, IP65, 4000K;*</t>
  </si>
  <si>
    <t>1605647493</t>
  </si>
  <si>
    <t>Pol37</t>
  </si>
  <si>
    <t>svítidlo BRSB, 6x12 LED, 27W, 4000 K, kryt opál PMMA, IP44, prům. 375mm, 700mA; *</t>
  </si>
  <si>
    <t>332167101</t>
  </si>
  <si>
    <t>Pol38</t>
  </si>
  <si>
    <t>svítidlo zářivkové 2x42W LED ALDP 4000K, IP20, bílé, přisazené 1200 mm; *</t>
  </si>
  <si>
    <t>1922829514</t>
  </si>
  <si>
    <t>Pol39</t>
  </si>
  <si>
    <t>ventilátor + vnější mřížka AP 120,s doběhem a zpětnou klapkou;*</t>
  </si>
  <si>
    <t>-1007579084</t>
  </si>
  <si>
    <t>Pol4</t>
  </si>
  <si>
    <t>stěna obv.iz.140(λ-0,035),dřevo/LTD(bílá) 10mm,REW 45/REI 15-DP3,KOMA 2*</t>
  </si>
  <si>
    <t>-1373904479</t>
  </si>
  <si>
    <t>Pol40</t>
  </si>
  <si>
    <t>čidlo vlhkosti; *</t>
  </si>
  <si>
    <t>-733641408</t>
  </si>
  <si>
    <t>Pol41</t>
  </si>
  <si>
    <t>výztuha pro teplovodní topení - překližka 15mm (radiátor); *</t>
  </si>
  <si>
    <t>-714930355</t>
  </si>
  <si>
    <t>Pol42</t>
  </si>
  <si>
    <t>teplovodní topení - radiátor bez kotle, HZ systém; *</t>
  </si>
  <si>
    <t>1280066634</t>
  </si>
  <si>
    <t>Poznámka k položce:_x000d_
odhad</t>
  </si>
  <si>
    <t>Pol43</t>
  </si>
  <si>
    <t>bojler 200l</t>
  </si>
  <si>
    <t>-2012917974</t>
  </si>
  <si>
    <t>Pol44</t>
  </si>
  <si>
    <t>pevné připojení pro bojler 100-600l,s jističem; *</t>
  </si>
  <si>
    <t>-1190479566</t>
  </si>
  <si>
    <t>Pol45</t>
  </si>
  <si>
    <t>WC kombi, držák toal.pap., háček;*</t>
  </si>
  <si>
    <t>-871500089</t>
  </si>
  <si>
    <t>Pol46</t>
  </si>
  <si>
    <t>umyvadlo š.550mm SV+TV,police,zrcadlo (300x400mm),háček,baterie; *</t>
  </si>
  <si>
    <t>-615057632</t>
  </si>
  <si>
    <t>Pol47</t>
  </si>
  <si>
    <t>výlevka keramická, Mira, SV+TV, s plastovou mřížkou, na podlahu; *</t>
  </si>
  <si>
    <t>-49542733</t>
  </si>
  <si>
    <t>Pol48</t>
  </si>
  <si>
    <t>příplatek za odvětrání odpadu - přisávací hlavice;*</t>
  </si>
  <si>
    <t>-117664502</t>
  </si>
  <si>
    <t>Pol49</t>
  </si>
  <si>
    <t>sprch. box se zalamovacími dveřmi;*</t>
  </si>
  <si>
    <t>1420417935</t>
  </si>
  <si>
    <t>Poznámka k položce:_x000d_
plastový</t>
  </si>
  <si>
    <t>Pol5</t>
  </si>
  <si>
    <t>příčka rohová, izolace 40mm, bílá, LTD; *</t>
  </si>
  <si>
    <t>-2131349416</t>
  </si>
  <si>
    <t>Pol50</t>
  </si>
  <si>
    <t>vodovodní potrubí plastové; *</t>
  </si>
  <si>
    <t>-1847720638</t>
  </si>
  <si>
    <t>Pol51</t>
  </si>
  <si>
    <t>odpadní potrubí HT;*</t>
  </si>
  <si>
    <t>-1317578792</t>
  </si>
  <si>
    <t>Pol52</t>
  </si>
  <si>
    <t>komplet (redukční 3/4", uzavírací a vypouštěcí ventil 1/2");*</t>
  </si>
  <si>
    <t>-1424188552</t>
  </si>
  <si>
    <t>Pol53</t>
  </si>
  <si>
    <t>příprava vody k (umyvadlu, žlabu, pračce, myčce..) teplá+studená voda (2x vývod); *</t>
  </si>
  <si>
    <t>1341296770</t>
  </si>
  <si>
    <t>Pol54</t>
  </si>
  <si>
    <t>zkouška těsnosti a tlaková zkouška sociálního kontejneru;*</t>
  </si>
  <si>
    <t>-2051915367</t>
  </si>
  <si>
    <t>Pol55</t>
  </si>
  <si>
    <t>Projekt ZTI regulační sestava + 31 - 40 ks zařizovací předmět + rozvod;*</t>
  </si>
  <si>
    <t>-1505460057</t>
  </si>
  <si>
    <t>Pol56</t>
  </si>
  <si>
    <t>zásuvka vnitřní 230 V, ČSN, IP20;*</t>
  </si>
  <si>
    <t>-2143323299</t>
  </si>
  <si>
    <t>Poznámka k položce:_x000d_
Elso bílá</t>
  </si>
  <si>
    <t>Pol57</t>
  </si>
  <si>
    <t>zásuvka vnitřní 230 V, ČSN, IP44;*</t>
  </si>
  <si>
    <t>-390912112</t>
  </si>
  <si>
    <t>Pol58</t>
  </si>
  <si>
    <t>krabička s vypínačem (doutnavka) pro bojler;*</t>
  </si>
  <si>
    <t>-1858244857</t>
  </si>
  <si>
    <t>Pol59</t>
  </si>
  <si>
    <t>vypínač schodišťový IP20; *</t>
  </si>
  <si>
    <t>-269585428</t>
  </si>
  <si>
    <t>Pol6</t>
  </si>
  <si>
    <t>příčka rovná (max. 3bm), izolace 40mm, bílá, LTD, Rw=32dB; *</t>
  </si>
  <si>
    <t>-754093098</t>
  </si>
  <si>
    <t>Pol60</t>
  </si>
  <si>
    <t>vypínač IP21 křížový, kabel NYM-J; *</t>
  </si>
  <si>
    <t>701247243</t>
  </si>
  <si>
    <t>Pol61</t>
  </si>
  <si>
    <t>vypínač IP20;*</t>
  </si>
  <si>
    <t>-324388025</t>
  </si>
  <si>
    <t>Pol62</t>
  </si>
  <si>
    <t>vypínač IP20 dvojitý; *</t>
  </si>
  <si>
    <t>-189067730</t>
  </si>
  <si>
    <t>Pol63</t>
  </si>
  <si>
    <t>vypínač IP44;*</t>
  </si>
  <si>
    <t>-1730099371</t>
  </si>
  <si>
    <t>Pol64</t>
  </si>
  <si>
    <t>rozvaděč;*</t>
  </si>
  <si>
    <t>504561267</t>
  </si>
  <si>
    <t>Pol65</t>
  </si>
  <si>
    <t>přívod kabelu přes podlahu;*</t>
  </si>
  <si>
    <t>-1508039022</t>
  </si>
  <si>
    <t>Pol66</t>
  </si>
  <si>
    <t>kabelkanál 170/70;*</t>
  </si>
  <si>
    <t>498946671</t>
  </si>
  <si>
    <t>Pol67</t>
  </si>
  <si>
    <t>tlačítko nouzové, centrál STOP, IP55;*</t>
  </si>
  <si>
    <t>-1254136803</t>
  </si>
  <si>
    <t>Pol68</t>
  </si>
  <si>
    <t>spoj standard 1m (vnější spoj-hříbek,sp.šrouby,kryty);*</t>
  </si>
  <si>
    <t>-1867347578</t>
  </si>
  <si>
    <t>Pol69</t>
  </si>
  <si>
    <t>spoj pouze pro vnitřní dveřní průchod přetahované PVC; *</t>
  </si>
  <si>
    <t>896864040</t>
  </si>
  <si>
    <t>Pol7</t>
  </si>
  <si>
    <t>příčka rovná (max. 3bm) tl.120, izolace 100, bílá, LTD;*</t>
  </si>
  <si>
    <t>-268796974</t>
  </si>
  <si>
    <t>Pol70</t>
  </si>
  <si>
    <t>wago spojka;*</t>
  </si>
  <si>
    <t>164592934</t>
  </si>
  <si>
    <t>Pol71</t>
  </si>
  <si>
    <t>spoj stěna spoj LTD, výška spoje 1 bm; *</t>
  </si>
  <si>
    <t>-950069429</t>
  </si>
  <si>
    <t>Pol72</t>
  </si>
  <si>
    <t>spoj strop rovný spoj LTD, délka spoje 1 bm; *</t>
  </si>
  <si>
    <t>-366522559</t>
  </si>
  <si>
    <t>Pol73</t>
  </si>
  <si>
    <t>spoj podlaha, délka spoje 1 bm; *</t>
  </si>
  <si>
    <t>604010954</t>
  </si>
  <si>
    <t>Pol74</t>
  </si>
  <si>
    <t>spoj dveřní spoj LTD + šedým hříbek; *</t>
  </si>
  <si>
    <t>-1949348044</t>
  </si>
  <si>
    <t>Pol75</t>
  </si>
  <si>
    <t>rýna střešní Pz; *</t>
  </si>
  <si>
    <t>1402109774</t>
  </si>
  <si>
    <t>Poznámka k položce:_x000d_
pozink.bez nátěru</t>
  </si>
  <si>
    <t>Pol76</t>
  </si>
  <si>
    <t>trubka svodová Pz; *</t>
  </si>
  <si>
    <t>90565543</t>
  </si>
  <si>
    <t>77</t>
  </si>
  <si>
    <t>Pol77</t>
  </si>
  <si>
    <t>kotlík střešní Pz; *</t>
  </si>
  <si>
    <t>-128155733</t>
  </si>
  <si>
    <t>78</t>
  </si>
  <si>
    <t>Pol78</t>
  </si>
  <si>
    <t>střecha jednoplášťová s trapézovým plechem;*</t>
  </si>
  <si>
    <t>-2091215554</t>
  </si>
  <si>
    <t>Poznámka k položce:_x000d_
pozink.bez nátěru_x000d_
skladba viz PD</t>
  </si>
  <si>
    <t>79</t>
  </si>
  <si>
    <t>Pol79</t>
  </si>
  <si>
    <t>kabel NYM-J 3x2,5mm;*</t>
  </si>
  <si>
    <t>-1266475515</t>
  </si>
  <si>
    <t>Pol8</t>
  </si>
  <si>
    <t>příčka sani SV30 do 900mm s dveřmi O/Z;*</t>
  </si>
  <si>
    <t>-1471852475</t>
  </si>
  <si>
    <t>80</t>
  </si>
  <si>
    <t>Pol80</t>
  </si>
  <si>
    <t>mřížka větrací do dveří; *</t>
  </si>
  <si>
    <t>-423880249</t>
  </si>
  <si>
    <t>Poznámka k položce:_x000d_
plastová</t>
  </si>
  <si>
    <t>81</t>
  </si>
  <si>
    <t>Pol81</t>
  </si>
  <si>
    <t>podhled kazetový;*</t>
  </si>
  <si>
    <t>-592907029</t>
  </si>
  <si>
    <t>82</t>
  </si>
  <si>
    <t>Pol82</t>
  </si>
  <si>
    <t>omítka vč. zateplovacího systému</t>
  </si>
  <si>
    <t>999305328</t>
  </si>
  <si>
    <t>83</t>
  </si>
  <si>
    <t>Pol83</t>
  </si>
  <si>
    <t>Doprava kontejnerů;*</t>
  </si>
  <si>
    <t>-1553975783</t>
  </si>
  <si>
    <t>84</t>
  </si>
  <si>
    <t>Pol84</t>
  </si>
  <si>
    <t>Likvidace odpadu; *</t>
  </si>
  <si>
    <t>595387465</t>
  </si>
  <si>
    <t>85</t>
  </si>
  <si>
    <t>Pol85</t>
  </si>
  <si>
    <t>šanon dokumentů pro kolaudaci a předání stavby; *</t>
  </si>
  <si>
    <t>1124799486</t>
  </si>
  <si>
    <t>86</t>
  </si>
  <si>
    <t>Pol86</t>
  </si>
  <si>
    <t>revize elektro ČSN obytný, (kontejner);*</t>
  </si>
  <si>
    <t>-839168295</t>
  </si>
  <si>
    <t>87</t>
  </si>
  <si>
    <t>Pol87</t>
  </si>
  <si>
    <t>revize elektro ČSN sanitární, (kontejner);*</t>
  </si>
  <si>
    <t>-273715771</t>
  </si>
  <si>
    <t>88</t>
  </si>
  <si>
    <t>Pol88</t>
  </si>
  <si>
    <t>revize elektro ČSN sestavy kontejnerů (na montáži); *</t>
  </si>
  <si>
    <t>-1559776084</t>
  </si>
  <si>
    <t>Pol9</t>
  </si>
  <si>
    <t>příčka sani SV30 do 1250mm bez dveří;*</t>
  </si>
  <si>
    <t>-1354773283</t>
  </si>
  <si>
    <t>KONT1</t>
  </si>
  <si>
    <t>Kontejnerová stavba - zázemí cestářství Strnady-Jíloviště</t>
  </si>
  <si>
    <t>89</t>
  </si>
  <si>
    <t>R88</t>
  </si>
  <si>
    <t>Jeřábnické práce</t>
  </si>
  <si>
    <t>hod</t>
  </si>
  <si>
    <t>-1571498873</t>
  </si>
  <si>
    <t>90</t>
  </si>
  <si>
    <t>R89</t>
  </si>
  <si>
    <t>Vzduchotechnika</t>
  </si>
  <si>
    <t>komplet</t>
  </si>
  <si>
    <t>-693328546</t>
  </si>
  <si>
    <t>Poznámka k položce:_x000d_
viz PD</t>
  </si>
  <si>
    <t>91</t>
  </si>
  <si>
    <t>R90</t>
  </si>
  <si>
    <t>Slaboproud</t>
  </si>
  <si>
    <t>-2144556366</t>
  </si>
  <si>
    <t>92</t>
  </si>
  <si>
    <t>R91</t>
  </si>
  <si>
    <t>Kuchyńská linka</t>
  </si>
  <si>
    <t>-240198015</t>
  </si>
  <si>
    <t>93</t>
  </si>
  <si>
    <t>R92</t>
  </si>
  <si>
    <t>Plynový kondenzační kotel</t>
  </si>
  <si>
    <t>236207826</t>
  </si>
  <si>
    <t>94</t>
  </si>
  <si>
    <t>R93</t>
  </si>
  <si>
    <t>Vnitřní obklad</t>
  </si>
  <si>
    <t>-1696577222</t>
  </si>
  <si>
    <t>(6,54+4,085+1,7+2,65+0,13+3,93+6,52+3,93+7+0,68+3,6+2,25+0,2+4,24*2+4,08+9,82)*2,2</t>
  </si>
  <si>
    <t>(2,1+3,27+2,58)*0,6</t>
  </si>
  <si>
    <t>95</t>
  </si>
  <si>
    <t>R94</t>
  </si>
  <si>
    <t>Bleskosvod</t>
  </si>
  <si>
    <t>-429678159</t>
  </si>
  <si>
    <t>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</si>
  <si>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</si>
  <si>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</si>
  <si>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</si>
  <si>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</si>
  <si>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</si>
  <si>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Vedlejší rozpočtové náklady</t>
  </si>
  <si>
    <t>VRN1</t>
  </si>
  <si>
    <t>Průzkumné, geodetické a projektové práce</t>
  </si>
  <si>
    <t>013244000VL01</t>
  </si>
  <si>
    <t>Realizační dokumentace</t>
  </si>
  <si>
    <t>1024</t>
  </si>
  <si>
    <t>2005374825</t>
  </si>
  <si>
    <t>013254000</t>
  </si>
  <si>
    <t>Dokumentace skutečného provedení stavby</t>
  </si>
  <si>
    <t>-1678412335</t>
  </si>
  <si>
    <t>VRN3</t>
  </si>
  <si>
    <t>030001000</t>
  </si>
  <si>
    <t>%</t>
  </si>
  <si>
    <t>-694323415</t>
  </si>
  <si>
    <t>VRN6</t>
  </si>
  <si>
    <t>060001000</t>
  </si>
  <si>
    <t>595753547</t>
  </si>
  <si>
    <t>VRN9</t>
  </si>
  <si>
    <t>090001000</t>
  </si>
  <si>
    <t>-2084066129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</si>
</sst>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49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51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50</v>
      </c>
      <c r="AI60" s="43"/>
      <c r="AJ60" s="43"/>
      <c r="AK60" s="43"/>
      <c r="AL60" s="43"/>
      <c r="AM60" s="65" t="s">
        <v>51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53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51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50</v>
      </c>
      <c r="AI75" s="43"/>
      <c r="AJ75" s="43"/>
      <c r="AK75" s="43"/>
      <c r="AL75" s="43"/>
      <c r="AM75" s="65" t="s">
        <v>51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2023/057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Demolice a novostavba zázemí cestářství Slaný na pozemku p. č. 391/1, 391/2 a p. č. st. 3473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p.č. 391/1 a 391/2 a p.č. st. 3473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29. 5. 2023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Středočeský kraj, Zborovská 81/11, Smíchov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KFJ project s.r.o.</v>
      </c>
      <c r="AN89" s="72"/>
      <c r="AO89" s="72"/>
      <c r="AP89" s="72"/>
      <c r="AQ89" s="41"/>
      <c r="AR89" s="45"/>
      <c r="AS89" s="82" t="s">
        <v>55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KFJ project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56</v>
      </c>
      <c r="D92" s="95"/>
      <c r="E92" s="95"/>
      <c r="F92" s="95"/>
      <c r="G92" s="95"/>
      <c r="H92" s="96"/>
      <c r="I92" s="97" t="s">
        <v>57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58</v>
      </c>
      <c r="AH92" s="95"/>
      <c r="AI92" s="95"/>
      <c r="AJ92" s="95"/>
      <c r="AK92" s="95"/>
      <c r="AL92" s="95"/>
      <c r="AM92" s="95"/>
      <c r="AN92" s="97" t="s">
        <v>59</v>
      </c>
      <c r="AO92" s="95"/>
      <c r="AP92" s="99"/>
      <c r="AQ92" s="100" t="s">
        <v>60</v>
      </c>
      <c r="AR92" s="45"/>
      <c r="AS92" s="101" t="s">
        <v>61</v>
      </c>
      <c r="AT92" s="102" t="s">
        <v>62</v>
      </c>
      <c r="AU92" s="102" t="s">
        <v>63</v>
      </c>
      <c r="AV92" s="102" t="s">
        <v>64</v>
      </c>
      <c r="AW92" s="102" t="s">
        <v>65</v>
      </c>
      <c r="AX92" s="102" t="s">
        <v>66</v>
      </c>
      <c r="AY92" s="102" t="s">
        <v>67</v>
      </c>
      <c r="AZ92" s="102" t="s">
        <v>68</v>
      </c>
      <c r="BA92" s="102" t="s">
        <v>69</v>
      </c>
      <c r="BB92" s="102" t="s">
        <v>70</v>
      </c>
      <c r="BC92" s="102" t="s">
        <v>71</v>
      </c>
      <c r="BD92" s="103" t="s">
        <v>72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ROUND(SUM(AS95:AS98),2)</f>
        <v>0</v>
      </c>
      <c r="AT94" s="115">
        <f>ROUND(SUM(AV94:AW94),2)</f>
        <v>0</v>
      </c>
      <c r="AU94" s="116">
        <f>ROUND(SUM(AU95:AU98),5)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ROUND(SUM(AZ95:AZ98),2)</f>
        <v>0</v>
      </c>
      <c r="BA94" s="115">
        <f>ROUND(SUM(BA95:BA98),2)</f>
        <v>0</v>
      </c>
      <c r="BB94" s="115">
        <f>ROUND(SUM(BB95:BB98),2)</f>
        <v>0</v>
      </c>
      <c r="BC94" s="115">
        <f>ROUND(SUM(BC95:BC98),2)</f>
        <v>0</v>
      </c>
      <c r="BD94" s="117">
        <f>ROUND(SUM(BD95:BD98),2)</f>
        <v>0</v>
      </c>
      <c r="BE94" s="6"/>
      <c r="BS94" s="118" t="s">
        <v>74</v>
      </c>
      <c r="BT94" s="118" t="s">
        <v>75</v>
      </c>
      <c r="BU94" s="119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16.5" customHeight="1">
      <c r="A95" s="120" t="s">
        <v>79</v>
      </c>
      <c r="B95" s="121"/>
      <c r="C95" s="122"/>
      <c r="D95" s="123" t="s">
        <v>80</v>
      </c>
      <c r="E95" s="123"/>
      <c r="F95" s="123"/>
      <c r="G95" s="123"/>
      <c r="H95" s="123"/>
      <c r="I95" s="124"/>
      <c r="J95" s="123" t="s">
        <v>81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Demolice objektu'!J32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82</v>
      </c>
      <c r="AR95" s="127"/>
      <c r="AS95" s="128">
        <v>0</v>
      </c>
      <c r="AT95" s="129">
        <f>ROUND(SUM(AV95:AW95),2)</f>
        <v>0</v>
      </c>
      <c r="AU95" s="130">
        <f>'01 - Demolice objektu'!P147</f>
        <v>0</v>
      </c>
      <c r="AV95" s="129">
        <f>'01 - Demolice objektu'!J35</f>
        <v>0</v>
      </c>
      <c r="AW95" s="129">
        <f>'01 - Demolice objektu'!J36</f>
        <v>0</v>
      </c>
      <c r="AX95" s="129">
        <f>'01 - Demolice objektu'!J37</f>
        <v>0</v>
      </c>
      <c r="AY95" s="129">
        <f>'01 - Demolice objektu'!J38</f>
        <v>0</v>
      </c>
      <c r="AZ95" s="129">
        <f>'01 - Demolice objektu'!F35</f>
        <v>0</v>
      </c>
      <c r="BA95" s="129">
        <f>'01 - Demolice objektu'!F36</f>
        <v>0</v>
      </c>
      <c r="BB95" s="129">
        <f>'01 - Demolice objektu'!F37</f>
        <v>0</v>
      </c>
      <c r="BC95" s="129">
        <f>'01 - Demolice objektu'!F38</f>
        <v>0</v>
      </c>
      <c r="BD95" s="131">
        <f>'01 - Demolice objektu'!F39</f>
        <v>0</v>
      </c>
      <c r="BE95" s="7"/>
      <c r="BT95" s="132" t="s">
        <v>83</v>
      </c>
      <c r="BV95" s="132" t="s">
        <v>77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7" customFormat="1" ht="24.75" customHeight="1">
      <c r="A96" s="120" t="s">
        <v>79</v>
      </c>
      <c r="B96" s="121"/>
      <c r="C96" s="122"/>
      <c r="D96" s="123" t="s">
        <v>86</v>
      </c>
      <c r="E96" s="123"/>
      <c r="F96" s="123"/>
      <c r="G96" s="123"/>
      <c r="H96" s="123"/>
      <c r="I96" s="124"/>
      <c r="J96" s="123" t="s">
        <v>87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Základové konstrukce...'!J32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82</v>
      </c>
      <c r="AR96" s="127"/>
      <c r="AS96" s="128">
        <v>0</v>
      </c>
      <c r="AT96" s="129">
        <f>ROUND(SUM(AV96:AW96),2)</f>
        <v>0</v>
      </c>
      <c r="AU96" s="130">
        <f>'02 - Základové konstrukce...'!P142</f>
        <v>0</v>
      </c>
      <c r="AV96" s="129">
        <f>'02 - Základové konstrukce...'!J35</f>
        <v>0</v>
      </c>
      <c r="AW96" s="129">
        <f>'02 - Základové konstrukce...'!J36</f>
        <v>0</v>
      </c>
      <c r="AX96" s="129">
        <f>'02 - Základové konstrukce...'!J37</f>
        <v>0</v>
      </c>
      <c r="AY96" s="129">
        <f>'02 - Základové konstrukce...'!J38</f>
        <v>0</v>
      </c>
      <c r="AZ96" s="129">
        <f>'02 - Základové konstrukce...'!F35</f>
        <v>0</v>
      </c>
      <c r="BA96" s="129">
        <f>'02 - Základové konstrukce...'!F36</f>
        <v>0</v>
      </c>
      <c r="BB96" s="129">
        <f>'02 - Základové konstrukce...'!F37</f>
        <v>0</v>
      </c>
      <c r="BC96" s="129">
        <f>'02 - Základové konstrukce...'!F38</f>
        <v>0</v>
      </c>
      <c r="BD96" s="131">
        <f>'02 - Základové konstrukce...'!F39</f>
        <v>0</v>
      </c>
      <c r="BE96" s="7"/>
      <c r="BT96" s="132" t="s">
        <v>83</v>
      </c>
      <c r="BV96" s="132" t="s">
        <v>77</v>
      </c>
      <c r="BW96" s="132" t="s">
        <v>88</v>
      </c>
      <c r="BX96" s="132" t="s">
        <v>5</v>
      </c>
      <c r="CL96" s="132" t="s">
        <v>1</v>
      </c>
      <c r="CM96" s="132" t="s">
        <v>85</v>
      </c>
    </row>
    <row r="97" s="7" customFormat="1" ht="16.5" customHeight="1">
      <c r="A97" s="120" t="s">
        <v>79</v>
      </c>
      <c r="B97" s="121"/>
      <c r="C97" s="122"/>
      <c r="D97" s="123" t="s">
        <v>89</v>
      </c>
      <c r="E97" s="123"/>
      <c r="F97" s="123"/>
      <c r="G97" s="123"/>
      <c r="H97" s="123"/>
      <c r="I97" s="124"/>
      <c r="J97" s="123" t="s">
        <v>90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Kontejnerová stavba'!J32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82</v>
      </c>
      <c r="AR97" s="127"/>
      <c r="AS97" s="128">
        <v>0</v>
      </c>
      <c r="AT97" s="129">
        <f>ROUND(SUM(AV97:AW97),2)</f>
        <v>0</v>
      </c>
      <c r="AU97" s="130">
        <f>'03 - Kontejnerová stavba'!P129</f>
        <v>0</v>
      </c>
      <c r="AV97" s="129">
        <f>'03 - Kontejnerová stavba'!J35</f>
        <v>0</v>
      </c>
      <c r="AW97" s="129">
        <f>'03 - Kontejnerová stavba'!J36</f>
        <v>0</v>
      </c>
      <c r="AX97" s="129">
        <f>'03 - Kontejnerová stavba'!J37</f>
        <v>0</v>
      </c>
      <c r="AY97" s="129">
        <f>'03 - Kontejnerová stavba'!J38</f>
        <v>0</v>
      </c>
      <c r="AZ97" s="129">
        <f>'03 - Kontejnerová stavba'!F35</f>
        <v>0</v>
      </c>
      <c r="BA97" s="129">
        <f>'03 - Kontejnerová stavba'!F36</f>
        <v>0</v>
      </c>
      <c r="BB97" s="129">
        <f>'03 - Kontejnerová stavba'!F37</f>
        <v>0</v>
      </c>
      <c r="BC97" s="129">
        <f>'03 - Kontejnerová stavba'!F38</f>
        <v>0</v>
      </c>
      <c r="BD97" s="131">
        <f>'03 - Kontejnerová stavba'!F39</f>
        <v>0</v>
      </c>
      <c r="BE97" s="7"/>
      <c r="BT97" s="132" t="s">
        <v>83</v>
      </c>
      <c r="BV97" s="132" t="s">
        <v>77</v>
      </c>
      <c r="BW97" s="132" t="s">
        <v>91</v>
      </c>
      <c r="BX97" s="132" t="s">
        <v>5</v>
      </c>
      <c r="CL97" s="132" t="s">
        <v>1</v>
      </c>
      <c r="CM97" s="132" t="s">
        <v>85</v>
      </c>
    </row>
    <row r="98" s="7" customFormat="1" ht="16.5" customHeight="1">
      <c r="A98" s="120" t="s">
        <v>79</v>
      </c>
      <c r="B98" s="121"/>
      <c r="C98" s="122"/>
      <c r="D98" s="123" t="s">
        <v>92</v>
      </c>
      <c r="E98" s="123"/>
      <c r="F98" s="123"/>
      <c r="G98" s="123"/>
      <c r="H98" s="123"/>
      <c r="I98" s="124"/>
      <c r="J98" s="123" t="s">
        <v>93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'04 - VRN'!J32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82</v>
      </c>
      <c r="AR98" s="127"/>
      <c r="AS98" s="133">
        <v>0</v>
      </c>
      <c r="AT98" s="134">
        <f>ROUND(SUM(AV98:AW98),2)</f>
        <v>0</v>
      </c>
      <c r="AU98" s="135">
        <f>'04 - VRN'!P131</f>
        <v>0</v>
      </c>
      <c r="AV98" s="134">
        <f>'04 - VRN'!J35</f>
        <v>0</v>
      </c>
      <c r="AW98" s="134">
        <f>'04 - VRN'!J36</f>
        <v>0</v>
      </c>
      <c r="AX98" s="134">
        <f>'04 - VRN'!J37</f>
        <v>0</v>
      </c>
      <c r="AY98" s="134">
        <f>'04 - VRN'!J38</f>
        <v>0</v>
      </c>
      <c r="AZ98" s="134">
        <f>'04 - VRN'!F35</f>
        <v>0</v>
      </c>
      <c r="BA98" s="134">
        <f>'04 - VRN'!F36</f>
        <v>0</v>
      </c>
      <c r="BB98" s="134">
        <f>'04 - VRN'!F37</f>
        <v>0</v>
      </c>
      <c r="BC98" s="134">
        <f>'04 - VRN'!F38</f>
        <v>0</v>
      </c>
      <c r="BD98" s="136">
        <f>'04 - VRN'!F39</f>
        <v>0</v>
      </c>
      <c r="BE98" s="7"/>
      <c r="BT98" s="132" t="s">
        <v>83</v>
      </c>
      <c r="BV98" s="132" t="s">
        <v>77</v>
      </c>
      <c r="BW98" s="132" t="s">
        <v>94</v>
      </c>
      <c r="BX98" s="132" t="s">
        <v>5</v>
      </c>
      <c r="CL98" s="132" t="s">
        <v>1</v>
      </c>
      <c r="CM98" s="132" t="s">
        <v>85</v>
      </c>
    </row>
    <row r="99" s="2" customFormat="1" ht="30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</sheetData>
  <sheetProtection sheet="1" formatColumns="0" formatRows="0" objects="1" scenarios="1" spinCount="100000" saltValue="PEh9Uuy/ZQTuZ9a40DFDey8CyDDkBP/zrLRAOScLScYD3knX531xzmE+VvzeenFK9TyVClPteJ9IAhjuiEQIuw==" hashValue="eax3ks4sREqu99clX1lQ6CDZLvSbM8w/9oowxZA+bTZ8OfCDvTehLyQiHa8MHYJdlrJxrfLAzRX+1nYPrIfWfg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Demolice objektu'!C2" display="/"/>
    <hyperlink ref="A96" location="'02 - Základové konstrukce...'!C2" display="/"/>
    <hyperlink ref="A97" location="'03 - Kontejnerová stavba'!C2" display="/"/>
    <hyperlink ref="A98" location="'0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Demolice a novostavba zázemí cestářství Slaný na pozemku p. č. 391/1, 391/2 a p. č. st. 3473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31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98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99</v>
      </c>
      <c r="E31" s="39"/>
      <c r="F31" s="39"/>
      <c r="G31" s="39"/>
      <c r="H31" s="39"/>
      <c r="I31" s="39"/>
      <c r="J31" s="151">
        <f>J120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1" t="s">
        <v>40</v>
      </c>
      <c r="F35" s="157">
        <f>ROUND((SUM(BE120:BE127) + SUM(BE147:BE363)),  2)</f>
        <v>0</v>
      </c>
      <c r="G35" s="39"/>
      <c r="H35" s="39"/>
      <c r="I35" s="158">
        <v>0.20999999999999999</v>
      </c>
      <c r="J35" s="157">
        <f>ROUND(((SUM(BE120:BE127) + SUM(BE147:BE363))*I35),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41</v>
      </c>
      <c r="F36" s="157">
        <f>ROUND((SUM(BF120:BF127) + SUM(BF147:BF363)),  2)</f>
        <v>0</v>
      </c>
      <c r="G36" s="39"/>
      <c r="H36" s="39"/>
      <c r="I36" s="158">
        <v>0.14999999999999999</v>
      </c>
      <c r="J36" s="157">
        <f>ROUND(((SUM(BF120:BF127) + SUM(BF147:BF363))*I36),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7">
        <f>ROUND((SUM(BG120:BG127) + SUM(BG147:BG363)),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43</v>
      </c>
      <c r="F38" s="157">
        <f>ROUND((SUM(BH120:BH127) + SUM(BH147:BH363)),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44</v>
      </c>
      <c r="F39" s="157">
        <f>ROUND((SUM(BI120:BI127) + SUM(BI147:BI363)),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48</v>
      </c>
      <c r="E50" s="167"/>
      <c r="F50" s="167"/>
      <c r="G50" s="166" t="s">
        <v>49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50</v>
      </c>
      <c r="E61" s="169"/>
      <c r="F61" s="170" t="s">
        <v>51</v>
      </c>
      <c r="G61" s="168" t="s">
        <v>50</v>
      </c>
      <c r="H61" s="169"/>
      <c r="I61" s="169"/>
      <c r="J61" s="171" t="s">
        <v>51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52</v>
      </c>
      <c r="E65" s="172"/>
      <c r="F65" s="172"/>
      <c r="G65" s="166" t="s">
        <v>53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50</v>
      </c>
      <c r="E76" s="169"/>
      <c r="F76" s="170" t="s">
        <v>51</v>
      </c>
      <c r="G76" s="168" t="s">
        <v>50</v>
      </c>
      <c r="H76" s="169"/>
      <c r="I76" s="169"/>
      <c r="J76" s="171" t="s">
        <v>51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7" t="str">
        <f>E7</f>
        <v>Demolice a novostavba zázemí cestářství Slaný na pozemku p. č. 391/1, 391/2 a p. č. st. 3473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Demolice objektu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p.č. 391/1 a 391/2 a p.č. st. 3473</v>
      </c>
      <c r="G89" s="41"/>
      <c r="H89" s="41"/>
      <c r="I89" s="33" t="s">
        <v>22</v>
      </c>
      <c r="J89" s="80" t="str">
        <f>IF(J12="","",J12)</f>
        <v>29. 5. 2023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Středočeský kraj, Zborovská 81/11, Smíchov</v>
      </c>
      <c r="G91" s="41"/>
      <c r="H91" s="41"/>
      <c r="I91" s="33" t="s">
        <v>30</v>
      </c>
      <c r="J91" s="37" t="str">
        <f>E21</f>
        <v>KFJ project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KFJ project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101</v>
      </c>
      <c r="D94" s="179"/>
      <c r="E94" s="179"/>
      <c r="F94" s="179"/>
      <c r="G94" s="179"/>
      <c r="H94" s="179"/>
      <c r="I94" s="179"/>
      <c r="J94" s="180" t="s">
        <v>102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103</v>
      </c>
      <c r="D96" s="41"/>
      <c r="E96" s="41"/>
      <c r="F96" s="41"/>
      <c r="G96" s="41"/>
      <c r="H96" s="41"/>
      <c r="I96" s="41"/>
      <c r="J96" s="111">
        <f>J147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2"/>
      <c r="C97" s="183"/>
      <c r="D97" s="184" t="s">
        <v>105</v>
      </c>
      <c r="E97" s="185"/>
      <c r="F97" s="185"/>
      <c r="G97" s="185"/>
      <c r="H97" s="185"/>
      <c r="I97" s="185"/>
      <c r="J97" s="186">
        <f>J148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106</v>
      </c>
      <c r="E98" s="191"/>
      <c r="F98" s="191"/>
      <c r="G98" s="191"/>
      <c r="H98" s="191"/>
      <c r="I98" s="191"/>
      <c r="J98" s="192">
        <f>J149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107</v>
      </c>
      <c r="E99" s="191"/>
      <c r="F99" s="191"/>
      <c r="G99" s="191"/>
      <c r="H99" s="191"/>
      <c r="I99" s="191"/>
      <c r="J99" s="192">
        <f>J153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108</v>
      </c>
      <c r="E100" s="191"/>
      <c r="F100" s="191"/>
      <c r="G100" s="191"/>
      <c r="H100" s="191"/>
      <c r="I100" s="191"/>
      <c r="J100" s="192">
        <f>J191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2"/>
      <c r="C101" s="183"/>
      <c r="D101" s="184" t="s">
        <v>109</v>
      </c>
      <c r="E101" s="185"/>
      <c r="F101" s="185"/>
      <c r="G101" s="185"/>
      <c r="H101" s="185"/>
      <c r="I101" s="185"/>
      <c r="J101" s="186">
        <f>J220</f>
        <v>0</v>
      </c>
      <c r="K101" s="183"/>
      <c r="L101" s="18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8"/>
      <c r="C102" s="189"/>
      <c r="D102" s="190" t="s">
        <v>110</v>
      </c>
      <c r="E102" s="191"/>
      <c r="F102" s="191"/>
      <c r="G102" s="191"/>
      <c r="H102" s="191"/>
      <c r="I102" s="191"/>
      <c r="J102" s="192">
        <f>J221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8"/>
      <c r="C103" s="189"/>
      <c r="D103" s="190" t="s">
        <v>111</v>
      </c>
      <c r="E103" s="191"/>
      <c r="F103" s="191"/>
      <c r="G103" s="191"/>
      <c r="H103" s="191"/>
      <c r="I103" s="191"/>
      <c r="J103" s="192">
        <f>J224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8"/>
      <c r="C104" s="189"/>
      <c r="D104" s="190" t="s">
        <v>112</v>
      </c>
      <c r="E104" s="191"/>
      <c r="F104" s="191"/>
      <c r="G104" s="191"/>
      <c r="H104" s="191"/>
      <c r="I104" s="191"/>
      <c r="J104" s="192">
        <f>J226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8"/>
      <c r="C105" s="189"/>
      <c r="D105" s="190" t="s">
        <v>113</v>
      </c>
      <c r="E105" s="191"/>
      <c r="F105" s="191"/>
      <c r="G105" s="191"/>
      <c r="H105" s="191"/>
      <c r="I105" s="191"/>
      <c r="J105" s="192">
        <f>J228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8"/>
      <c r="C106" s="189"/>
      <c r="D106" s="190" t="s">
        <v>114</v>
      </c>
      <c r="E106" s="191"/>
      <c r="F106" s="191"/>
      <c r="G106" s="191"/>
      <c r="H106" s="191"/>
      <c r="I106" s="191"/>
      <c r="J106" s="192">
        <f>J230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8"/>
      <c r="C107" s="189"/>
      <c r="D107" s="190" t="s">
        <v>115</v>
      </c>
      <c r="E107" s="191"/>
      <c r="F107" s="191"/>
      <c r="G107" s="191"/>
      <c r="H107" s="191"/>
      <c r="I107" s="191"/>
      <c r="J107" s="192">
        <f>J239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8"/>
      <c r="C108" s="189"/>
      <c r="D108" s="190" t="s">
        <v>116</v>
      </c>
      <c r="E108" s="191"/>
      <c r="F108" s="191"/>
      <c r="G108" s="191"/>
      <c r="H108" s="191"/>
      <c r="I108" s="191"/>
      <c r="J108" s="192">
        <f>J241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8"/>
      <c r="C109" s="189"/>
      <c r="D109" s="190" t="s">
        <v>117</v>
      </c>
      <c r="E109" s="191"/>
      <c r="F109" s="191"/>
      <c r="G109" s="191"/>
      <c r="H109" s="191"/>
      <c r="I109" s="191"/>
      <c r="J109" s="192">
        <f>J244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8"/>
      <c r="C110" s="189"/>
      <c r="D110" s="190" t="s">
        <v>118</v>
      </c>
      <c r="E110" s="191"/>
      <c r="F110" s="191"/>
      <c r="G110" s="191"/>
      <c r="H110" s="191"/>
      <c r="I110" s="191"/>
      <c r="J110" s="192">
        <f>J248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8"/>
      <c r="C111" s="189"/>
      <c r="D111" s="190" t="s">
        <v>119</v>
      </c>
      <c r="E111" s="191"/>
      <c r="F111" s="191"/>
      <c r="G111" s="191"/>
      <c r="H111" s="191"/>
      <c r="I111" s="191"/>
      <c r="J111" s="192">
        <f>J250</f>
        <v>0</v>
      </c>
      <c r="K111" s="189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8"/>
      <c r="C112" s="189"/>
      <c r="D112" s="190" t="s">
        <v>120</v>
      </c>
      <c r="E112" s="191"/>
      <c r="F112" s="191"/>
      <c r="G112" s="191"/>
      <c r="H112" s="191"/>
      <c r="I112" s="191"/>
      <c r="J112" s="192">
        <f>J252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8"/>
      <c r="C113" s="189"/>
      <c r="D113" s="190" t="s">
        <v>121</v>
      </c>
      <c r="E113" s="191"/>
      <c r="F113" s="191"/>
      <c r="G113" s="191"/>
      <c r="H113" s="191"/>
      <c r="I113" s="191"/>
      <c r="J113" s="192">
        <f>J276</f>
        <v>0</v>
      </c>
      <c r="K113" s="189"/>
      <c r="L113" s="19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8"/>
      <c r="C114" s="189"/>
      <c r="D114" s="190" t="s">
        <v>122</v>
      </c>
      <c r="E114" s="191"/>
      <c r="F114" s="191"/>
      <c r="G114" s="191"/>
      <c r="H114" s="191"/>
      <c r="I114" s="191"/>
      <c r="J114" s="192">
        <f>J293</f>
        <v>0</v>
      </c>
      <c r="K114" s="189"/>
      <c r="L114" s="19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8"/>
      <c r="C115" s="189"/>
      <c r="D115" s="190" t="s">
        <v>123</v>
      </c>
      <c r="E115" s="191"/>
      <c r="F115" s="191"/>
      <c r="G115" s="191"/>
      <c r="H115" s="191"/>
      <c r="I115" s="191"/>
      <c r="J115" s="192">
        <f>J328</f>
        <v>0</v>
      </c>
      <c r="K115" s="189"/>
      <c r="L115" s="19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8"/>
      <c r="C116" s="189"/>
      <c r="D116" s="190" t="s">
        <v>124</v>
      </c>
      <c r="E116" s="191"/>
      <c r="F116" s="191"/>
      <c r="G116" s="191"/>
      <c r="H116" s="191"/>
      <c r="I116" s="191"/>
      <c r="J116" s="192">
        <f>J339</f>
        <v>0</v>
      </c>
      <c r="K116" s="189"/>
      <c r="L116" s="19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8"/>
      <c r="C117" s="189"/>
      <c r="D117" s="190" t="s">
        <v>125</v>
      </c>
      <c r="E117" s="191"/>
      <c r="F117" s="191"/>
      <c r="G117" s="191"/>
      <c r="H117" s="191"/>
      <c r="I117" s="191"/>
      <c r="J117" s="192">
        <f>J356</f>
        <v>0</v>
      </c>
      <c r="K117" s="189"/>
      <c r="L117" s="19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9.28" customHeight="1">
      <c r="A120" s="39"/>
      <c r="B120" s="40"/>
      <c r="C120" s="181" t="s">
        <v>126</v>
      </c>
      <c r="D120" s="41"/>
      <c r="E120" s="41"/>
      <c r="F120" s="41"/>
      <c r="G120" s="41"/>
      <c r="H120" s="41"/>
      <c r="I120" s="41"/>
      <c r="J120" s="194">
        <f>ROUND(J121 + J122 + J123 + J124 + J125 + J126,2)</f>
        <v>0</v>
      </c>
      <c r="K120" s="41"/>
      <c r="L120" s="64"/>
      <c r="N120" s="195" t="s">
        <v>39</v>
      </c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8" customHeight="1">
      <c r="A121" s="39"/>
      <c r="B121" s="40"/>
      <c r="C121" s="41"/>
      <c r="D121" s="196" t="s">
        <v>127</v>
      </c>
      <c r="E121" s="197"/>
      <c r="F121" s="197"/>
      <c r="G121" s="41"/>
      <c r="H121" s="41"/>
      <c r="I121" s="41"/>
      <c r="J121" s="198">
        <v>0</v>
      </c>
      <c r="K121" s="41"/>
      <c r="L121" s="199"/>
      <c r="M121" s="200"/>
      <c r="N121" s="201" t="s">
        <v>40</v>
      </c>
      <c r="O121" s="200"/>
      <c r="P121" s="200"/>
      <c r="Q121" s="200"/>
      <c r="R121" s="200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3" t="s">
        <v>93</v>
      </c>
      <c r="AZ121" s="200"/>
      <c r="BA121" s="200"/>
      <c r="BB121" s="200"/>
      <c r="BC121" s="200"/>
      <c r="BD121" s="200"/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03" t="s">
        <v>83</v>
      </c>
      <c r="BK121" s="200"/>
      <c r="BL121" s="200"/>
      <c r="BM121" s="200"/>
    </row>
    <row r="122" s="2" customFormat="1" ht="18" customHeight="1">
      <c r="A122" s="39"/>
      <c r="B122" s="40"/>
      <c r="C122" s="41"/>
      <c r="D122" s="196" t="s">
        <v>128</v>
      </c>
      <c r="E122" s="197"/>
      <c r="F122" s="197"/>
      <c r="G122" s="41"/>
      <c r="H122" s="41"/>
      <c r="I122" s="41"/>
      <c r="J122" s="198">
        <v>0</v>
      </c>
      <c r="K122" s="41"/>
      <c r="L122" s="199"/>
      <c r="M122" s="200"/>
      <c r="N122" s="201" t="s">
        <v>40</v>
      </c>
      <c r="O122" s="200"/>
      <c r="P122" s="200"/>
      <c r="Q122" s="200"/>
      <c r="R122" s="200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3" t="s">
        <v>93</v>
      </c>
      <c r="AZ122" s="200"/>
      <c r="BA122" s="200"/>
      <c r="BB122" s="200"/>
      <c r="BC122" s="200"/>
      <c r="BD122" s="200"/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03" t="s">
        <v>83</v>
      </c>
      <c r="BK122" s="200"/>
      <c r="BL122" s="200"/>
      <c r="BM122" s="200"/>
    </row>
    <row r="123" s="2" customFormat="1" ht="18" customHeight="1">
      <c r="A123" s="39"/>
      <c r="B123" s="40"/>
      <c r="C123" s="41"/>
      <c r="D123" s="196" t="s">
        <v>129</v>
      </c>
      <c r="E123" s="197"/>
      <c r="F123" s="197"/>
      <c r="G123" s="41"/>
      <c r="H123" s="41"/>
      <c r="I123" s="41"/>
      <c r="J123" s="198">
        <v>0</v>
      </c>
      <c r="K123" s="41"/>
      <c r="L123" s="199"/>
      <c r="M123" s="200"/>
      <c r="N123" s="201" t="s">
        <v>40</v>
      </c>
      <c r="O123" s="200"/>
      <c r="P123" s="200"/>
      <c r="Q123" s="200"/>
      <c r="R123" s="200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200"/>
      <c r="AV123" s="200"/>
      <c r="AW123" s="200"/>
      <c r="AX123" s="200"/>
      <c r="AY123" s="203" t="s">
        <v>93</v>
      </c>
      <c r="AZ123" s="200"/>
      <c r="BA123" s="200"/>
      <c r="BB123" s="200"/>
      <c r="BC123" s="200"/>
      <c r="BD123" s="200"/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203" t="s">
        <v>83</v>
      </c>
      <c r="BK123" s="200"/>
      <c r="BL123" s="200"/>
      <c r="BM123" s="200"/>
    </row>
    <row r="124" s="2" customFormat="1" ht="18" customHeight="1">
      <c r="A124" s="39"/>
      <c r="B124" s="40"/>
      <c r="C124" s="41"/>
      <c r="D124" s="196" t="s">
        <v>130</v>
      </c>
      <c r="E124" s="197"/>
      <c r="F124" s="197"/>
      <c r="G124" s="41"/>
      <c r="H124" s="41"/>
      <c r="I124" s="41"/>
      <c r="J124" s="198">
        <v>0</v>
      </c>
      <c r="K124" s="41"/>
      <c r="L124" s="199"/>
      <c r="M124" s="200"/>
      <c r="N124" s="201" t="s">
        <v>40</v>
      </c>
      <c r="O124" s="200"/>
      <c r="P124" s="200"/>
      <c r="Q124" s="200"/>
      <c r="R124" s="200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200"/>
      <c r="AV124" s="200"/>
      <c r="AW124" s="200"/>
      <c r="AX124" s="200"/>
      <c r="AY124" s="203" t="s">
        <v>93</v>
      </c>
      <c r="AZ124" s="200"/>
      <c r="BA124" s="200"/>
      <c r="BB124" s="200"/>
      <c r="BC124" s="200"/>
      <c r="BD124" s="200"/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03" t="s">
        <v>83</v>
      </c>
      <c r="BK124" s="200"/>
      <c r="BL124" s="200"/>
      <c r="BM124" s="200"/>
    </row>
    <row r="125" s="2" customFormat="1" ht="18" customHeight="1">
      <c r="A125" s="39"/>
      <c r="B125" s="40"/>
      <c r="C125" s="41"/>
      <c r="D125" s="196" t="s">
        <v>131</v>
      </c>
      <c r="E125" s="197"/>
      <c r="F125" s="197"/>
      <c r="G125" s="41"/>
      <c r="H125" s="41"/>
      <c r="I125" s="41"/>
      <c r="J125" s="198">
        <v>0</v>
      </c>
      <c r="K125" s="41"/>
      <c r="L125" s="199"/>
      <c r="M125" s="200"/>
      <c r="N125" s="201" t="s">
        <v>40</v>
      </c>
      <c r="O125" s="200"/>
      <c r="P125" s="200"/>
      <c r="Q125" s="200"/>
      <c r="R125" s="200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200"/>
      <c r="AV125" s="200"/>
      <c r="AW125" s="200"/>
      <c r="AX125" s="200"/>
      <c r="AY125" s="203" t="s">
        <v>93</v>
      </c>
      <c r="AZ125" s="200"/>
      <c r="BA125" s="200"/>
      <c r="BB125" s="200"/>
      <c r="BC125" s="200"/>
      <c r="BD125" s="200"/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203" t="s">
        <v>83</v>
      </c>
      <c r="BK125" s="200"/>
      <c r="BL125" s="200"/>
      <c r="BM125" s="200"/>
    </row>
    <row r="126" s="2" customFormat="1" ht="18" customHeight="1">
      <c r="A126" s="39"/>
      <c r="B126" s="40"/>
      <c r="C126" s="41"/>
      <c r="D126" s="197" t="s">
        <v>132</v>
      </c>
      <c r="E126" s="41"/>
      <c r="F126" s="41"/>
      <c r="G126" s="41"/>
      <c r="H126" s="41"/>
      <c r="I126" s="41"/>
      <c r="J126" s="198">
        <f>ROUND(J30*T126,2)</f>
        <v>0</v>
      </c>
      <c r="K126" s="41"/>
      <c r="L126" s="199"/>
      <c r="M126" s="200"/>
      <c r="N126" s="201" t="s">
        <v>40</v>
      </c>
      <c r="O126" s="200"/>
      <c r="P126" s="200"/>
      <c r="Q126" s="200"/>
      <c r="R126" s="200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200"/>
      <c r="AV126" s="200"/>
      <c r="AW126" s="200"/>
      <c r="AX126" s="200"/>
      <c r="AY126" s="203" t="s">
        <v>133</v>
      </c>
      <c r="AZ126" s="200"/>
      <c r="BA126" s="200"/>
      <c r="BB126" s="200"/>
      <c r="BC126" s="200"/>
      <c r="BD126" s="200"/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03" t="s">
        <v>83</v>
      </c>
      <c r="BK126" s="200"/>
      <c r="BL126" s="200"/>
      <c r="BM126" s="200"/>
    </row>
    <row r="127" s="2" customForma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9.28" customHeight="1">
      <c r="A128" s="39"/>
      <c r="B128" s="40"/>
      <c r="C128" s="205" t="s">
        <v>134</v>
      </c>
      <c r="D128" s="179"/>
      <c r="E128" s="179"/>
      <c r="F128" s="179"/>
      <c r="G128" s="179"/>
      <c r="H128" s="179"/>
      <c r="I128" s="179"/>
      <c r="J128" s="206">
        <f>ROUND(J96+J120,2)</f>
        <v>0</v>
      </c>
      <c r="K128" s="179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3" s="2" customFormat="1" ht="6.96" customHeight="1">
      <c r="A133" s="39"/>
      <c r="B133" s="69"/>
      <c r="C133" s="70"/>
      <c r="D133" s="70"/>
      <c r="E133" s="70"/>
      <c r="F133" s="70"/>
      <c r="G133" s="70"/>
      <c r="H133" s="70"/>
      <c r="I133" s="70"/>
      <c r="J133" s="70"/>
      <c r="K133" s="70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4.96" customHeight="1">
      <c r="A134" s="39"/>
      <c r="B134" s="40"/>
      <c r="C134" s="24" t="s">
        <v>135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16</v>
      </c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26.25" customHeight="1">
      <c r="A137" s="39"/>
      <c r="B137" s="40"/>
      <c r="C137" s="41"/>
      <c r="D137" s="41"/>
      <c r="E137" s="177" t="str">
        <f>E7</f>
        <v>Demolice a novostavba zázemí cestářství Slaný na pozemku p. č. 391/1, 391/2 a p. č. st. 3473</v>
      </c>
      <c r="F137" s="33"/>
      <c r="G137" s="33"/>
      <c r="H137" s="33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96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6.5" customHeight="1">
      <c r="A139" s="39"/>
      <c r="B139" s="40"/>
      <c r="C139" s="41"/>
      <c r="D139" s="41"/>
      <c r="E139" s="77" t="str">
        <f>E9</f>
        <v>01 - Demolice objektu</v>
      </c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3" t="s">
        <v>20</v>
      </c>
      <c r="D141" s="41"/>
      <c r="E141" s="41"/>
      <c r="F141" s="28" t="str">
        <f>F12</f>
        <v>p.č. 391/1 a 391/2 a p.č. st. 3473</v>
      </c>
      <c r="G141" s="41"/>
      <c r="H141" s="41"/>
      <c r="I141" s="33" t="s">
        <v>22</v>
      </c>
      <c r="J141" s="80" t="str">
        <f>IF(J12="","",J12)</f>
        <v>29. 5. 2023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5.15" customHeight="1">
      <c r="A143" s="39"/>
      <c r="B143" s="40"/>
      <c r="C143" s="33" t="s">
        <v>24</v>
      </c>
      <c r="D143" s="41"/>
      <c r="E143" s="41"/>
      <c r="F143" s="28" t="str">
        <f>E15</f>
        <v>Středočeský kraj, Zborovská 81/11, Smíchov</v>
      </c>
      <c r="G143" s="41"/>
      <c r="H143" s="41"/>
      <c r="I143" s="33" t="s">
        <v>30</v>
      </c>
      <c r="J143" s="37" t="str">
        <f>E21</f>
        <v>KFJ project s.r.o.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5.15" customHeight="1">
      <c r="A144" s="39"/>
      <c r="B144" s="40"/>
      <c r="C144" s="33" t="s">
        <v>28</v>
      </c>
      <c r="D144" s="41"/>
      <c r="E144" s="41"/>
      <c r="F144" s="28" t="str">
        <f>IF(E18="","",E18)</f>
        <v>Vyplň údaj</v>
      </c>
      <c r="G144" s="41"/>
      <c r="H144" s="41"/>
      <c r="I144" s="33" t="s">
        <v>33</v>
      </c>
      <c r="J144" s="37" t="str">
        <f>E24</f>
        <v>KFJ project s.r.o.</v>
      </c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0.32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11" customFormat="1" ht="29.28" customHeight="1">
      <c r="A146" s="207"/>
      <c r="B146" s="208"/>
      <c r="C146" s="209" t="s">
        <v>136</v>
      </c>
      <c r="D146" s="210" t="s">
        <v>60</v>
      </c>
      <c r="E146" s="210" t="s">
        <v>56</v>
      </c>
      <c r="F146" s="210" t="s">
        <v>57</v>
      </c>
      <c r="G146" s="210" t="s">
        <v>137</v>
      </c>
      <c r="H146" s="210" t="s">
        <v>138</v>
      </c>
      <c r="I146" s="210" t="s">
        <v>139</v>
      </c>
      <c r="J146" s="211" t="s">
        <v>102</v>
      </c>
      <c r="K146" s="212" t="s">
        <v>140</v>
      </c>
      <c r="L146" s="213"/>
      <c r="M146" s="101" t="s">
        <v>1</v>
      </c>
      <c r="N146" s="102" t="s">
        <v>39</v>
      </c>
      <c r="O146" s="102" t="s">
        <v>141</v>
      </c>
      <c r="P146" s="102" t="s">
        <v>142</v>
      </c>
      <c r="Q146" s="102" t="s">
        <v>143</v>
      </c>
      <c r="R146" s="102" t="s">
        <v>144</v>
      </c>
      <c r="S146" s="102" t="s">
        <v>145</v>
      </c>
      <c r="T146" s="103" t="s">
        <v>146</v>
      </c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</row>
    <row r="147" s="2" customFormat="1" ht="22.8" customHeight="1">
      <c r="A147" s="39"/>
      <c r="B147" s="40"/>
      <c r="C147" s="108" t="s">
        <v>147</v>
      </c>
      <c r="D147" s="41"/>
      <c r="E147" s="41"/>
      <c r="F147" s="41"/>
      <c r="G147" s="41"/>
      <c r="H147" s="41"/>
      <c r="I147" s="41"/>
      <c r="J147" s="214">
        <f>BK147</f>
        <v>0</v>
      </c>
      <c r="K147" s="41"/>
      <c r="L147" s="45"/>
      <c r="M147" s="104"/>
      <c r="N147" s="215"/>
      <c r="O147" s="105"/>
      <c r="P147" s="216">
        <f>P148+P220</f>
        <v>0</v>
      </c>
      <c r="Q147" s="105"/>
      <c r="R147" s="216">
        <f>R148+R220</f>
        <v>0.0110136</v>
      </c>
      <c r="S147" s="105"/>
      <c r="T147" s="217">
        <f>T148+T220</f>
        <v>348.61813774000001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74</v>
      </c>
      <c r="AU147" s="18" t="s">
        <v>104</v>
      </c>
      <c r="BK147" s="218">
        <f>BK148+BK220</f>
        <v>0</v>
      </c>
    </row>
    <row r="148" s="12" customFormat="1" ht="25.92" customHeight="1">
      <c r="A148" s="12"/>
      <c r="B148" s="219"/>
      <c r="C148" s="220"/>
      <c r="D148" s="221" t="s">
        <v>74</v>
      </c>
      <c r="E148" s="222" t="s">
        <v>148</v>
      </c>
      <c r="F148" s="222" t="s">
        <v>149</v>
      </c>
      <c r="G148" s="220"/>
      <c r="H148" s="220"/>
      <c r="I148" s="223"/>
      <c r="J148" s="224">
        <f>BK148</f>
        <v>0</v>
      </c>
      <c r="K148" s="220"/>
      <c r="L148" s="225"/>
      <c r="M148" s="226"/>
      <c r="N148" s="227"/>
      <c r="O148" s="227"/>
      <c r="P148" s="228">
        <f>P149+P153+P191</f>
        <v>0</v>
      </c>
      <c r="Q148" s="227"/>
      <c r="R148" s="228">
        <f>R149+R153+R191</f>
        <v>0</v>
      </c>
      <c r="S148" s="227"/>
      <c r="T148" s="229">
        <f>T149+T153+T191</f>
        <v>252.38845000000001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0" t="s">
        <v>83</v>
      </c>
      <c r="AT148" s="231" t="s">
        <v>74</v>
      </c>
      <c r="AU148" s="231" t="s">
        <v>75</v>
      </c>
      <c r="AY148" s="230" t="s">
        <v>150</v>
      </c>
      <c r="BK148" s="232">
        <f>BK149+BK153+BK191</f>
        <v>0</v>
      </c>
    </row>
    <row r="149" s="12" customFormat="1" ht="22.8" customHeight="1">
      <c r="A149" s="12"/>
      <c r="B149" s="219"/>
      <c r="C149" s="220"/>
      <c r="D149" s="221" t="s">
        <v>74</v>
      </c>
      <c r="E149" s="233" t="s">
        <v>83</v>
      </c>
      <c r="F149" s="233" t="s">
        <v>151</v>
      </c>
      <c r="G149" s="220"/>
      <c r="H149" s="220"/>
      <c r="I149" s="223"/>
      <c r="J149" s="234">
        <f>BK149</f>
        <v>0</v>
      </c>
      <c r="K149" s="220"/>
      <c r="L149" s="225"/>
      <c r="M149" s="226"/>
      <c r="N149" s="227"/>
      <c r="O149" s="227"/>
      <c r="P149" s="228">
        <f>SUM(P150:P152)</f>
        <v>0</v>
      </c>
      <c r="Q149" s="227"/>
      <c r="R149" s="228">
        <f>SUM(R150:R152)</f>
        <v>0</v>
      </c>
      <c r="S149" s="227"/>
      <c r="T149" s="229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0" t="s">
        <v>83</v>
      </c>
      <c r="AT149" s="231" t="s">
        <v>74</v>
      </c>
      <c r="AU149" s="231" t="s">
        <v>83</v>
      </c>
      <c r="AY149" s="230" t="s">
        <v>150</v>
      </c>
      <c r="BK149" s="232">
        <f>SUM(BK150:BK152)</f>
        <v>0</v>
      </c>
    </row>
    <row r="150" s="2" customFormat="1" ht="24.15" customHeight="1">
      <c r="A150" s="39"/>
      <c r="B150" s="40"/>
      <c r="C150" s="235" t="s">
        <v>83</v>
      </c>
      <c r="D150" s="235" t="s">
        <v>152</v>
      </c>
      <c r="E150" s="236" t="s">
        <v>153</v>
      </c>
      <c r="F150" s="237" t="s">
        <v>154</v>
      </c>
      <c r="G150" s="238" t="s">
        <v>155</v>
      </c>
      <c r="H150" s="239">
        <v>445.875</v>
      </c>
      <c r="I150" s="240"/>
      <c r="J150" s="241">
        <f>ROUND(I150*H150,2)</f>
        <v>0</v>
      </c>
      <c r="K150" s="242"/>
      <c r="L150" s="45"/>
      <c r="M150" s="243" t="s">
        <v>1</v>
      </c>
      <c r="N150" s="244" t="s">
        <v>40</v>
      </c>
      <c r="O150" s="92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156</v>
      </c>
      <c r="AT150" s="247" t="s">
        <v>152</v>
      </c>
      <c r="AU150" s="247" t="s">
        <v>85</v>
      </c>
      <c r="AY150" s="18" t="s">
        <v>150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83</v>
      </c>
      <c r="BK150" s="248">
        <f>ROUND(I150*H150,2)</f>
        <v>0</v>
      </c>
      <c r="BL150" s="18" t="s">
        <v>156</v>
      </c>
      <c r="BM150" s="247" t="s">
        <v>157</v>
      </c>
    </row>
    <row r="151" s="13" customFormat="1">
      <c r="A151" s="13"/>
      <c r="B151" s="249"/>
      <c r="C151" s="250"/>
      <c r="D151" s="251" t="s">
        <v>158</v>
      </c>
      <c r="E151" s="252" t="s">
        <v>1</v>
      </c>
      <c r="F151" s="253" t="s">
        <v>159</v>
      </c>
      <c r="G151" s="250"/>
      <c r="H151" s="254">
        <v>445.875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158</v>
      </c>
      <c r="AU151" s="260" t="s">
        <v>85</v>
      </c>
      <c r="AV151" s="13" t="s">
        <v>85</v>
      </c>
      <c r="AW151" s="13" t="s">
        <v>32</v>
      </c>
      <c r="AX151" s="13" t="s">
        <v>75</v>
      </c>
      <c r="AY151" s="260" t="s">
        <v>150</v>
      </c>
    </row>
    <row r="152" s="14" customFormat="1">
      <c r="A152" s="14"/>
      <c r="B152" s="261"/>
      <c r="C152" s="262"/>
      <c r="D152" s="251" t="s">
        <v>158</v>
      </c>
      <c r="E152" s="263" t="s">
        <v>1</v>
      </c>
      <c r="F152" s="264" t="s">
        <v>160</v>
      </c>
      <c r="G152" s="262"/>
      <c r="H152" s="265">
        <v>445.875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158</v>
      </c>
      <c r="AU152" s="271" t="s">
        <v>85</v>
      </c>
      <c r="AV152" s="14" t="s">
        <v>156</v>
      </c>
      <c r="AW152" s="14" t="s">
        <v>32</v>
      </c>
      <c r="AX152" s="14" t="s">
        <v>83</v>
      </c>
      <c r="AY152" s="271" t="s">
        <v>150</v>
      </c>
    </row>
    <row r="153" s="12" customFormat="1" ht="22.8" customHeight="1">
      <c r="A153" s="12"/>
      <c r="B153" s="219"/>
      <c r="C153" s="220"/>
      <c r="D153" s="221" t="s">
        <v>74</v>
      </c>
      <c r="E153" s="233" t="s">
        <v>161</v>
      </c>
      <c r="F153" s="233" t="s">
        <v>162</v>
      </c>
      <c r="G153" s="220"/>
      <c r="H153" s="220"/>
      <c r="I153" s="223"/>
      <c r="J153" s="234">
        <f>BK153</f>
        <v>0</v>
      </c>
      <c r="K153" s="220"/>
      <c r="L153" s="225"/>
      <c r="M153" s="226"/>
      <c r="N153" s="227"/>
      <c r="O153" s="227"/>
      <c r="P153" s="228">
        <f>SUM(P154:P190)</f>
        <v>0</v>
      </c>
      <c r="Q153" s="227"/>
      <c r="R153" s="228">
        <f>SUM(R154:R190)</f>
        <v>0</v>
      </c>
      <c r="S153" s="227"/>
      <c r="T153" s="229">
        <f>SUM(T154:T190)</f>
        <v>252.38845000000001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0" t="s">
        <v>83</v>
      </c>
      <c r="AT153" s="231" t="s">
        <v>74</v>
      </c>
      <c r="AU153" s="231" t="s">
        <v>83</v>
      </c>
      <c r="AY153" s="230" t="s">
        <v>150</v>
      </c>
      <c r="BK153" s="232">
        <f>SUM(BK154:BK190)</f>
        <v>0</v>
      </c>
    </row>
    <row r="154" s="2" customFormat="1" ht="16.5" customHeight="1">
      <c r="A154" s="39"/>
      <c r="B154" s="40"/>
      <c r="C154" s="235" t="s">
        <v>85</v>
      </c>
      <c r="D154" s="235" t="s">
        <v>152</v>
      </c>
      <c r="E154" s="236" t="s">
        <v>163</v>
      </c>
      <c r="F154" s="237" t="s">
        <v>164</v>
      </c>
      <c r="G154" s="238" t="s">
        <v>165</v>
      </c>
      <c r="H154" s="239">
        <v>93.268000000000001</v>
      </c>
      <c r="I154" s="240"/>
      <c r="J154" s="241">
        <f>ROUND(I154*H154,2)</f>
        <v>0</v>
      </c>
      <c r="K154" s="242"/>
      <c r="L154" s="45"/>
      <c r="M154" s="243" t="s">
        <v>1</v>
      </c>
      <c r="N154" s="244" t="s">
        <v>40</v>
      </c>
      <c r="O154" s="92"/>
      <c r="P154" s="245">
        <f>O154*H154</f>
        <v>0</v>
      </c>
      <c r="Q154" s="245">
        <v>0</v>
      </c>
      <c r="R154" s="245">
        <f>Q154*H154</f>
        <v>0</v>
      </c>
      <c r="S154" s="245">
        <v>2</v>
      </c>
      <c r="T154" s="246">
        <f>S154*H154</f>
        <v>186.536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7" t="s">
        <v>156</v>
      </c>
      <c r="AT154" s="247" t="s">
        <v>152</v>
      </c>
      <c r="AU154" s="247" t="s">
        <v>85</v>
      </c>
      <c r="AY154" s="18" t="s">
        <v>150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8" t="s">
        <v>83</v>
      </c>
      <c r="BK154" s="248">
        <f>ROUND(I154*H154,2)</f>
        <v>0</v>
      </c>
      <c r="BL154" s="18" t="s">
        <v>156</v>
      </c>
      <c r="BM154" s="247" t="s">
        <v>166</v>
      </c>
    </row>
    <row r="155" s="13" customFormat="1">
      <c r="A155" s="13"/>
      <c r="B155" s="249"/>
      <c r="C155" s="250"/>
      <c r="D155" s="251" t="s">
        <v>158</v>
      </c>
      <c r="E155" s="252" t="s">
        <v>1</v>
      </c>
      <c r="F155" s="253" t="s">
        <v>167</v>
      </c>
      <c r="G155" s="250"/>
      <c r="H155" s="254">
        <v>44.588000000000001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158</v>
      </c>
      <c r="AU155" s="260" t="s">
        <v>85</v>
      </c>
      <c r="AV155" s="13" t="s">
        <v>85</v>
      </c>
      <c r="AW155" s="13" t="s">
        <v>32</v>
      </c>
      <c r="AX155" s="13" t="s">
        <v>75</v>
      </c>
      <c r="AY155" s="260" t="s">
        <v>150</v>
      </c>
    </row>
    <row r="156" s="13" customFormat="1">
      <c r="A156" s="13"/>
      <c r="B156" s="249"/>
      <c r="C156" s="250"/>
      <c r="D156" s="251" t="s">
        <v>158</v>
      </c>
      <c r="E156" s="252" t="s">
        <v>1</v>
      </c>
      <c r="F156" s="253" t="s">
        <v>168</v>
      </c>
      <c r="G156" s="250"/>
      <c r="H156" s="254">
        <v>38.840000000000003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158</v>
      </c>
      <c r="AU156" s="260" t="s">
        <v>85</v>
      </c>
      <c r="AV156" s="13" t="s">
        <v>85</v>
      </c>
      <c r="AW156" s="13" t="s">
        <v>32</v>
      </c>
      <c r="AX156" s="13" t="s">
        <v>75</v>
      </c>
      <c r="AY156" s="260" t="s">
        <v>150</v>
      </c>
    </row>
    <row r="157" s="13" customFormat="1">
      <c r="A157" s="13"/>
      <c r="B157" s="249"/>
      <c r="C157" s="250"/>
      <c r="D157" s="251" t="s">
        <v>158</v>
      </c>
      <c r="E157" s="252" t="s">
        <v>1</v>
      </c>
      <c r="F157" s="253" t="s">
        <v>169</v>
      </c>
      <c r="G157" s="250"/>
      <c r="H157" s="254">
        <v>9.8399999999999999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158</v>
      </c>
      <c r="AU157" s="260" t="s">
        <v>85</v>
      </c>
      <c r="AV157" s="13" t="s">
        <v>85</v>
      </c>
      <c r="AW157" s="13" t="s">
        <v>32</v>
      </c>
      <c r="AX157" s="13" t="s">
        <v>75</v>
      </c>
      <c r="AY157" s="260" t="s">
        <v>150</v>
      </c>
    </row>
    <row r="158" s="14" customFormat="1">
      <c r="A158" s="14"/>
      <c r="B158" s="261"/>
      <c r="C158" s="262"/>
      <c r="D158" s="251" t="s">
        <v>158</v>
      </c>
      <c r="E158" s="263" t="s">
        <v>1</v>
      </c>
      <c r="F158" s="264" t="s">
        <v>160</v>
      </c>
      <c r="G158" s="262"/>
      <c r="H158" s="265">
        <v>93.268000000000001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158</v>
      </c>
      <c r="AU158" s="271" t="s">
        <v>85</v>
      </c>
      <c r="AV158" s="14" t="s">
        <v>156</v>
      </c>
      <c r="AW158" s="14" t="s">
        <v>32</v>
      </c>
      <c r="AX158" s="14" t="s">
        <v>83</v>
      </c>
      <c r="AY158" s="271" t="s">
        <v>150</v>
      </c>
    </row>
    <row r="159" s="2" customFormat="1" ht="37.8" customHeight="1">
      <c r="A159" s="39"/>
      <c r="B159" s="40"/>
      <c r="C159" s="235" t="s">
        <v>170</v>
      </c>
      <c r="D159" s="235" t="s">
        <v>152</v>
      </c>
      <c r="E159" s="236" t="s">
        <v>171</v>
      </c>
      <c r="F159" s="237" t="s">
        <v>172</v>
      </c>
      <c r="G159" s="238" t="s">
        <v>165</v>
      </c>
      <c r="H159" s="239">
        <v>21.256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40</v>
      </c>
      <c r="O159" s="92"/>
      <c r="P159" s="245">
        <f>O159*H159</f>
        <v>0</v>
      </c>
      <c r="Q159" s="245">
        <v>0</v>
      </c>
      <c r="R159" s="245">
        <f>Q159*H159</f>
        <v>0</v>
      </c>
      <c r="S159" s="245">
        <v>2.2000000000000002</v>
      </c>
      <c r="T159" s="246">
        <f>S159*H159</f>
        <v>46.763200000000005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156</v>
      </c>
      <c r="AT159" s="247" t="s">
        <v>152</v>
      </c>
      <c r="AU159" s="247" t="s">
        <v>85</v>
      </c>
      <c r="AY159" s="18" t="s">
        <v>150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83</v>
      </c>
      <c r="BK159" s="248">
        <f>ROUND(I159*H159,2)</f>
        <v>0</v>
      </c>
      <c r="BL159" s="18" t="s">
        <v>156</v>
      </c>
      <c r="BM159" s="247" t="s">
        <v>173</v>
      </c>
    </row>
    <row r="160" s="13" customFormat="1">
      <c r="A160" s="13"/>
      <c r="B160" s="249"/>
      <c r="C160" s="250"/>
      <c r="D160" s="251" t="s">
        <v>158</v>
      </c>
      <c r="E160" s="252" t="s">
        <v>1</v>
      </c>
      <c r="F160" s="253" t="s">
        <v>174</v>
      </c>
      <c r="G160" s="250"/>
      <c r="H160" s="254">
        <v>0.62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158</v>
      </c>
      <c r="AU160" s="260" t="s">
        <v>85</v>
      </c>
      <c r="AV160" s="13" t="s">
        <v>85</v>
      </c>
      <c r="AW160" s="13" t="s">
        <v>32</v>
      </c>
      <c r="AX160" s="13" t="s">
        <v>75</v>
      </c>
      <c r="AY160" s="260" t="s">
        <v>150</v>
      </c>
    </row>
    <row r="161" s="13" customFormat="1">
      <c r="A161" s="13"/>
      <c r="B161" s="249"/>
      <c r="C161" s="250"/>
      <c r="D161" s="251" t="s">
        <v>158</v>
      </c>
      <c r="E161" s="252" t="s">
        <v>1</v>
      </c>
      <c r="F161" s="253" t="s">
        <v>175</v>
      </c>
      <c r="G161" s="250"/>
      <c r="H161" s="254">
        <v>3.8500000000000001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158</v>
      </c>
      <c r="AU161" s="260" t="s">
        <v>85</v>
      </c>
      <c r="AV161" s="13" t="s">
        <v>85</v>
      </c>
      <c r="AW161" s="13" t="s">
        <v>32</v>
      </c>
      <c r="AX161" s="13" t="s">
        <v>75</v>
      </c>
      <c r="AY161" s="260" t="s">
        <v>150</v>
      </c>
    </row>
    <row r="162" s="13" customFormat="1">
      <c r="A162" s="13"/>
      <c r="B162" s="249"/>
      <c r="C162" s="250"/>
      <c r="D162" s="251" t="s">
        <v>158</v>
      </c>
      <c r="E162" s="252" t="s">
        <v>1</v>
      </c>
      <c r="F162" s="253" t="s">
        <v>176</v>
      </c>
      <c r="G162" s="250"/>
      <c r="H162" s="254">
        <v>5.8799999999999999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158</v>
      </c>
      <c r="AU162" s="260" t="s">
        <v>85</v>
      </c>
      <c r="AV162" s="13" t="s">
        <v>85</v>
      </c>
      <c r="AW162" s="13" t="s">
        <v>32</v>
      </c>
      <c r="AX162" s="13" t="s">
        <v>75</v>
      </c>
      <c r="AY162" s="260" t="s">
        <v>150</v>
      </c>
    </row>
    <row r="163" s="13" customFormat="1">
      <c r="A163" s="13"/>
      <c r="B163" s="249"/>
      <c r="C163" s="250"/>
      <c r="D163" s="251" t="s">
        <v>158</v>
      </c>
      <c r="E163" s="252" t="s">
        <v>1</v>
      </c>
      <c r="F163" s="253" t="s">
        <v>177</v>
      </c>
      <c r="G163" s="250"/>
      <c r="H163" s="254">
        <v>1.1279999999999999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158</v>
      </c>
      <c r="AU163" s="260" t="s">
        <v>85</v>
      </c>
      <c r="AV163" s="13" t="s">
        <v>85</v>
      </c>
      <c r="AW163" s="13" t="s">
        <v>32</v>
      </c>
      <c r="AX163" s="13" t="s">
        <v>75</v>
      </c>
      <c r="AY163" s="260" t="s">
        <v>150</v>
      </c>
    </row>
    <row r="164" s="13" customFormat="1">
      <c r="A164" s="13"/>
      <c r="B164" s="249"/>
      <c r="C164" s="250"/>
      <c r="D164" s="251" t="s">
        <v>158</v>
      </c>
      <c r="E164" s="252" t="s">
        <v>1</v>
      </c>
      <c r="F164" s="253" t="s">
        <v>178</v>
      </c>
      <c r="G164" s="250"/>
      <c r="H164" s="254">
        <v>0.71999999999999997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158</v>
      </c>
      <c r="AU164" s="260" t="s">
        <v>85</v>
      </c>
      <c r="AV164" s="13" t="s">
        <v>85</v>
      </c>
      <c r="AW164" s="13" t="s">
        <v>32</v>
      </c>
      <c r="AX164" s="13" t="s">
        <v>75</v>
      </c>
      <c r="AY164" s="260" t="s">
        <v>150</v>
      </c>
    </row>
    <row r="165" s="13" customFormat="1">
      <c r="A165" s="13"/>
      <c r="B165" s="249"/>
      <c r="C165" s="250"/>
      <c r="D165" s="251" t="s">
        <v>158</v>
      </c>
      <c r="E165" s="252" t="s">
        <v>1</v>
      </c>
      <c r="F165" s="253" t="s">
        <v>179</v>
      </c>
      <c r="G165" s="250"/>
      <c r="H165" s="254">
        <v>0.35499999999999998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158</v>
      </c>
      <c r="AU165" s="260" t="s">
        <v>85</v>
      </c>
      <c r="AV165" s="13" t="s">
        <v>85</v>
      </c>
      <c r="AW165" s="13" t="s">
        <v>32</v>
      </c>
      <c r="AX165" s="13" t="s">
        <v>75</v>
      </c>
      <c r="AY165" s="260" t="s">
        <v>150</v>
      </c>
    </row>
    <row r="166" s="13" customFormat="1">
      <c r="A166" s="13"/>
      <c r="B166" s="249"/>
      <c r="C166" s="250"/>
      <c r="D166" s="251" t="s">
        <v>158</v>
      </c>
      <c r="E166" s="252" t="s">
        <v>1</v>
      </c>
      <c r="F166" s="253" t="s">
        <v>180</v>
      </c>
      <c r="G166" s="250"/>
      <c r="H166" s="254">
        <v>0.34000000000000002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158</v>
      </c>
      <c r="AU166" s="260" t="s">
        <v>85</v>
      </c>
      <c r="AV166" s="13" t="s">
        <v>85</v>
      </c>
      <c r="AW166" s="13" t="s">
        <v>32</v>
      </c>
      <c r="AX166" s="13" t="s">
        <v>75</v>
      </c>
      <c r="AY166" s="260" t="s">
        <v>150</v>
      </c>
    </row>
    <row r="167" s="13" customFormat="1">
      <c r="A167" s="13"/>
      <c r="B167" s="249"/>
      <c r="C167" s="250"/>
      <c r="D167" s="251" t="s">
        <v>158</v>
      </c>
      <c r="E167" s="252" t="s">
        <v>1</v>
      </c>
      <c r="F167" s="253" t="s">
        <v>181</v>
      </c>
      <c r="G167" s="250"/>
      <c r="H167" s="254">
        <v>5.8799999999999999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158</v>
      </c>
      <c r="AU167" s="260" t="s">
        <v>85</v>
      </c>
      <c r="AV167" s="13" t="s">
        <v>85</v>
      </c>
      <c r="AW167" s="13" t="s">
        <v>32</v>
      </c>
      <c r="AX167" s="13" t="s">
        <v>75</v>
      </c>
      <c r="AY167" s="260" t="s">
        <v>150</v>
      </c>
    </row>
    <row r="168" s="13" customFormat="1">
      <c r="A168" s="13"/>
      <c r="B168" s="249"/>
      <c r="C168" s="250"/>
      <c r="D168" s="251" t="s">
        <v>158</v>
      </c>
      <c r="E168" s="252" t="s">
        <v>1</v>
      </c>
      <c r="F168" s="253" t="s">
        <v>182</v>
      </c>
      <c r="G168" s="250"/>
      <c r="H168" s="254">
        <v>0.68000000000000005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158</v>
      </c>
      <c r="AU168" s="260" t="s">
        <v>85</v>
      </c>
      <c r="AV168" s="13" t="s">
        <v>85</v>
      </c>
      <c r="AW168" s="13" t="s">
        <v>32</v>
      </c>
      <c r="AX168" s="13" t="s">
        <v>75</v>
      </c>
      <c r="AY168" s="260" t="s">
        <v>150</v>
      </c>
    </row>
    <row r="169" s="13" customFormat="1">
      <c r="A169" s="13"/>
      <c r="B169" s="249"/>
      <c r="C169" s="250"/>
      <c r="D169" s="251" t="s">
        <v>158</v>
      </c>
      <c r="E169" s="252" t="s">
        <v>1</v>
      </c>
      <c r="F169" s="253" t="s">
        <v>183</v>
      </c>
      <c r="G169" s="250"/>
      <c r="H169" s="254">
        <v>0.19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158</v>
      </c>
      <c r="AU169" s="260" t="s">
        <v>85</v>
      </c>
      <c r="AV169" s="13" t="s">
        <v>85</v>
      </c>
      <c r="AW169" s="13" t="s">
        <v>32</v>
      </c>
      <c r="AX169" s="13" t="s">
        <v>75</v>
      </c>
      <c r="AY169" s="260" t="s">
        <v>150</v>
      </c>
    </row>
    <row r="170" s="13" customFormat="1">
      <c r="A170" s="13"/>
      <c r="B170" s="249"/>
      <c r="C170" s="250"/>
      <c r="D170" s="251" t="s">
        <v>158</v>
      </c>
      <c r="E170" s="252" t="s">
        <v>1</v>
      </c>
      <c r="F170" s="253" t="s">
        <v>184</v>
      </c>
      <c r="G170" s="250"/>
      <c r="H170" s="254">
        <v>0.53500000000000003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158</v>
      </c>
      <c r="AU170" s="260" t="s">
        <v>85</v>
      </c>
      <c r="AV170" s="13" t="s">
        <v>85</v>
      </c>
      <c r="AW170" s="13" t="s">
        <v>32</v>
      </c>
      <c r="AX170" s="13" t="s">
        <v>75</v>
      </c>
      <c r="AY170" s="260" t="s">
        <v>150</v>
      </c>
    </row>
    <row r="171" s="13" customFormat="1">
      <c r="A171" s="13"/>
      <c r="B171" s="249"/>
      <c r="C171" s="250"/>
      <c r="D171" s="251" t="s">
        <v>158</v>
      </c>
      <c r="E171" s="252" t="s">
        <v>1</v>
      </c>
      <c r="F171" s="253" t="s">
        <v>185</v>
      </c>
      <c r="G171" s="250"/>
      <c r="H171" s="254">
        <v>0.13300000000000001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158</v>
      </c>
      <c r="AU171" s="260" t="s">
        <v>85</v>
      </c>
      <c r="AV171" s="13" t="s">
        <v>85</v>
      </c>
      <c r="AW171" s="13" t="s">
        <v>32</v>
      </c>
      <c r="AX171" s="13" t="s">
        <v>75</v>
      </c>
      <c r="AY171" s="260" t="s">
        <v>150</v>
      </c>
    </row>
    <row r="172" s="13" customFormat="1">
      <c r="A172" s="13"/>
      <c r="B172" s="249"/>
      <c r="C172" s="250"/>
      <c r="D172" s="251" t="s">
        <v>158</v>
      </c>
      <c r="E172" s="252" t="s">
        <v>1</v>
      </c>
      <c r="F172" s="253" t="s">
        <v>186</v>
      </c>
      <c r="G172" s="250"/>
      <c r="H172" s="254">
        <v>0.55000000000000004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158</v>
      </c>
      <c r="AU172" s="260" t="s">
        <v>85</v>
      </c>
      <c r="AV172" s="13" t="s">
        <v>85</v>
      </c>
      <c r="AW172" s="13" t="s">
        <v>32</v>
      </c>
      <c r="AX172" s="13" t="s">
        <v>75</v>
      </c>
      <c r="AY172" s="260" t="s">
        <v>150</v>
      </c>
    </row>
    <row r="173" s="13" customFormat="1">
      <c r="A173" s="13"/>
      <c r="B173" s="249"/>
      <c r="C173" s="250"/>
      <c r="D173" s="251" t="s">
        <v>158</v>
      </c>
      <c r="E173" s="252" t="s">
        <v>1</v>
      </c>
      <c r="F173" s="253" t="s">
        <v>187</v>
      </c>
      <c r="G173" s="250"/>
      <c r="H173" s="254">
        <v>0.26500000000000001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158</v>
      </c>
      <c r="AU173" s="260" t="s">
        <v>85</v>
      </c>
      <c r="AV173" s="13" t="s">
        <v>85</v>
      </c>
      <c r="AW173" s="13" t="s">
        <v>32</v>
      </c>
      <c r="AX173" s="13" t="s">
        <v>75</v>
      </c>
      <c r="AY173" s="260" t="s">
        <v>150</v>
      </c>
    </row>
    <row r="174" s="13" customFormat="1">
      <c r="A174" s="13"/>
      <c r="B174" s="249"/>
      <c r="C174" s="250"/>
      <c r="D174" s="251" t="s">
        <v>158</v>
      </c>
      <c r="E174" s="252" t="s">
        <v>1</v>
      </c>
      <c r="F174" s="253" t="s">
        <v>188</v>
      </c>
      <c r="G174" s="250"/>
      <c r="H174" s="254">
        <v>0.13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158</v>
      </c>
      <c r="AU174" s="260" t="s">
        <v>85</v>
      </c>
      <c r="AV174" s="13" t="s">
        <v>85</v>
      </c>
      <c r="AW174" s="13" t="s">
        <v>32</v>
      </c>
      <c r="AX174" s="13" t="s">
        <v>75</v>
      </c>
      <c r="AY174" s="260" t="s">
        <v>150</v>
      </c>
    </row>
    <row r="175" s="14" customFormat="1">
      <c r="A175" s="14"/>
      <c r="B175" s="261"/>
      <c r="C175" s="262"/>
      <c r="D175" s="251" t="s">
        <v>158</v>
      </c>
      <c r="E175" s="263" t="s">
        <v>1</v>
      </c>
      <c r="F175" s="264" t="s">
        <v>160</v>
      </c>
      <c r="G175" s="262"/>
      <c r="H175" s="265">
        <v>21.256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158</v>
      </c>
      <c r="AU175" s="271" t="s">
        <v>85</v>
      </c>
      <c r="AV175" s="14" t="s">
        <v>156</v>
      </c>
      <c r="AW175" s="14" t="s">
        <v>32</v>
      </c>
      <c r="AX175" s="14" t="s">
        <v>83</v>
      </c>
      <c r="AY175" s="271" t="s">
        <v>150</v>
      </c>
    </row>
    <row r="176" s="2" customFormat="1" ht="24.15" customHeight="1">
      <c r="A176" s="39"/>
      <c r="B176" s="40"/>
      <c r="C176" s="235" t="s">
        <v>156</v>
      </c>
      <c r="D176" s="235" t="s">
        <v>152</v>
      </c>
      <c r="E176" s="236" t="s">
        <v>189</v>
      </c>
      <c r="F176" s="237" t="s">
        <v>190</v>
      </c>
      <c r="G176" s="238" t="s">
        <v>155</v>
      </c>
      <c r="H176" s="239">
        <v>66.75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40</v>
      </c>
      <c r="O176" s="92"/>
      <c r="P176" s="245">
        <f>O176*H176</f>
        <v>0</v>
      </c>
      <c r="Q176" s="245">
        <v>0</v>
      </c>
      <c r="R176" s="245">
        <f>Q176*H176</f>
        <v>0</v>
      </c>
      <c r="S176" s="245">
        <v>0.027</v>
      </c>
      <c r="T176" s="246">
        <f>S176*H176</f>
        <v>1.8022499999999999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156</v>
      </c>
      <c r="AT176" s="247" t="s">
        <v>152</v>
      </c>
      <c r="AU176" s="247" t="s">
        <v>85</v>
      </c>
      <c r="AY176" s="18" t="s">
        <v>150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83</v>
      </c>
      <c r="BK176" s="248">
        <f>ROUND(I176*H176,2)</f>
        <v>0</v>
      </c>
      <c r="BL176" s="18" t="s">
        <v>156</v>
      </c>
      <c r="BM176" s="247" t="s">
        <v>191</v>
      </c>
    </row>
    <row r="177" s="13" customFormat="1">
      <c r="A177" s="13"/>
      <c r="B177" s="249"/>
      <c r="C177" s="250"/>
      <c r="D177" s="251" t="s">
        <v>158</v>
      </c>
      <c r="E177" s="252" t="s">
        <v>1</v>
      </c>
      <c r="F177" s="253" t="s">
        <v>192</v>
      </c>
      <c r="G177" s="250"/>
      <c r="H177" s="254">
        <v>55.200000000000003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158</v>
      </c>
      <c r="AU177" s="260" t="s">
        <v>85</v>
      </c>
      <c r="AV177" s="13" t="s">
        <v>85</v>
      </c>
      <c r="AW177" s="13" t="s">
        <v>32</v>
      </c>
      <c r="AX177" s="13" t="s">
        <v>75</v>
      </c>
      <c r="AY177" s="260" t="s">
        <v>150</v>
      </c>
    </row>
    <row r="178" s="13" customFormat="1">
      <c r="A178" s="13"/>
      <c r="B178" s="249"/>
      <c r="C178" s="250"/>
      <c r="D178" s="251" t="s">
        <v>158</v>
      </c>
      <c r="E178" s="252" t="s">
        <v>1</v>
      </c>
      <c r="F178" s="253" t="s">
        <v>193</v>
      </c>
      <c r="G178" s="250"/>
      <c r="H178" s="254">
        <v>7.2000000000000002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158</v>
      </c>
      <c r="AU178" s="260" t="s">
        <v>85</v>
      </c>
      <c r="AV178" s="13" t="s">
        <v>85</v>
      </c>
      <c r="AW178" s="13" t="s">
        <v>32</v>
      </c>
      <c r="AX178" s="13" t="s">
        <v>75</v>
      </c>
      <c r="AY178" s="260" t="s">
        <v>150</v>
      </c>
    </row>
    <row r="179" s="13" customFormat="1">
      <c r="A179" s="13"/>
      <c r="B179" s="249"/>
      <c r="C179" s="250"/>
      <c r="D179" s="251" t="s">
        <v>158</v>
      </c>
      <c r="E179" s="252" t="s">
        <v>1</v>
      </c>
      <c r="F179" s="253" t="s">
        <v>194</v>
      </c>
      <c r="G179" s="250"/>
      <c r="H179" s="254">
        <v>2.1600000000000001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158</v>
      </c>
      <c r="AU179" s="260" t="s">
        <v>85</v>
      </c>
      <c r="AV179" s="13" t="s">
        <v>85</v>
      </c>
      <c r="AW179" s="13" t="s">
        <v>32</v>
      </c>
      <c r="AX179" s="13" t="s">
        <v>75</v>
      </c>
      <c r="AY179" s="260" t="s">
        <v>150</v>
      </c>
    </row>
    <row r="180" s="13" customFormat="1">
      <c r="A180" s="13"/>
      <c r="B180" s="249"/>
      <c r="C180" s="250"/>
      <c r="D180" s="251" t="s">
        <v>158</v>
      </c>
      <c r="E180" s="252" t="s">
        <v>1</v>
      </c>
      <c r="F180" s="253" t="s">
        <v>195</v>
      </c>
      <c r="G180" s="250"/>
      <c r="H180" s="254">
        <v>0.54000000000000004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158</v>
      </c>
      <c r="AU180" s="260" t="s">
        <v>85</v>
      </c>
      <c r="AV180" s="13" t="s">
        <v>85</v>
      </c>
      <c r="AW180" s="13" t="s">
        <v>32</v>
      </c>
      <c r="AX180" s="13" t="s">
        <v>75</v>
      </c>
      <c r="AY180" s="260" t="s">
        <v>150</v>
      </c>
    </row>
    <row r="181" s="13" customFormat="1">
      <c r="A181" s="13"/>
      <c r="B181" s="249"/>
      <c r="C181" s="250"/>
      <c r="D181" s="251" t="s">
        <v>158</v>
      </c>
      <c r="E181" s="252" t="s">
        <v>1</v>
      </c>
      <c r="F181" s="253" t="s">
        <v>196</v>
      </c>
      <c r="G181" s="250"/>
      <c r="H181" s="254">
        <v>1.6499999999999999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158</v>
      </c>
      <c r="AU181" s="260" t="s">
        <v>85</v>
      </c>
      <c r="AV181" s="13" t="s">
        <v>85</v>
      </c>
      <c r="AW181" s="13" t="s">
        <v>32</v>
      </c>
      <c r="AX181" s="13" t="s">
        <v>75</v>
      </c>
      <c r="AY181" s="260" t="s">
        <v>150</v>
      </c>
    </row>
    <row r="182" s="14" customFormat="1">
      <c r="A182" s="14"/>
      <c r="B182" s="261"/>
      <c r="C182" s="262"/>
      <c r="D182" s="251" t="s">
        <v>158</v>
      </c>
      <c r="E182" s="263" t="s">
        <v>1</v>
      </c>
      <c r="F182" s="264" t="s">
        <v>160</v>
      </c>
      <c r="G182" s="262"/>
      <c r="H182" s="265">
        <v>66.75</v>
      </c>
      <c r="I182" s="266"/>
      <c r="J182" s="262"/>
      <c r="K182" s="262"/>
      <c r="L182" s="267"/>
      <c r="M182" s="268"/>
      <c r="N182" s="269"/>
      <c r="O182" s="269"/>
      <c r="P182" s="269"/>
      <c r="Q182" s="269"/>
      <c r="R182" s="269"/>
      <c r="S182" s="269"/>
      <c r="T182" s="27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1" t="s">
        <v>158</v>
      </c>
      <c r="AU182" s="271" t="s">
        <v>85</v>
      </c>
      <c r="AV182" s="14" t="s">
        <v>156</v>
      </c>
      <c r="AW182" s="14" t="s">
        <v>32</v>
      </c>
      <c r="AX182" s="14" t="s">
        <v>83</v>
      </c>
      <c r="AY182" s="271" t="s">
        <v>150</v>
      </c>
    </row>
    <row r="183" s="2" customFormat="1" ht="21.75" customHeight="1">
      <c r="A183" s="39"/>
      <c r="B183" s="40"/>
      <c r="C183" s="235" t="s">
        <v>197</v>
      </c>
      <c r="D183" s="235" t="s">
        <v>152</v>
      </c>
      <c r="E183" s="236" t="s">
        <v>198</v>
      </c>
      <c r="F183" s="237" t="s">
        <v>199</v>
      </c>
      <c r="G183" s="238" t="s">
        <v>155</v>
      </c>
      <c r="H183" s="239">
        <v>53</v>
      </c>
      <c r="I183" s="240"/>
      <c r="J183" s="241">
        <f>ROUND(I183*H183,2)</f>
        <v>0</v>
      </c>
      <c r="K183" s="242"/>
      <c r="L183" s="45"/>
      <c r="M183" s="243" t="s">
        <v>1</v>
      </c>
      <c r="N183" s="244" t="s">
        <v>40</v>
      </c>
      <c r="O183" s="92"/>
      <c r="P183" s="245">
        <f>O183*H183</f>
        <v>0</v>
      </c>
      <c r="Q183" s="245">
        <v>0</v>
      </c>
      <c r="R183" s="245">
        <f>Q183*H183</f>
        <v>0</v>
      </c>
      <c r="S183" s="245">
        <v>0.087999999999999995</v>
      </c>
      <c r="T183" s="246">
        <f>S183*H183</f>
        <v>4.6639999999999997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7" t="s">
        <v>156</v>
      </c>
      <c r="AT183" s="247" t="s">
        <v>152</v>
      </c>
      <c r="AU183" s="247" t="s">
        <v>85</v>
      </c>
      <c r="AY183" s="18" t="s">
        <v>150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18" t="s">
        <v>83</v>
      </c>
      <c r="BK183" s="248">
        <f>ROUND(I183*H183,2)</f>
        <v>0</v>
      </c>
      <c r="BL183" s="18" t="s">
        <v>156</v>
      </c>
      <c r="BM183" s="247" t="s">
        <v>200</v>
      </c>
    </row>
    <row r="184" s="13" customFormat="1">
      <c r="A184" s="13"/>
      <c r="B184" s="249"/>
      <c r="C184" s="250"/>
      <c r="D184" s="251" t="s">
        <v>158</v>
      </c>
      <c r="E184" s="252" t="s">
        <v>1</v>
      </c>
      <c r="F184" s="253" t="s">
        <v>201</v>
      </c>
      <c r="G184" s="250"/>
      <c r="H184" s="254">
        <v>6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158</v>
      </c>
      <c r="AU184" s="260" t="s">
        <v>85</v>
      </c>
      <c r="AV184" s="13" t="s">
        <v>85</v>
      </c>
      <c r="AW184" s="13" t="s">
        <v>32</v>
      </c>
      <c r="AX184" s="13" t="s">
        <v>75</v>
      </c>
      <c r="AY184" s="260" t="s">
        <v>150</v>
      </c>
    </row>
    <row r="185" s="13" customFormat="1">
      <c r="A185" s="13"/>
      <c r="B185" s="249"/>
      <c r="C185" s="250"/>
      <c r="D185" s="251" t="s">
        <v>158</v>
      </c>
      <c r="E185" s="252" t="s">
        <v>1</v>
      </c>
      <c r="F185" s="253" t="s">
        <v>202</v>
      </c>
      <c r="G185" s="250"/>
      <c r="H185" s="254">
        <v>36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158</v>
      </c>
      <c r="AU185" s="260" t="s">
        <v>85</v>
      </c>
      <c r="AV185" s="13" t="s">
        <v>85</v>
      </c>
      <c r="AW185" s="13" t="s">
        <v>32</v>
      </c>
      <c r="AX185" s="13" t="s">
        <v>75</v>
      </c>
      <c r="AY185" s="260" t="s">
        <v>150</v>
      </c>
    </row>
    <row r="186" s="13" customFormat="1">
      <c r="A186" s="13"/>
      <c r="B186" s="249"/>
      <c r="C186" s="250"/>
      <c r="D186" s="251" t="s">
        <v>158</v>
      </c>
      <c r="E186" s="252" t="s">
        <v>1</v>
      </c>
      <c r="F186" s="253" t="s">
        <v>203</v>
      </c>
      <c r="G186" s="250"/>
      <c r="H186" s="254">
        <v>3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158</v>
      </c>
      <c r="AU186" s="260" t="s">
        <v>85</v>
      </c>
      <c r="AV186" s="13" t="s">
        <v>85</v>
      </c>
      <c r="AW186" s="13" t="s">
        <v>32</v>
      </c>
      <c r="AX186" s="13" t="s">
        <v>75</v>
      </c>
      <c r="AY186" s="260" t="s">
        <v>150</v>
      </c>
    </row>
    <row r="187" s="13" customFormat="1">
      <c r="A187" s="13"/>
      <c r="B187" s="249"/>
      <c r="C187" s="250"/>
      <c r="D187" s="251" t="s">
        <v>158</v>
      </c>
      <c r="E187" s="252" t="s">
        <v>1</v>
      </c>
      <c r="F187" s="253" t="s">
        <v>204</v>
      </c>
      <c r="G187" s="250"/>
      <c r="H187" s="254">
        <v>8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158</v>
      </c>
      <c r="AU187" s="260" t="s">
        <v>85</v>
      </c>
      <c r="AV187" s="13" t="s">
        <v>85</v>
      </c>
      <c r="AW187" s="13" t="s">
        <v>32</v>
      </c>
      <c r="AX187" s="13" t="s">
        <v>75</v>
      </c>
      <c r="AY187" s="260" t="s">
        <v>150</v>
      </c>
    </row>
    <row r="188" s="14" customFormat="1">
      <c r="A188" s="14"/>
      <c r="B188" s="261"/>
      <c r="C188" s="262"/>
      <c r="D188" s="251" t="s">
        <v>158</v>
      </c>
      <c r="E188" s="263" t="s">
        <v>1</v>
      </c>
      <c r="F188" s="264" t="s">
        <v>160</v>
      </c>
      <c r="G188" s="262"/>
      <c r="H188" s="265">
        <v>53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158</v>
      </c>
      <c r="AU188" s="271" t="s">
        <v>85</v>
      </c>
      <c r="AV188" s="14" t="s">
        <v>156</v>
      </c>
      <c r="AW188" s="14" t="s">
        <v>32</v>
      </c>
      <c r="AX188" s="14" t="s">
        <v>83</v>
      </c>
      <c r="AY188" s="271" t="s">
        <v>150</v>
      </c>
    </row>
    <row r="189" s="2" customFormat="1" ht="24.15" customHeight="1">
      <c r="A189" s="39"/>
      <c r="B189" s="40"/>
      <c r="C189" s="235" t="s">
        <v>205</v>
      </c>
      <c r="D189" s="235" t="s">
        <v>152</v>
      </c>
      <c r="E189" s="236" t="s">
        <v>206</v>
      </c>
      <c r="F189" s="237" t="s">
        <v>207</v>
      </c>
      <c r="G189" s="238" t="s">
        <v>155</v>
      </c>
      <c r="H189" s="239">
        <v>252.46000000000001</v>
      </c>
      <c r="I189" s="240"/>
      <c r="J189" s="241">
        <f>ROUND(I189*H189,2)</f>
        <v>0</v>
      </c>
      <c r="K189" s="242"/>
      <c r="L189" s="45"/>
      <c r="M189" s="243" t="s">
        <v>1</v>
      </c>
      <c r="N189" s="244" t="s">
        <v>40</v>
      </c>
      <c r="O189" s="92"/>
      <c r="P189" s="245">
        <f>O189*H189</f>
        <v>0</v>
      </c>
      <c r="Q189" s="245">
        <v>0</v>
      </c>
      <c r="R189" s="245">
        <f>Q189*H189</f>
        <v>0</v>
      </c>
      <c r="S189" s="245">
        <v>0.050000000000000003</v>
      </c>
      <c r="T189" s="246">
        <f>S189*H189</f>
        <v>12.623000000000001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7" t="s">
        <v>156</v>
      </c>
      <c r="AT189" s="247" t="s">
        <v>152</v>
      </c>
      <c r="AU189" s="247" t="s">
        <v>85</v>
      </c>
      <c r="AY189" s="18" t="s">
        <v>150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8" t="s">
        <v>83</v>
      </c>
      <c r="BK189" s="248">
        <f>ROUND(I189*H189,2)</f>
        <v>0</v>
      </c>
      <c r="BL189" s="18" t="s">
        <v>156</v>
      </c>
      <c r="BM189" s="247" t="s">
        <v>208</v>
      </c>
    </row>
    <row r="190" s="13" customFormat="1">
      <c r="A190" s="13"/>
      <c r="B190" s="249"/>
      <c r="C190" s="250"/>
      <c r="D190" s="251" t="s">
        <v>158</v>
      </c>
      <c r="E190" s="252" t="s">
        <v>1</v>
      </c>
      <c r="F190" s="253" t="s">
        <v>209</v>
      </c>
      <c r="G190" s="250"/>
      <c r="H190" s="254">
        <v>252.46000000000001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158</v>
      </c>
      <c r="AU190" s="260" t="s">
        <v>85</v>
      </c>
      <c r="AV190" s="13" t="s">
        <v>85</v>
      </c>
      <c r="AW190" s="13" t="s">
        <v>32</v>
      </c>
      <c r="AX190" s="13" t="s">
        <v>83</v>
      </c>
      <c r="AY190" s="260" t="s">
        <v>150</v>
      </c>
    </row>
    <row r="191" s="12" customFormat="1" ht="22.8" customHeight="1">
      <c r="A191" s="12"/>
      <c r="B191" s="219"/>
      <c r="C191" s="220"/>
      <c r="D191" s="221" t="s">
        <v>74</v>
      </c>
      <c r="E191" s="233" t="s">
        <v>210</v>
      </c>
      <c r="F191" s="233" t="s">
        <v>211</v>
      </c>
      <c r="G191" s="220"/>
      <c r="H191" s="220"/>
      <c r="I191" s="223"/>
      <c r="J191" s="234">
        <f>BK191</f>
        <v>0</v>
      </c>
      <c r="K191" s="220"/>
      <c r="L191" s="225"/>
      <c r="M191" s="226"/>
      <c r="N191" s="227"/>
      <c r="O191" s="227"/>
      <c r="P191" s="228">
        <f>SUM(P192:P219)</f>
        <v>0</v>
      </c>
      <c r="Q191" s="227"/>
      <c r="R191" s="228">
        <f>SUM(R192:R219)</f>
        <v>0</v>
      </c>
      <c r="S191" s="227"/>
      <c r="T191" s="229">
        <f>SUM(T192:T219)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0" t="s">
        <v>83</v>
      </c>
      <c r="AT191" s="231" t="s">
        <v>74</v>
      </c>
      <c r="AU191" s="231" t="s">
        <v>83</v>
      </c>
      <c r="AY191" s="230" t="s">
        <v>150</v>
      </c>
      <c r="BK191" s="232">
        <f>SUM(BK192:BK219)</f>
        <v>0</v>
      </c>
    </row>
    <row r="192" s="2" customFormat="1" ht="24.15" customHeight="1">
      <c r="A192" s="39"/>
      <c r="B192" s="40"/>
      <c r="C192" s="235" t="s">
        <v>212</v>
      </c>
      <c r="D192" s="235" t="s">
        <v>152</v>
      </c>
      <c r="E192" s="236" t="s">
        <v>213</v>
      </c>
      <c r="F192" s="237" t="s">
        <v>214</v>
      </c>
      <c r="G192" s="238" t="s">
        <v>215</v>
      </c>
      <c r="H192" s="239">
        <v>348.618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40</v>
      </c>
      <c r="O192" s="92"/>
      <c r="P192" s="245">
        <f>O192*H192</f>
        <v>0</v>
      </c>
      <c r="Q192" s="245">
        <v>0</v>
      </c>
      <c r="R192" s="245">
        <f>Q192*H192</f>
        <v>0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156</v>
      </c>
      <c r="AT192" s="247" t="s">
        <v>152</v>
      </c>
      <c r="AU192" s="247" t="s">
        <v>85</v>
      </c>
      <c r="AY192" s="18" t="s">
        <v>150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83</v>
      </c>
      <c r="BK192" s="248">
        <f>ROUND(I192*H192,2)</f>
        <v>0</v>
      </c>
      <c r="BL192" s="18" t="s">
        <v>156</v>
      </c>
      <c r="BM192" s="247" t="s">
        <v>216</v>
      </c>
    </row>
    <row r="193" s="2" customFormat="1" ht="24.15" customHeight="1">
      <c r="A193" s="39"/>
      <c r="B193" s="40"/>
      <c r="C193" s="235" t="s">
        <v>217</v>
      </c>
      <c r="D193" s="235" t="s">
        <v>152</v>
      </c>
      <c r="E193" s="236" t="s">
        <v>218</v>
      </c>
      <c r="F193" s="237" t="s">
        <v>219</v>
      </c>
      <c r="G193" s="238" t="s">
        <v>215</v>
      </c>
      <c r="H193" s="239">
        <v>348.618</v>
      </c>
      <c r="I193" s="240"/>
      <c r="J193" s="241">
        <f>ROUND(I193*H193,2)</f>
        <v>0</v>
      </c>
      <c r="K193" s="242"/>
      <c r="L193" s="45"/>
      <c r="M193" s="243" t="s">
        <v>1</v>
      </c>
      <c r="N193" s="244" t="s">
        <v>40</v>
      </c>
      <c r="O193" s="92"/>
      <c r="P193" s="245">
        <f>O193*H193</f>
        <v>0</v>
      </c>
      <c r="Q193" s="245">
        <v>0</v>
      </c>
      <c r="R193" s="245">
        <f>Q193*H193</f>
        <v>0</v>
      </c>
      <c r="S193" s="245">
        <v>0</v>
      </c>
      <c r="T193" s="24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7" t="s">
        <v>156</v>
      </c>
      <c r="AT193" s="247" t="s">
        <v>152</v>
      </c>
      <c r="AU193" s="247" t="s">
        <v>85</v>
      </c>
      <c r="AY193" s="18" t="s">
        <v>150</v>
      </c>
      <c r="BE193" s="248">
        <f>IF(N193="základní",J193,0)</f>
        <v>0</v>
      </c>
      <c r="BF193" s="248">
        <f>IF(N193="snížená",J193,0)</f>
        <v>0</v>
      </c>
      <c r="BG193" s="248">
        <f>IF(N193="zákl. přenesená",J193,0)</f>
        <v>0</v>
      </c>
      <c r="BH193" s="248">
        <f>IF(N193="sníž. přenesená",J193,0)</f>
        <v>0</v>
      </c>
      <c r="BI193" s="248">
        <f>IF(N193="nulová",J193,0)</f>
        <v>0</v>
      </c>
      <c r="BJ193" s="18" t="s">
        <v>83</v>
      </c>
      <c r="BK193" s="248">
        <f>ROUND(I193*H193,2)</f>
        <v>0</v>
      </c>
      <c r="BL193" s="18" t="s">
        <v>156</v>
      </c>
      <c r="BM193" s="247" t="s">
        <v>220</v>
      </c>
    </row>
    <row r="194" s="2" customFormat="1" ht="24.15" customHeight="1">
      <c r="A194" s="39"/>
      <c r="B194" s="40"/>
      <c r="C194" s="235" t="s">
        <v>161</v>
      </c>
      <c r="D194" s="235" t="s">
        <v>152</v>
      </c>
      <c r="E194" s="236" t="s">
        <v>221</v>
      </c>
      <c r="F194" s="237" t="s">
        <v>222</v>
      </c>
      <c r="G194" s="238" t="s">
        <v>215</v>
      </c>
      <c r="H194" s="239">
        <v>10109.922000000001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40</v>
      </c>
      <c r="O194" s="92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156</v>
      </c>
      <c r="AT194" s="247" t="s">
        <v>152</v>
      </c>
      <c r="AU194" s="247" t="s">
        <v>85</v>
      </c>
      <c r="AY194" s="18" t="s">
        <v>150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83</v>
      </c>
      <c r="BK194" s="248">
        <f>ROUND(I194*H194,2)</f>
        <v>0</v>
      </c>
      <c r="BL194" s="18" t="s">
        <v>156</v>
      </c>
      <c r="BM194" s="247" t="s">
        <v>223</v>
      </c>
    </row>
    <row r="195" s="2" customFormat="1">
      <c r="A195" s="39"/>
      <c r="B195" s="40"/>
      <c r="C195" s="41"/>
      <c r="D195" s="251" t="s">
        <v>224</v>
      </c>
      <c r="E195" s="41"/>
      <c r="F195" s="272" t="s">
        <v>225</v>
      </c>
      <c r="G195" s="41"/>
      <c r="H195" s="41"/>
      <c r="I195" s="202"/>
      <c r="J195" s="41"/>
      <c r="K195" s="41"/>
      <c r="L195" s="45"/>
      <c r="M195" s="273"/>
      <c r="N195" s="27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224</v>
      </c>
      <c r="AU195" s="18" t="s">
        <v>85</v>
      </c>
    </row>
    <row r="196" s="13" customFormat="1">
      <c r="A196" s="13"/>
      <c r="B196" s="249"/>
      <c r="C196" s="250"/>
      <c r="D196" s="251" t="s">
        <v>158</v>
      </c>
      <c r="E196" s="250"/>
      <c r="F196" s="253" t="s">
        <v>226</v>
      </c>
      <c r="G196" s="250"/>
      <c r="H196" s="254">
        <v>10109.922000000001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158</v>
      </c>
      <c r="AU196" s="260" t="s">
        <v>85</v>
      </c>
      <c r="AV196" s="13" t="s">
        <v>85</v>
      </c>
      <c r="AW196" s="13" t="s">
        <v>4</v>
      </c>
      <c r="AX196" s="13" t="s">
        <v>83</v>
      </c>
      <c r="AY196" s="260" t="s">
        <v>150</v>
      </c>
    </row>
    <row r="197" s="2" customFormat="1" ht="49.05" customHeight="1">
      <c r="A197" s="39"/>
      <c r="B197" s="40"/>
      <c r="C197" s="235" t="s">
        <v>227</v>
      </c>
      <c r="D197" s="235" t="s">
        <v>152</v>
      </c>
      <c r="E197" s="236" t="s">
        <v>228</v>
      </c>
      <c r="F197" s="237" t="s">
        <v>229</v>
      </c>
      <c r="G197" s="238" t="s">
        <v>215</v>
      </c>
      <c r="H197" s="239">
        <v>23.751999999999999</v>
      </c>
      <c r="I197" s="240"/>
      <c r="J197" s="241">
        <f>ROUND(I197*H197,2)</f>
        <v>0</v>
      </c>
      <c r="K197" s="242"/>
      <c r="L197" s="45"/>
      <c r="M197" s="243" t="s">
        <v>1</v>
      </c>
      <c r="N197" s="244" t="s">
        <v>40</v>
      </c>
      <c r="O197" s="92"/>
      <c r="P197" s="245">
        <f>O197*H197</f>
        <v>0</v>
      </c>
      <c r="Q197" s="245">
        <v>0</v>
      </c>
      <c r="R197" s="245">
        <f>Q197*H197</f>
        <v>0</v>
      </c>
      <c r="S197" s="245">
        <v>0</v>
      </c>
      <c r="T197" s="24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7" t="s">
        <v>156</v>
      </c>
      <c r="AT197" s="247" t="s">
        <v>152</v>
      </c>
      <c r="AU197" s="247" t="s">
        <v>85</v>
      </c>
      <c r="AY197" s="18" t="s">
        <v>150</v>
      </c>
      <c r="BE197" s="248">
        <f>IF(N197="základní",J197,0)</f>
        <v>0</v>
      </c>
      <c r="BF197" s="248">
        <f>IF(N197="snížená",J197,0)</f>
        <v>0</v>
      </c>
      <c r="BG197" s="248">
        <f>IF(N197="zákl. přenesená",J197,0)</f>
        <v>0</v>
      </c>
      <c r="BH197" s="248">
        <f>IF(N197="sníž. přenesená",J197,0)</f>
        <v>0</v>
      </c>
      <c r="BI197" s="248">
        <f>IF(N197="nulová",J197,0)</f>
        <v>0</v>
      </c>
      <c r="BJ197" s="18" t="s">
        <v>83</v>
      </c>
      <c r="BK197" s="248">
        <f>ROUND(I197*H197,2)</f>
        <v>0</v>
      </c>
      <c r="BL197" s="18" t="s">
        <v>156</v>
      </c>
      <c r="BM197" s="247" t="s">
        <v>230</v>
      </c>
    </row>
    <row r="198" s="13" customFormat="1">
      <c r="A198" s="13"/>
      <c r="B198" s="249"/>
      <c r="C198" s="250"/>
      <c r="D198" s="251" t="s">
        <v>158</v>
      </c>
      <c r="E198" s="252" t="s">
        <v>1</v>
      </c>
      <c r="F198" s="253" t="s">
        <v>231</v>
      </c>
      <c r="G198" s="250"/>
      <c r="H198" s="254">
        <v>12.622999999999999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158</v>
      </c>
      <c r="AU198" s="260" t="s">
        <v>85</v>
      </c>
      <c r="AV198" s="13" t="s">
        <v>85</v>
      </c>
      <c r="AW198" s="13" t="s">
        <v>32</v>
      </c>
      <c r="AX198" s="13" t="s">
        <v>75</v>
      </c>
      <c r="AY198" s="260" t="s">
        <v>150</v>
      </c>
    </row>
    <row r="199" s="13" customFormat="1">
      <c r="A199" s="13"/>
      <c r="B199" s="249"/>
      <c r="C199" s="250"/>
      <c r="D199" s="251" t="s">
        <v>158</v>
      </c>
      <c r="E199" s="252" t="s">
        <v>1</v>
      </c>
      <c r="F199" s="253" t="s">
        <v>232</v>
      </c>
      <c r="G199" s="250"/>
      <c r="H199" s="254">
        <v>0.376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158</v>
      </c>
      <c r="AU199" s="260" t="s">
        <v>85</v>
      </c>
      <c r="AV199" s="13" t="s">
        <v>85</v>
      </c>
      <c r="AW199" s="13" t="s">
        <v>32</v>
      </c>
      <c r="AX199" s="13" t="s">
        <v>75</v>
      </c>
      <c r="AY199" s="260" t="s">
        <v>150</v>
      </c>
    </row>
    <row r="200" s="13" customFormat="1">
      <c r="A200" s="13"/>
      <c r="B200" s="249"/>
      <c r="C200" s="250"/>
      <c r="D200" s="251" t="s">
        <v>158</v>
      </c>
      <c r="E200" s="252" t="s">
        <v>1</v>
      </c>
      <c r="F200" s="253" t="s">
        <v>233</v>
      </c>
      <c r="G200" s="250"/>
      <c r="H200" s="254">
        <v>0.35599999999999998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158</v>
      </c>
      <c r="AU200" s="260" t="s">
        <v>85</v>
      </c>
      <c r="AV200" s="13" t="s">
        <v>85</v>
      </c>
      <c r="AW200" s="13" t="s">
        <v>32</v>
      </c>
      <c r="AX200" s="13" t="s">
        <v>75</v>
      </c>
      <c r="AY200" s="260" t="s">
        <v>150</v>
      </c>
    </row>
    <row r="201" s="13" customFormat="1">
      <c r="A201" s="13"/>
      <c r="B201" s="249"/>
      <c r="C201" s="250"/>
      <c r="D201" s="251" t="s">
        <v>158</v>
      </c>
      <c r="E201" s="252" t="s">
        <v>1</v>
      </c>
      <c r="F201" s="253" t="s">
        <v>234</v>
      </c>
      <c r="G201" s="250"/>
      <c r="H201" s="254">
        <v>0.245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158</v>
      </c>
      <c r="AU201" s="260" t="s">
        <v>85</v>
      </c>
      <c r="AV201" s="13" t="s">
        <v>85</v>
      </c>
      <c r="AW201" s="13" t="s">
        <v>32</v>
      </c>
      <c r="AX201" s="13" t="s">
        <v>75</v>
      </c>
      <c r="AY201" s="260" t="s">
        <v>150</v>
      </c>
    </row>
    <row r="202" s="13" customFormat="1">
      <c r="A202" s="13"/>
      <c r="B202" s="249"/>
      <c r="C202" s="250"/>
      <c r="D202" s="251" t="s">
        <v>158</v>
      </c>
      <c r="E202" s="252" t="s">
        <v>1</v>
      </c>
      <c r="F202" s="253" t="s">
        <v>235</v>
      </c>
      <c r="G202" s="250"/>
      <c r="H202" s="254">
        <v>0.61499999999999999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158</v>
      </c>
      <c r="AU202" s="260" t="s">
        <v>85</v>
      </c>
      <c r="AV202" s="13" t="s">
        <v>85</v>
      </c>
      <c r="AW202" s="13" t="s">
        <v>32</v>
      </c>
      <c r="AX202" s="13" t="s">
        <v>75</v>
      </c>
      <c r="AY202" s="260" t="s">
        <v>150</v>
      </c>
    </row>
    <row r="203" s="13" customFormat="1">
      <c r="A203" s="13"/>
      <c r="B203" s="249"/>
      <c r="C203" s="250"/>
      <c r="D203" s="251" t="s">
        <v>158</v>
      </c>
      <c r="E203" s="252" t="s">
        <v>1</v>
      </c>
      <c r="F203" s="253" t="s">
        <v>236</v>
      </c>
      <c r="G203" s="250"/>
      <c r="H203" s="254">
        <v>0.53500000000000003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158</v>
      </c>
      <c r="AU203" s="260" t="s">
        <v>85</v>
      </c>
      <c r="AV203" s="13" t="s">
        <v>85</v>
      </c>
      <c r="AW203" s="13" t="s">
        <v>32</v>
      </c>
      <c r="AX203" s="13" t="s">
        <v>75</v>
      </c>
      <c r="AY203" s="260" t="s">
        <v>150</v>
      </c>
    </row>
    <row r="204" s="13" customFormat="1">
      <c r="A204" s="13"/>
      <c r="B204" s="249"/>
      <c r="C204" s="250"/>
      <c r="D204" s="251" t="s">
        <v>158</v>
      </c>
      <c r="E204" s="252" t="s">
        <v>1</v>
      </c>
      <c r="F204" s="253" t="s">
        <v>237</v>
      </c>
      <c r="G204" s="250"/>
      <c r="H204" s="254">
        <v>3.4590000000000001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158</v>
      </c>
      <c r="AU204" s="260" t="s">
        <v>85</v>
      </c>
      <c r="AV204" s="13" t="s">
        <v>85</v>
      </c>
      <c r="AW204" s="13" t="s">
        <v>32</v>
      </c>
      <c r="AX204" s="13" t="s">
        <v>75</v>
      </c>
      <c r="AY204" s="260" t="s">
        <v>150</v>
      </c>
    </row>
    <row r="205" s="13" customFormat="1">
      <c r="A205" s="13"/>
      <c r="B205" s="249"/>
      <c r="C205" s="250"/>
      <c r="D205" s="251" t="s">
        <v>158</v>
      </c>
      <c r="E205" s="252" t="s">
        <v>1</v>
      </c>
      <c r="F205" s="253" t="s">
        <v>238</v>
      </c>
      <c r="G205" s="250"/>
      <c r="H205" s="254">
        <v>4.4710000000000001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158</v>
      </c>
      <c r="AU205" s="260" t="s">
        <v>85</v>
      </c>
      <c r="AV205" s="13" t="s">
        <v>85</v>
      </c>
      <c r="AW205" s="13" t="s">
        <v>32</v>
      </c>
      <c r="AX205" s="13" t="s">
        <v>75</v>
      </c>
      <c r="AY205" s="260" t="s">
        <v>150</v>
      </c>
    </row>
    <row r="206" s="13" customFormat="1">
      <c r="A206" s="13"/>
      <c r="B206" s="249"/>
      <c r="C206" s="250"/>
      <c r="D206" s="251" t="s">
        <v>158</v>
      </c>
      <c r="E206" s="252" t="s">
        <v>1</v>
      </c>
      <c r="F206" s="253" t="s">
        <v>239</v>
      </c>
      <c r="G206" s="250"/>
      <c r="H206" s="254">
        <v>1.0720000000000001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158</v>
      </c>
      <c r="AU206" s="260" t="s">
        <v>85</v>
      </c>
      <c r="AV206" s="13" t="s">
        <v>85</v>
      </c>
      <c r="AW206" s="13" t="s">
        <v>32</v>
      </c>
      <c r="AX206" s="13" t="s">
        <v>75</v>
      </c>
      <c r="AY206" s="260" t="s">
        <v>150</v>
      </c>
    </row>
    <row r="207" s="14" customFormat="1">
      <c r="A207" s="14"/>
      <c r="B207" s="261"/>
      <c r="C207" s="262"/>
      <c r="D207" s="251" t="s">
        <v>158</v>
      </c>
      <c r="E207" s="263" t="s">
        <v>1</v>
      </c>
      <c r="F207" s="264" t="s">
        <v>160</v>
      </c>
      <c r="G207" s="262"/>
      <c r="H207" s="265">
        <v>23.751999999999999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1" t="s">
        <v>158</v>
      </c>
      <c r="AU207" s="271" t="s">
        <v>85</v>
      </c>
      <c r="AV207" s="14" t="s">
        <v>156</v>
      </c>
      <c r="AW207" s="14" t="s">
        <v>32</v>
      </c>
      <c r="AX207" s="14" t="s">
        <v>83</v>
      </c>
      <c r="AY207" s="271" t="s">
        <v>150</v>
      </c>
    </row>
    <row r="208" s="2" customFormat="1" ht="33" customHeight="1">
      <c r="A208" s="39"/>
      <c r="B208" s="40"/>
      <c r="C208" s="235" t="s">
        <v>240</v>
      </c>
      <c r="D208" s="235" t="s">
        <v>152</v>
      </c>
      <c r="E208" s="236" t="s">
        <v>241</v>
      </c>
      <c r="F208" s="237" t="s">
        <v>242</v>
      </c>
      <c r="G208" s="238" t="s">
        <v>215</v>
      </c>
      <c r="H208" s="239">
        <v>88.980999999999995</v>
      </c>
      <c r="I208" s="240"/>
      <c r="J208" s="241">
        <f>ROUND(I208*H208,2)</f>
        <v>0</v>
      </c>
      <c r="K208" s="242"/>
      <c r="L208" s="45"/>
      <c r="M208" s="243" t="s">
        <v>1</v>
      </c>
      <c r="N208" s="244" t="s">
        <v>40</v>
      </c>
      <c r="O208" s="92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7" t="s">
        <v>156</v>
      </c>
      <c r="AT208" s="247" t="s">
        <v>152</v>
      </c>
      <c r="AU208" s="247" t="s">
        <v>85</v>
      </c>
      <c r="AY208" s="18" t="s">
        <v>150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8" t="s">
        <v>83</v>
      </c>
      <c r="BK208" s="248">
        <f>ROUND(I208*H208,2)</f>
        <v>0</v>
      </c>
      <c r="BL208" s="18" t="s">
        <v>156</v>
      </c>
      <c r="BM208" s="247" t="s">
        <v>243</v>
      </c>
    </row>
    <row r="209" s="13" customFormat="1">
      <c r="A209" s="13"/>
      <c r="B209" s="249"/>
      <c r="C209" s="250"/>
      <c r="D209" s="251" t="s">
        <v>158</v>
      </c>
      <c r="E209" s="252" t="s">
        <v>1</v>
      </c>
      <c r="F209" s="253" t="s">
        <v>244</v>
      </c>
      <c r="G209" s="250"/>
      <c r="H209" s="254">
        <v>1.8020000000000001</v>
      </c>
      <c r="I209" s="255"/>
      <c r="J209" s="250"/>
      <c r="K209" s="250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158</v>
      </c>
      <c r="AU209" s="260" t="s">
        <v>85</v>
      </c>
      <c r="AV209" s="13" t="s">
        <v>85</v>
      </c>
      <c r="AW209" s="13" t="s">
        <v>32</v>
      </c>
      <c r="AX209" s="13" t="s">
        <v>75</v>
      </c>
      <c r="AY209" s="260" t="s">
        <v>150</v>
      </c>
    </row>
    <row r="210" s="13" customFormat="1">
      <c r="A210" s="13"/>
      <c r="B210" s="249"/>
      <c r="C210" s="250"/>
      <c r="D210" s="251" t="s">
        <v>158</v>
      </c>
      <c r="E210" s="252" t="s">
        <v>1</v>
      </c>
      <c r="F210" s="253" t="s">
        <v>245</v>
      </c>
      <c r="G210" s="250"/>
      <c r="H210" s="254">
        <v>4.6639999999999997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158</v>
      </c>
      <c r="AU210" s="260" t="s">
        <v>85</v>
      </c>
      <c r="AV210" s="13" t="s">
        <v>85</v>
      </c>
      <c r="AW210" s="13" t="s">
        <v>32</v>
      </c>
      <c r="AX210" s="13" t="s">
        <v>75</v>
      </c>
      <c r="AY210" s="260" t="s">
        <v>150</v>
      </c>
    </row>
    <row r="211" s="13" customFormat="1">
      <c r="A211" s="13"/>
      <c r="B211" s="249"/>
      <c r="C211" s="250"/>
      <c r="D211" s="251" t="s">
        <v>158</v>
      </c>
      <c r="E211" s="252" t="s">
        <v>1</v>
      </c>
      <c r="F211" s="253" t="s">
        <v>246</v>
      </c>
      <c r="G211" s="250"/>
      <c r="H211" s="254">
        <v>16.109999999999999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158</v>
      </c>
      <c r="AU211" s="260" t="s">
        <v>85</v>
      </c>
      <c r="AV211" s="13" t="s">
        <v>85</v>
      </c>
      <c r="AW211" s="13" t="s">
        <v>32</v>
      </c>
      <c r="AX211" s="13" t="s">
        <v>75</v>
      </c>
      <c r="AY211" s="260" t="s">
        <v>150</v>
      </c>
    </row>
    <row r="212" s="13" customFormat="1">
      <c r="A212" s="13"/>
      <c r="B212" s="249"/>
      <c r="C212" s="250"/>
      <c r="D212" s="251" t="s">
        <v>158</v>
      </c>
      <c r="E212" s="252" t="s">
        <v>1</v>
      </c>
      <c r="F212" s="253" t="s">
        <v>247</v>
      </c>
      <c r="G212" s="250"/>
      <c r="H212" s="254">
        <v>1.0569999999999999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158</v>
      </c>
      <c r="AU212" s="260" t="s">
        <v>85</v>
      </c>
      <c r="AV212" s="13" t="s">
        <v>85</v>
      </c>
      <c r="AW212" s="13" t="s">
        <v>32</v>
      </c>
      <c r="AX212" s="13" t="s">
        <v>75</v>
      </c>
      <c r="AY212" s="260" t="s">
        <v>150</v>
      </c>
    </row>
    <row r="213" s="13" customFormat="1">
      <c r="A213" s="13"/>
      <c r="B213" s="249"/>
      <c r="C213" s="250"/>
      <c r="D213" s="251" t="s">
        <v>158</v>
      </c>
      <c r="E213" s="252" t="s">
        <v>1</v>
      </c>
      <c r="F213" s="253" t="s">
        <v>248</v>
      </c>
      <c r="G213" s="250"/>
      <c r="H213" s="254">
        <v>25.663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158</v>
      </c>
      <c r="AU213" s="260" t="s">
        <v>85</v>
      </c>
      <c r="AV213" s="13" t="s">
        <v>85</v>
      </c>
      <c r="AW213" s="13" t="s">
        <v>32</v>
      </c>
      <c r="AX213" s="13" t="s">
        <v>75</v>
      </c>
      <c r="AY213" s="260" t="s">
        <v>150</v>
      </c>
    </row>
    <row r="214" s="13" customFormat="1">
      <c r="A214" s="13"/>
      <c r="B214" s="249"/>
      <c r="C214" s="250"/>
      <c r="D214" s="251" t="s">
        <v>158</v>
      </c>
      <c r="E214" s="252" t="s">
        <v>1</v>
      </c>
      <c r="F214" s="253" t="s">
        <v>249</v>
      </c>
      <c r="G214" s="250"/>
      <c r="H214" s="254">
        <v>39.685000000000002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158</v>
      </c>
      <c r="AU214" s="260" t="s">
        <v>85</v>
      </c>
      <c r="AV214" s="13" t="s">
        <v>85</v>
      </c>
      <c r="AW214" s="13" t="s">
        <v>32</v>
      </c>
      <c r="AX214" s="13" t="s">
        <v>75</v>
      </c>
      <c r="AY214" s="260" t="s">
        <v>150</v>
      </c>
    </row>
    <row r="215" s="14" customFormat="1">
      <c r="A215" s="14"/>
      <c r="B215" s="261"/>
      <c r="C215" s="262"/>
      <c r="D215" s="251" t="s">
        <v>158</v>
      </c>
      <c r="E215" s="263" t="s">
        <v>1</v>
      </c>
      <c r="F215" s="264" t="s">
        <v>160</v>
      </c>
      <c r="G215" s="262"/>
      <c r="H215" s="265">
        <v>88.980999999999995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1" t="s">
        <v>158</v>
      </c>
      <c r="AU215" s="271" t="s">
        <v>85</v>
      </c>
      <c r="AV215" s="14" t="s">
        <v>156</v>
      </c>
      <c r="AW215" s="14" t="s">
        <v>32</v>
      </c>
      <c r="AX215" s="14" t="s">
        <v>83</v>
      </c>
      <c r="AY215" s="271" t="s">
        <v>150</v>
      </c>
    </row>
    <row r="216" s="2" customFormat="1" ht="37.8" customHeight="1">
      <c r="A216" s="39"/>
      <c r="B216" s="40"/>
      <c r="C216" s="235" t="s">
        <v>250</v>
      </c>
      <c r="D216" s="235" t="s">
        <v>152</v>
      </c>
      <c r="E216" s="236" t="s">
        <v>251</v>
      </c>
      <c r="F216" s="237" t="s">
        <v>252</v>
      </c>
      <c r="G216" s="238" t="s">
        <v>215</v>
      </c>
      <c r="H216" s="239">
        <v>233.29900000000001</v>
      </c>
      <c r="I216" s="240"/>
      <c r="J216" s="241">
        <f>ROUND(I216*H216,2)</f>
        <v>0</v>
      </c>
      <c r="K216" s="242"/>
      <c r="L216" s="45"/>
      <c r="M216" s="243" t="s">
        <v>1</v>
      </c>
      <c r="N216" s="244" t="s">
        <v>40</v>
      </c>
      <c r="O216" s="92"/>
      <c r="P216" s="245">
        <f>O216*H216</f>
        <v>0</v>
      </c>
      <c r="Q216" s="245">
        <v>0</v>
      </c>
      <c r="R216" s="245">
        <f>Q216*H216</f>
        <v>0</v>
      </c>
      <c r="S216" s="245">
        <v>0</v>
      </c>
      <c r="T216" s="24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7" t="s">
        <v>156</v>
      </c>
      <c r="AT216" s="247" t="s">
        <v>152</v>
      </c>
      <c r="AU216" s="247" t="s">
        <v>85</v>
      </c>
      <c r="AY216" s="18" t="s">
        <v>150</v>
      </c>
      <c r="BE216" s="248">
        <f>IF(N216="základní",J216,0)</f>
        <v>0</v>
      </c>
      <c r="BF216" s="248">
        <f>IF(N216="snížená",J216,0)</f>
        <v>0</v>
      </c>
      <c r="BG216" s="248">
        <f>IF(N216="zákl. přenesená",J216,0)</f>
        <v>0</v>
      </c>
      <c r="BH216" s="248">
        <f>IF(N216="sníž. přenesená",J216,0)</f>
        <v>0</v>
      </c>
      <c r="BI216" s="248">
        <f>IF(N216="nulová",J216,0)</f>
        <v>0</v>
      </c>
      <c r="BJ216" s="18" t="s">
        <v>83</v>
      </c>
      <c r="BK216" s="248">
        <f>ROUND(I216*H216,2)</f>
        <v>0</v>
      </c>
      <c r="BL216" s="18" t="s">
        <v>156</v>
      </c>
      <c r="BM216" s="247" t="s">
        <v>253</v>
      </c>
    </row>
    <row r="217" s="13" customFormat="1">
      <c r="A217" s="13"/>
      <c r="B217" s="249"/>
      <c r="C217" s="250"/>
      <c r="D217" s="251" t="s">
        <v>158</v>
      </c>
      <c r="E217" s="252" t="s">
        <v>1</v>
      </c>
      <c r="F217" s="253" t="s">
        <v>254</v>
      </c>
      <c r="G217" s="250"/>
      <c r="H217" s="254">
        <v>186.536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158</v>
      </c>
      <c r="AU217" s="260" t="s">
        <v>85</v>
      </c>
      <c r="AV217" s="13" t="s">
        <v>85</v>
      </c>
      <c r="AW217" s="13" t="s">
        <v>32</v>
      </c>
      <c r="AX217" s="13" t="s">
        <v>75</v>
      </c>
      <c r="AY217" s="260" t="s">
        <v>150</v>
      </c>
    </row>
    <row r="218" s="13" customFormat="1">
      <c r="A218" s="13"/>
      <c r="B218" s="249"/>
      <c r="C218" s="250"/>
      <c r="D218" s="251" t="s">
        <v>158</v>
      </c>
      <c r="E218" s="252" t="s">
        <v>1</v>
      </c>
      <c r="F218" s="253" t="s">
        <v>255</v>
      </c>
      <c r="G218" s="250"/>
      <c r="H218" s="254">
        <v>46.762999999999998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158</v>
      </c>
      <c r="AU218" s="260" t="s">
        <v>85</v>
      </c>
      <c r="AV218" s="13" t="s">
        <v>85</v>
      </c>
      <c r="AW218" s="13" t="s">
        <v>32</v>
      </c>
      <c r="AX218" s="13" t="s">
        <v>75</v>
      </c>
      <c r="AY218" s="260" t="s">
        <v>150</v>
      </c>
    </row>
    <row r="219" s="14" customFormat="1">
      <c r="A219" s="14"/>
      <c r="B219" s="261"/>
      <c r="C219" s="262"/>
      <c r="D219" s="251" t="s">
        <v>158</v>
      </c>
      <c r="E219" s="263" t="s">
        <v>1</v>
      </c>
      <c r="F219" s="264" t="s">
        <v>160</v>
      </c>
      <c r="G219" s="262"/>
      <c r="H219" s="265">
        <v>233.29900000000001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158</v>
      </c>
      <c r="AU219" s="271" t="s">
        <v>85</v>
      </c>
      <c r="AV219" s="14" t="s">
        <v>156</v>
      </c>
      <c r="AW219" s="14" t="s">
        <v>32</v>
      </c>
      <c r="AX219" s="14" t="s">
        <v>83</v>
      </c>
      <c r="AY219" s="271" t="s">
        <v>150</v>
      </c>
    </row>
    <row r="220" s="12" customFormat="1" ht="25.92" customHeight="1">
      <c r="A220" s="12"/>
      <c r="B220" s="219"/>
      <c r="C220" s="220"/>
      <c r="D220" s="221" t="s">
        <v>74</v>
      </c>
      <c r="E220" s="222" t="s">
        <v>256</v>
      </c>
      <c r="F220" s="222" t="s">
        <v>257</v>
      </c>
      <c r="G220" s="220"/>
      <c r="H220" s="220"/>
      <c r="I220" s="223"/>
      <c r="J220" s="224">
        <f>BK220</f>
        <v>0</v>
      </c>
      <c r="K220" s="220"/>
      <c r="L220" s="225"/>
      <c r="M220" s="226"/>
      <c r="N220" s="227"/>
      <c r="O220" s="227"/>
      <c r="P220" s="228">
        <f>P221+P224+P226+P228+P230+P239+P241+P244+P248+P250+P252+P276+P293+P328+P339+P356</f>
        <v>0</v>
      </c>
      <c r="Q220" s="227"/>
      <c r="R220" s="228">
        <f>R221+R224+R226+R228+R230+R239+R241+R244+R248+R250+R252+R276+R293+R328+R339+R356</f>
        <v>0.0110136</v>
      </c>
      <c r="S220" s="227"/>
      <c r="T220" s="229">
        <f>T221+T224+T226+T228+T230+T239+T241+T244+T248+T250+T252+T276+T293+T328+T339+T356</f>
        <v>96.229687739999989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0" t="s">
        <v>85</v>
      </c>
      <c r="AT220" s="231" t="s">
        <v>74</v>
      </c>
      <c r="AU220" s="231" t="s">
        <v>75</v>
      </c>
      <c r="AY220" s="230" t="s">
        <v>150</v>
      </c>
      <c r="BK220" s="232">
        <f>BK221+BK224+BK226+BK228+BK230+BK239+BK241+BK244+BK248+BK250+BK252+BK276+BK293+BK328+BK339+BK356</f>
        <v>0</v>
      </c>
    </row>
    <row r="221" s="12" customFormat="1" ht="22.8" customHeight="1">
      <c r="A221" s="12"/>
      <c r="B221" s="219"/>
      <c r="C221" s="220"/>
      <c r="D221" s="221" t="s">
        <v>74</v>
      </c>
      <c r="E221" s="233" t="s">
        <v>258</v>
      </c>
      <c r="F221" s="233" t="s">
        <v>259</v>
      </c>
      <c r="G221" s="220"/>
      <c r="H221" s="220"/>
      <c r="I221" s="223"/>
      <c r="J221" s="234">
        <f>BK221</f>
        <v>0</v>
      </c>
      <c r="K221" s="220"/>
      <c r="L221" s="225"/>
      <c r="M221" s="226"/>
      <c r="N221" s="227"/>
      <c r="O221" s="227"/>
      <c r="P221" s="228">
        <f>SUM(P222:P223)</f>
        <v>0</v>
      </c>
      <c r="Q221" s="227"/>
      <c r="R221" s="228">
        <f>SUM(R222:R223)</f>
        <v>0</v>
      </c>
      <c r="S221" s="227"/>
      <c r="T221" s="229">
        <f>SUM(T222:T223)</f>
        <v>1.7835000000000001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0" t="s">
        <v>85</v>
      </c>
      <c r="AT221" s="231" t="s">
        <v>74</v>
      </c>
      <c r="AU221" s="231" t="s">
        <v>83</v>
      </c>
      <c r="AY221" s="230" t="s">
        <v>150</v>
      </c>
      <c r="BK221" s="232">
        <f>SUM(BK222:BK223)</f>
        <v>0</v>
      </c>
    </row>
    <row r="222" s="2" customFormat="1" ht="16.5" customHeight="1">
      <c r="A222" s="39"/>
      <c r="B222" s="40"/>
      <c r="C222" s="235" t="s">
        <v>260</v>
      </c>
      <c r="D222" s="235" t="s">
        <v>152</v>
      </c>
      <c r="E222" s="236" t="s">
        <v>261</v>
      </c>
      <c r="F222" s="237" t="s">
        <v>262</v>
      </c>
      <c r="G222" s="238" t="s">
        <v>155</v>
      </c>
      <c r="H222" s="239">
        <v>445.875</v>
      </c>
      <c r="I222" s="240"/>
      <c r="J222" s="241">
        <f>ROUND(I222*H222,2)</f>
        <v>0</v>
      </c>
      <c r="K222" s="242"/>
      <c r="L222" s="45"/>
      <c r="M222" s="243" t="s">
        <v>1</v>
      </c>
      <c r="N222" s="244" t="s">
        <v>40</v>
      </c>
      <c r="O222" s="92"/>
      <c r="P222" s="245">
        <f>O222*H222</f>
        <v>0</v>
      </c>
      <c r="Q222" s="245">
        <v>0</v>
      </c>
      <c r="R222" s="245">
        <f>Q222*H222</f>
        <v>0</v>
      </c>
      <c r="S222" s="245">
        <v>0.0040000000000000001</v>
      </c>
      <c r="T222" s="246">
        <f>S222*H222</f>
        <v>1.7835000000000001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263</v>
      </c>
      <c r="AT222" s="247" t="s">
        <v>152</v>
      </c>
      <c r="AU222" s="247" t="s">
        <v>85</v>
      </c>
      <c r="AY222" s="18" t="s">
        <v>150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83</v>
      </c>
      <c r="BK222" s="248">
        <f>ROUND(I222*H222,2)</f>
        <v>0</v>
      </c>
      <c r="BL222" s="18" t="s">
        <v>263</v>
      </c>
      <c r="BM222" s="247" t="s">
        <v>264</v>
      </c>
    </row>
    <row r="223" s="13" customFormat="1">
      <c r="A223" s="13"/>
      <c r="B223" s="249"/>
      <c r="C223" s="250"/>
      <c r="D223" s="251" t="s">
        <v>158</v>
      </c>
      <c r="E223" s="252" t="s">
        <v>1</v>
      </c>
      <c r="F223" s="253" t="s">
        <v>159</v>
      </c>
      <c r="G223" s="250"/>
      <c r="H223" s="254">
        <v>445.875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158</v>
      </c>
      <c r="AU223" s="260" t="s">
        <v>85</v>
      </c>
      <c r="AV223" s="13" t="s">
        <v>85</v>
      </c>
      <c r="AW223" s="13" t="s">
        <v>32</v>
      </c>
      <c r="AX223" s="13" t="s">
        <v>83</v>
      </c>
      <c r="AY223" s="260" t="s">
        <v>150</v>
      </c>
    </row>
    <row r="224" s="12" customFormat="1" ht="22.8" customHeight="1">
      <c r="A224" s="12"/>
      <c r="B224" s="219"/>
      <c r="C224" s="220"/>
      <c r="D224" s="221" t="s">
        <v>74</v>
      </c>
      <c r="E224" s="233" t="s">
        <v>265</v>
      </c>
      <c r="F224" s="233" t="s">
        <v>266</v>
      </c>
      <c r="G224" s="220"/>
      <c r="H224" s="220"/>
      <c r="I224" s="223"/>
      <c r="J224" s="234">
        <f>BK224</f>
        <v>0</v>
      </c>
      <c r="K224" s="220"/>
      <c r="L224" s="225"/>
      <c r="M224" s="226"/>
      <c r="N224" s="227"/>
      <c r="O224" s="227"/>
      <c r="P224" s="228">
        <f>P225</f>
        <v>0</v>
      </c>
      <c r="Q224" s="227"/>
      <c r="R224" s="228">
        <f>R225</f>
        <v>0</v>
      </c>
      <c r="S224" s="227"/>
      <c r="T224" s="229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30" t="s">
        <v>85</v>
      </c>
      <c r="AT224" s="231" t="s">
        <v>74</v>
      </c>
      <c r="AU224" s="231" t="s">
        <v>83</v>
      </c>
      <c r="AY224" s="230" t="s">
        <v>150</v>
      </c>
      <c r="BK224" s="232">
        <f>BK225</f>
        <v>0</v>
      </c>
    </row>
    <row r="225" s="2" customFormat="1" ht="16.5" customHeight="1">
      <c r="A225" s="39"/>
      <c r="B225" s="40"/>
      <c r="C225" s="235" t="s">
        <v>267</v>
      </c>
      <c r="D225" s="235" t="s">
        <v>152</v>
      </c>
      <c r="E225" s="236" t="s">
        <v>268</v>
      </c>
      <c r="F225" s="237" t="s">
        <v>269</v>
      </c>
      <c r="G225" s="238" t="s">
        <v>270</v>
      </c>
      <c r="H225" s="239">
        <v>1</v>
      </c>
      <c r="I225" s="240"/>
      <c r="J225" s="241">
        <f>ROUND(I225*H225,2)</f>
        <v>0</v>
      </c>
      <c r="K225" s="242"/>
      <c r="L225" s="45"/>
      <c r="M225" s="243" t="s">
        <v>1</v>
      </c>
      <c r="N225" s="244" t="s">
        <v>40</v>
      </c>
      <c r="O225" s="92"/>
      <c r="P225" s="245">
        <f>O225*H225</f>
        <v>0</v>
      </c>
      <c r="Q225" s="245">
        <v>0</v>
      </c>
      <c r="R225" s="245">
        <f>Q225*H225</f>
        <v>0</v>
      </c>
      <c r="S225" s="245">
        <v>0</v>
      </c>
      <c r="T225" s="24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7" t="s">
        <v>263</v>
      </c>
      <c r="AT225" s="247" t="s">
        <v>152</v>
      </c>
      <c r="AU225" s="247" t="s">
        <v>85</v>
      </c>
      <c r="AY225" s="18" t="s">
        <v>150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8" t="s">
        <v>83</v>
      </c>
      <c r="BK225" s="248">
        <f>ROUND(I225*H225,2)</f>
        <v>0</v>
      </c>
      <c r="BL225" s="18" t="s">
        <v>263</v>
      </c>
      <c r="BM225" s="247" t="s">
        <v>271</v>
      </c>
    </row>
    <row r="226" s="12" customFormat="1" ht="22.8" customHeight="1">
      <c r="A226" s="12"/>
      <c r="B226" s="219"/>
      <c r="C226" s="220"/>
      <c r="D226" s="221" t="s">
        <v>74</v>
      </c>
      <c r="E226" s="233" t="s">
        <v>272</v>
      </c>
      <c r="F226" s="233" t="s">
        <v>273</v>
      </c>
      <c r="G226" s="220"/>
      <c r="H226" s="220"/>
      <c r="I226" s="223"/>
      <c r="J226" s="234">
        <f>BK226</f>
        <v>0</v>
      </c>
      <c r="K226" s="220"/>
      <c r="L226" s="225"/>
      <c r="M226" s="226"/>
      <c r="N226" s="227"/>
      <c r="O226" s="227"/>
      <c r="P226" s="228">
        <f>P227</f>
        <v>0</v>
      </c>
      <c r="Q226" s="227"/>
      <c r="R226" s="228">
        <f>R227</f>
        <v>0</v>
      </c>
      <c r="S226" s="227"/>
      <c r="T226" s="229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30" t="s">
        <v>85</v>
      </c>
      <c r="AT226" s="231" t="s">
        <v>74</v>
      </c>
      <c r="AU226" s="231" t="s">
        <v>83</v>
      </c>
      <c r="AY226" s="230" t="s">
        <v>150</v>
      </c>
      <c r="BK226" s="232">
        <f>BK227</f>
        <v>0</v>
      </c>
    </row>
    <row r="227" s="2" customFormat="1" ht="16.5" customHeight="1">
      <c r="A227" s="39"/>
      <c r="B227" s="40"/>
      <c r="C227" s="235" t="s">
        <v>8</v>
      </c>
      <c r="D227" s="235" t="s">
        <v>152</v>
      </c>
      <c r="E227" s="236" t="s">
        <v>274</v>
      </c>
      <c r="F227" s="237" t="s">
        <v>275</v>
      </c>
      <c r="G227" s="238" t="s">
        <v>270</v>
      </c>
      <c r="H227" s="239">
        <v>1</v>
      </c>
      <c r="I227" s="240"/>
      <c r="J227" s="241">
        <f>ROUND(I227*H227,2)</f>
        <v>0</v>
      </c>
      <c r="K227" s="242"/>
      <c r="L227" s="45"/>
      <c r="M227" s="243" t="s">
        <v>1</v>
      </c>
      <c r="N227" s="244" t="s">
        <v>40</v>
      </c>
      <c r="O227" s="92"/>
      <c r="P227" s="245">
        <f>O227*H227</f>
        <v>0</v>
      </c>
      <c r="Q227" s="245">
        <v>0</v>
      </c>
      <c r="R227" s="245">
        <f>Q227*H227</f>
        <v>0</v>
      </c>
      <c r="S227" s="245">
        <v>0</v>
      </c>
      <c r="T227" s="24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7" t="s">
        <v>263</v>
      </c>
      <c r="AT227" s="247" t="s">
        <v>152</v>
      </c>
      <c r="AU227" s="247" t="s">
        <v>85</v>
      </c>
      <c r="AY227" s="18" t="s">
        <v>150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8" t="s">
        <v>83</v>
      </c>
      <c r="BK227" s="248">
        <f>ROUND(I227*H227,2)</f>
        <v>0</v>
      </c>
      <c r="BL227" s="18" t="s">
        <v>263</v>
      </c>
      <c r="BM227" s="247" t="s">
        <v>276</v>
      </c>
    </row>
    <row r="228" s="12" customFormat="1" ht="22.8" customHeight="1">
      <c r="A228" s="12"/>
      <c r="B228" s="219"/>
      <c r="C228" s="220"/>
      <c r="D228" s="221" t="s">
        <v>74</v>
      </c>
      <c r="E228" s="233" t="s">
        <v>277</v>
      </c>
      <c r="F228" s="233" t="s">
        <v>278</v>
      </c>
      <c r="G228" s="220"/>
      <c r="H228" s="220"/>
      <c r="I228" s="223"/>
      <c r="J228" s="234">
        <f>BK228</f>
        <v>0</v>
      </c>
      <c r="K228" s="220"/>
      <c r="L228" s="225"/>
      <c r="M228" s="226"/>
      <c r="N228" s="227"/>
      <c r="O228" s="227"/>
      <c r="P228" s="228">
        <f>P229</f>
        <v>0</v>
      </c>
      <c r="Q228" s="227"/>
      <c r="R228" s="228">
        <f>R229</f>
        <v>0</v>
      </c>
      <c r="S228" s="227"/>
      <c r="T228" s="229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30" t="s">
        <v>85</v>
      </c>
      <c r="AT228" s="231" t="s">
        <v>74</v>
      </c>
      <c r="AU228" s="231" t="s">
        <v>83</v>
      </c>
      <c r="AY228" s="230" t="s">
        <v>150</v>
      </c>
      <c r="BK228" s="232">
        <f>BK229</f>
        <v>0</v>
      </c>
    </row>
    <row r="229" s="2" customFormat="1" ht="16.5" customHeight="1">
      <c r="A229" s="39"/>
      <c r="B229" s="40"/>
      <c r="C229" s="235" t="s">
        <v>263</v>
      </c>
      <c r="D229" s="235" t="s">
        <v>152</v>
      </c>
      <c r="E229" s="236" t="s">
        <v>279</v>
      </c>
      <c r="F229" s="237" t="s">
        <v>280</v>
      </c>
      <c r="G229" s="238" t="s">
        <v>270</v>
      </c>
      <c r="H229" s="239">
        <v>1</v>
      </c>
      <c r="I229" s="240"/>
      <c r="J229" s="241">
        <f>ROUND(I229*H229,2)</f>
        <v>0</v>
      </c>
      <c r="K229" s="242"/>
      <c r="L229" s="45"/>
      <c r="M229" s="243" t="s">
        <v>1</v>
      </c>
      <c r="N229" s="244" t="s">
        <v>40</v>
      </c>
      <c r="O229" s="92"/>
      <c r="P229" s="245">
        <f>O229*H229</f>
        <v>0</v>
      </c>
      <c r="Q229" s="245">
        <v>0</v>
      </c>
      <c r="R229" s="245">
        <f>Q229*H229</f>
        <v>0</v>
      </c>
      <c r="S229" s="245">
        <v>0</v>
      </c>
      <c r="T229" s="24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7" t="s">
        <v>263</v>
      </c>
      <c r="AT229" s="247" t="s">
        <v>152</v>
      </c>
      <c r="AU229" s="247" t="s">
        <v>85</v>
      </c>
      <c r="AY229" s="18" t="s">
        <v>150</v>
      </c>
      <c r="BE229" s="248">
        <f>IF(N229="základní",J229,0)</f>
        <v>0</v>
      </c>
      <c r="BF229" s="248">
        <f>IF(N229="snížená",J229,0)</f>
        <v>0</v>
      </c>
      <c r="BG229" s="248">
        <f>IF(N229="zákl. přenesená",J229,0)</f>
        <v>0</v>
      </c>
      <c r="BH229" s="248">
        <f>IF(N229="sníž. přenesená",J229,0)</f>
        <v>0</v>
      </c>
      <c r="BI229" s="248">
        <f>IF(N229="nulová",J229,0)</f>
        <v>0</v>
      </c>
      <c r="BJ229" s="18" t="s">
        <v>83</v>
      </c>
      <c r="BK229" s="248">
        <f>ROUND(I229*H229,2)</f>
        <v>0</v>
      </c>
      <c r="BL229" s="18" t="s">
        <v>263</v>
      </c>
      <c r="BM229" s="247" t="s">
        <v>281</v>
      </c>
    </row>
    <row r="230" s="12" customFormat="1" ht="22.8" customHeight="1">
      <c r="A230" s="12"/>
      <c r="B230" s="219"/>
      <c r="C230" s="220"/>
      <c r="D230" s="221" t="s">
        <v>74</v>
      </c>
      <c r="E230" s="233" t="s">
        <v>282</v>
      </c>
      <c r="F230" s="233" t="s">
        <v>283</v>
      </c>
      <c r="G230" s="220"/>
      <c r="H230" s="220"/>
      <c r="I230" s="223"/>
      <c r="J230" s="234">
        <f>BK230</f>
        <v>0</v>
      </c>
      <c r="K230" s="220"/>
      <c r="L230" s="225"/>
      <c r="M230" s="226"/>
      <c r="N230" s="227"/>
      <c r="O230" s="227"/>
      <c r="P230" s="228">
        <f>SUM(P231:P238)</f>
        <v>0</v>
      </c>
      <c r="Q230" s="227"/>
      <c r="R230" s="228">
        <f>SUM(R231:R238)</f>
        <v>0</v>
      </c>
      <c r="S230" s="227"/>
      <c r="T230" s="229">
        <f>SUM(T231:T238)</f>
        <v>0.37597999999999998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0" t="s">
        <v>85</v>
      </c>
      <c r="AT230" s="231" t="s">
        <v>74</v>
      </c>
      <c r="AU230" s="231" t="s">
        <v>83</v>
      </c>
      <c r="AY230" s="230" t="s">
        <v>150</v>
      </c>
      <c r="BK230" s="232">
        <f>SUM(BK231:BK238)</f>
        <v>0</v>
      </c>
    </row>
    <row r="231" s="2" customFormat="1" ht="16.5" customHeight="1">
      <c r="A231" s="39"/>
      <c r="B231" s="40"/>
      <c r="C231" s="235" t="s">
        <v>284</v>
      </c>
      <c r="D231" s="235" t="s">
        <v>152</v>
      </c>
      <c r="E231" s="236" t="s">
        <v>285</v>
      </c>
      <c r="F231" s="237" t="s">
        <v>286</v>
      </c>
      <c r="G231" s="238" t="s">
        <v>270</v>
      </c>
      <c r="H231" s="239">
        <v>3</v>
      </c>
      <c r="I231" s="240"/>
      <c r="J231" s="241">
        <f>ROUND(I231*H231,2)</f>
        <v>0</v>
      </c>
      <c r="K231" s="242"/>
      <c r="L231" s="45"/>
      <c r="M231" s="243" t="s">
        <v>1</v>
      </c>
      <c r="N231" s="244" t="s">
        <v>40</v>
      </c>
      <c r="O231" s="92"/>
      <c r="P231" s="245">
        <f>O231*H231</f>
        <v>0</v>
      </c>
      <c r="Q231" s="245">
        <v>0</v>
      </c>
      <c r="R231" s="245">
        <f>Q231*H231</f>
        <v>0</v>
      </c>
      <c r="S231" s="245">
        <v>0.034200000000000001</v>
      </c>
      <c r="T231" s="246">
        <f>S231*H231</f>
        <v>0.1026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263</v>
      </c>
      <c r="AT231" s="247" t="s">
        <v>152</v>
      </c>
      <c r="AU231" s="247" t="s">
        <v>85</v>
      </c>
      <c r="AY231" s="18" t="s">
        <v>150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83</v>
      </c>
      <c r="BK231" s="248">
        <f>ROUND(I231*H231,2)</f>
        <v>0</v>
      </c>
      <c r="BL231" s="18" t="s">
        <v>263</v>
      </c>
      <c r="BM231" s="247" t="s">
        <v>287</v>
      </c>
    </row>
    <row r="232" s="2" customFormat="1" ht="24.15" customHeight="1">
      <c r="A232" s="39"/>
      <c r="B232" s="40"/>
      <c r="C232" s="235" t="s">
        <v>288</v>
      </c>
      <c r="D232" s="235" t="s">
        <v>152</v>
      </c>
      <c r="E232" s="236" t="s">
        <v>289</v>
      </c>
      <c r="F232" s="237" t="s">
        <v>290</v>
      </c>
      <c r="G232" s="238" t="s">
        <v>270</v>
      </c>
      <c r="H232" s="239">
        <v>3</v>
      </c>
      <c r="I232" s="240"/>
      <c r="J232" s="241">
        <f>ROUND(I232*H232,2)</f>
        <v>0</v>
      </c>
      <c r="K232" s="242"/>
      <c r="L232" s="45"/>
      <c r="M232" s="243" t="s">
        <v>1</v>
      </c>
      <c r="N232" s="244" t="s">
        <v>40</v>
      </c>
      <c r="O232" s="92"/>
      <c r="P232" s="245">
        <f>O232*H232</f>
        <v>0</v>
      </c>
      <c r="Q232" s="245">
        <v>0</v>
      </c>
      <c r="R232" s="245">
        <f>Q232*H232</f>
        <v>0</v>
      </c>
      <c r="S232" s="245">
        <v>0.01107</v>
      </c>
      <c r="T232" s="246">
        <f>S232*H232</f>
        <v>0.033210000000000003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7" t="s">
        <v>263</v>
      </c>
      <c r="AT232" s="247" t="s">
        <v>152</v>
      </c>
      <c r="AU232" s="247" t="s">
        <v>85</v>
      </c>
      <c r="AY232" s="18" t="s">
        <v>150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8" t="s">
        <v>83</v>
      </c>
      <c r="BK232" s="248">
        <f>ROUND(I232*H232,2)</f>
        <v>0</v>
      </c>
      <c r="BL232" s="18" t="s">
        <v>263</v>
      </c>
      <c r="BM232" s="247" t="s">
        <v>291</v>
      </c>
    </row>
    <row r="233" s="2" customFormat="1" ht="16.5" customHeight="1">
      <c r="A233" s="39"/>
      <c r="B233" s="40"/>
      <c r="C233" s="235" t="s">
        <v>292</v>
      </c>
      <c r="D233" s="235" t="s">
        <v>152</v>
      </c>
      <c r="E233" s="236" t="s">
        <v>293</v>
      </c>
      <c r="F233" s="237" t="s">
        <v>294</v>
      </c>
      <c r="G233" s="238" t="s">
        <v>270</v>
      </c>
      <c r="H233" s="239">
        <v>5</v>
      </c>
      <c r="I233" s="240"/>
      <c r="J233" s="241">
        <f>ROUND(I233*H233,2)</f>
        <v>0</v>
      </c>
      <c r="K233" s="242"/>
      <c r="L233" s="45"/>
      <c r="M233" s="243" t="s">
        <v>1</v>
      </c>
      <c r="N233" s="244" t="s">
        <v>40</v>
      </c>
      <c r="O233" s="92"/>
      <c r="P233" s="245">
        <f>O233*H233</f>
        <v>0</v>
      </c>
      <c r="Q233" s="245">
        <v>0</v>
      </c>
      <c r="R233" s="245">
        <f>Q233*H233</f>
        <v>0</v>
      </c>
      <c r="S233" s="245">
        <v>0.019460000000000002</v>
      </c>
      <c r="T233" s="246">
        <f>S233*H233</f>
        <v>0.097300000000000011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7" t="s">
        <v>263</v>
      </c>
      <c r="AT233" s="247" t="s">
        <v>152</v>
      </c>
      <c r="AU233" s="247" t="s">
        <v>85</v>
      </c>
      <c r="AY233" s="18" t="s">
        <v>150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8" t="s">
        <v>83</v>
      </c>
      <c r="BK233" s="248">
        <f>ROUND(I233*H233,2)</f>
        <v>0</v>
      </c>
      <c r="BL233" s="18" t="s">
        <v>263</v>
      </c>
      <c r="BM233" s="247" t="s">
        <v>295</v>
      </c>
    </row>
    <row r="234" s="2" customFormat="1" ht="21.75" customHeight="1">
      <c r="A234" s="39"/>
      <c r="B234" s="40"/>
      <c r="C234" s="235" t="s">
        <v>296</v>
      </c>
      <c r="D234" s="235" t="s">
        <v>152</v>
      </c>
      <c r="E234" s="236" t="s">
        <v>297</v>
      </c>
      <c r="F234" s="237" t="s">
        <v>298</v>
      </c>
      <c r="G234" s="238" t="s">
        <v>270</v>
      </c>
      <c r="H234" s="239">
        <v>5</v>
      </c>
      <c r="I234" s="240"/>
      <c r="J234" s="241">
        <f>ROUND(I234*H234,2)</f>
        <v>0</v>
      </c>
      <c r="K234" s="242"/>
      <c r="L234" s="45"/>
      <c r="M234" s="243" t="s">
        <v>1</v>
      </c>
      <c r="N234" s="244" t="s">
        <v>40</v>
      </c>
      <c r="O234" s="92"/>
      <c r="P234" s="245">
        <f>O234*H234</f>
        <v>0</v>
      </c>
      <c r="Q234" s="245">
        <v>0</v>
      </c>
      <c r="R234" s="245">
        <f>Q234*H234</f>
        <v>0</v>
      </c>
      <c r="S234" s="245">
        <v>0.024500000000000001</v>
      </c>
      <c r="T234" s="246">
        <f>S234*H234</f>
        <v>0.1225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7" t="s">
        <v>263</v>
      </c>
      <c r="AT234" s="247" t="s">
        <v>152</v>
      </c>
      <c r="AU234" s="247" t="s">
        <v>85</v>
      </c>
      <c r="AY234" s="18" t="s">
        <v>150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8" t="s">
        <v>83</v>
      </c>
      <c r="BK234" s="248">
        <f>ROUND(I234*H234,2)</f>
        <v>0</v>
      </c>
      <c r="BL234" s="18" t="s">
        <v>263</v>
      </c>
      <c r="BM234" s="247" t="s">
        <v>299</v>
      </c>
    </row>
    <row r="235" s="2" customFormat="1" ht="16.5" customHeight="1">
      <c r="A235" s="39"/>
      <c r="B235" s="40"/>
      <c r="C235" s="235" t="s">
        <v>7</v>
      </c>
      <c r="D235" s="235" t="s">
        <v>152</v>
      </c>
      <c r="E235" s="236" t="s">
        <v>300</v>
      </c>
      <c r="F235" s="237" t="s">
        <v>301</v>
      </c>
      <c r="G235" s="238" t="s">
        <v>302</v>
      </c>
      <c r="H235" s="239">
        <v>3</v>
      </c>
      <c r="I235" s="240"/>
      <c r="J235" s="241">
        <f>ROUND(I235*H235,2)</f>
        <v>0</v>
      </c>
      <c r="K235" s="242"/>
      <c r="L235" s="45"/>
      <c r="M235" s="243" t="s">
        <v>1</v>
      </c>
      <c r="N235" s="244" t="s">
        <v>40</v>
      </c>
      <c r="O235" s="92"/>
      <c r="P235" s="245">
        <f>O235*H235</f>
        <v>0</v>
      </c>
      <c r="Q235" s="245">
        <v>0</v>
      </c>
      <c r="R235" s="245">
        <f>Q235*H235</f>
        <v>0</v>
      </c>
      <c r="S235" s="245">
        <v>0.00048999999999999998</v>
      </c>
      <c r="T235" s="246">
        <f>S235*H235</f>
        <v>0.00147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7" t="s">
        <v>263</v>
      </c>
      <c r="AT235" s="247" t="s">
        <v>152</v>
      </c>
      <c r="AU235" s="247" t="s">
        <v>85</v>
      </c>
      <c r="AY235" s="18" t="s">
        <v>150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8" t="s">
        <v>83</v>
      </c>
      <c r="BK235" s="248">
        <f>ROUND(I235*H235,2)</f>
        <v>0</v>
      </c>
      <c r="BL235" s="18" t="s">
        <v>263</v>
      </c>
      <c r="BM235" s="247" t="s">
        <v>303</v>
      </c>
    </row>
    <row r="236" s="2" customFormat="1" ht="16.5" customHeight="1">
      <c r="A236" s="39"/>
      <c r="B236" s="40"/>
      <c r="C236" s="235" t="s">
        <v>304</v>
      </c>
      <c r="D236" s="235" t="s">
        <v>152</v>
      </c>
      <c r="E236" s="236" t="s">
        <v>305</v>
      </c>
      <c r="F236" s="237" t="s">
        <v>306</v>
      </c>
      <c r="G236" s="238" t="s">
        <v>270</v>
      </c>
      <c r="H236" s="239">
        <v>5</v>
      </c>
      <c r="I236" s="240"/>
      <c r="J236" s="241">
        <f>ROUND(I236*H236,2)</f>
        <v>0</v>
      </c>
      <c r="K236" s="242"/>
      <c r="L236" s="45"/>
      <c r="M236" s="243" t="s">
        <v>1</v>
      </c>
      <c r="N236" s="244" t="s">
        <v>40</v>
      </c>
      <c r="O236" s="92"/>
      <c r="P236" s="245">
        <f>O236*H236</f>
        <v>0</v>
      </c>
      <c r="Q236" s="245">
        <v>0</v>
      </c>
      <c r="R236" s="245">
        <f>Q236*H236</f>
        <v>0</v>
      </c>
      <c r="S236" s="245">
        <v>0.00156</v>
      </c>
      <c r="T236" s="246">
        <f>S236*H236</f>
        <v>0.0077999999999999996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263</v>
      </c>
      <c r="AT236" s="247" t="s">
        <v>152</v>
      </c>
      <c r="AU236" s="247" t="s">
        <v>85</v>
      </c>
      <c r="AY236" s="18" t="s">
        <v>150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83</v>
      </c>
      <c r="BK236" s="248">
        <f>ROUND(I236*H236,2)</f>
        <v>0</v>
      </c>
      <c r="BL236" s="18" t="s">
        <v>263</v>
      </c>
      <c r="BM236" s="247" t="s">
        <v>307</v>
      </c>
    </row>
    <row r="237" s="2" customFormat="1" ht="16.5" customHeight="1">
      <c r="A237" s="39"/>
      <c r="B237" s="40"/>
      <c r="C237" s="235" t="s">
        <v>308</v>
      </c>
      <c r="D237" s="235" t="s">
        <v>152</v>
      </c>
      <c r="E237" s="236" t="s">
        <v>309</v>
      </c>
      <c r="F237" s="237" t="s">
        <v>310</v>
      </c>
      <c r="G237" s="238" t="s">
        <v>270</v>
      </c>
      <c r="H237" s="239">
        <v>5</v>
      </c>
      <c r="I237" s="240"/>
      <c r="J237" s="241">
        <f>ROUND(I237*H237,2)</f>
        <v>0</v>
      </c>
      <c r="K237" s="242"/>
      <c r="L237" s="45"/>
      <c r="M237" s="243" t="s">
        <v>1</v>
      </c>
      <c r="N237" s="244" t="s">
        <v>40</v>
      </c>
      <c r="O237" s="92"/>
      <c r="P237" s="245">
        <f>O237*H237</f>
        <v>0</v>
      </c>
      <c r="Q237" s="245">
        <v>0</v>
      </c>
      <c r="R237" s="245">
        <f>Q237*H237</f>
        <v>0</v>
      </c>
      <c r="S237" s="245">
        <v>0.00085999999999999998</v>
      </c>
      <c r="T237" s="246">
        <f>S237*H237</f>
        <v>0.0043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7" t="s">
        <v>263</v>
      </c>
      <c r="AT237" s="247" t="s">
        <v>152</v>
      </c>
      <c r="AU237" s="247" t="s">
        <v>85</v>
      </c>
      <c r="AY237" s="18" t="s">
        <v>150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8" t="s">
        <v>83</v>
      </c>
      <c r="BK237" s="248">
        <f>ROUND(I237*H237,2)</f>
        <v>0</v>
      </c>
      <c r="BL237" s="18" t="s">
        <v>263</v>
      </c>
      <c r="BM237" s="247" t="s">
        <v>311</v>
      </c>
    </row>
    <row r="238" s="2" customFormat="1" ht="16.5" customHeight="1">
      <c r="A238" s="39"/>
      <c r="B238" s="40"/>
      <c r="C238" s="235" t="s">
        <v>312</v>
      </c>
      <c r="D238" s="235" t="s">
        <v>152</v>
      </c>
      <c r="E238" s="236" t="s">
        <v>313</v>
      </c>
      <c r="F238" s="237" t="s">
        <v>314</v>
      </c>
      <c r="G238" s="238" t="s">
        <v>302</v>
      </c>
      <c r="H238" s="239">
        <v>8</v>
      </c>
      <c r="I238" s="240"/>
      <c r="J238" s="241">
        <f>ROUND(I238*H238,2)</f>
        <v>0</v>
      </c>
      <c r="K238" s="242"/>
      <c r="L238" s="45"/>
      <c r="M238" s="243" t="s">
        <v>1</v>
      </c>
      <c r="N238" s="244" t="s">
        <v>40</v>
      </c>
      <c r="O238" s="92"/>
      <c r="P238" s="245">
        <f>O238*H238</f>
        <v>0</v>
      </c>
      <c r="Q238" s="245">
        <v>0</v>
      </c>
      <c r="R238" s="245">
        <f>Q238*H238</f>
        <v>0</v>
      </c>
      <c r="S238" s="245">
        <v>0.00084999999999999995</v>
      </c>
      <c r="T238" s="246">
        <f>S238*H238</f>
        <v>0.0067999999999999996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7" t="s">
        <v>263</v>
      </c>
      <c r="AT238" s="247" t="s">
        <v>152</v>
      </c>
      <c r="AU238" s="247" t="s">
        <v>85</v>
      </c>
      <c r="AY238" s="18" t="s">
        <v>150</v>
      </c>
      <c r="BE238" s="248">
        <f>IF(N238="základní",J238,0)</f>
        <v>0</v>
      </c>
      <c r="BF238" s="248">
        <f>IF(N238="snížená",J238,0)</f>
        <v>0</v>
      </c>
      <c r="BG238" s="248">
        <f>IF(N238="zákl. přenesená",J238,0)</f>
        <v>0</v>
      </c>
      <c r="BH238" s="248">
        <f>IF(N238="sníž. přenesená",J238,0)</f>
        <v>0</v>
      </c>
      <c r="BI238" s="248">
        <f>IF(N238="nulová",J238,0)</f>
        <v>0</v>
      </c>
      <c r="BJ238" s="18" t="s">
        <v>83</v>
      </c>
      <c r="BK238" s="248">
        <f>ROUND(I238*H238,2)</f>
        <v>0</v>
      </c>
      <c r="BL238" s="18" t="s">
        <v>263</v>
      </c>
      <c r="BM238" s="247" t="s">
        <v>315</v>
      </c>
    </row>
    <row r="239" s="12" customFormat="1" ht="22.8" customHeight="1">
      <c r="A239" s="12"/>
      <c r="B239" s="219"/>
      <c r="C239" s="220"/>
      <c r="D239" s="221" t="s">
        <v>74</v>
      </c>
      <c r="E239" s="233" t="s">
        <v>316</v>
      </c>
      <c r="F239" s="233" t="s">
        <v>317</v>
      </c>
      <c r="G239" s="220"/>
      <c r="H239" s="220"/>
      <c r="I239" s="223"/>
      <c r="J239" s="234">
        <f>BK239</f>
        <v>0</v>
      </c>
      <c r="K239" s="220"/>
      <c r="L239" s="225"/>
      <c r="M239" s="226"/>
      <c r="N239" s="227"/>
      <c r="O239" s="227"/>
      <c r="P239" s="228">
        <f>P240</f>
        <v>0</v>
      </c>
      <c r="Q239" s="227"/>
      <c r="R239" s="228">
        <f>R240</f>
        <v>0.00017000000000000001</v>
      </c>
      <c r="S239" s="227"/>
      <c r="T239" s="229">
        <f>T240</f>
        <v>0.35625000000000001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0" t="s">
        <v>85</v>
      </c>
      <c r="AT239" s="231" t="s">
        <v>74</v>
      </c>
      <c r="AU239" s="231" t="s">
        <v>83</v>
      </c>
      <c r="AY239" s="230" t="s">
        <v>150</v>
      </c>
      <c r="BK239" s="232">
        <f>BK240</f>
        <v>0</v>
      </c>
    </row>
    <row r="240" s="2" customFormat="1" ht="24.15" customHeight="1">
      <c r="A240" s="39"/>
      <c r="B240" s="40"/>
      <c r="C240" s="235" t="s">
        <v>318</v>
      </c>
      <c r="D240" s="235" t="s">
        <v>152</v>
      </c>
      <c r="E240" s="236" t="s">
        <v>319</v>
      </c>
      <c r="F240" s="237" t="s">
        <v>320</v>
      </c>
      <c r="G240" s="238" t="s">
        <v>302</v>
      </c>
      <c r="H240" s="239">
        <v>1</v>
      </c>
      <c r="I240" s="240"/>
      <c r="J240" s="241">
        <f>ROUND(I240*H240,2)</f>
        <v>0</v>
      </c>
      <c r="K240" s="242"/>
      <c r="L240" s="45"/>
      <c r="M240" s="243" t="s">
        <v>1</v>
      </c>
      <c r="N240" s="244" t="s">
        <v>40</v>
      </c>
      <c r="O240" s="92"/>
      <c r="P240" s="245">
        <f>O240*H240</f>
        <v>0</v>
      </c>
      <c r="Q240" s="245">
        <v>0.00017000000000000001</v>
      </c>
      <c r="R240" s="245">
        <f>Q240*H240</f>
        <v>0.00017000000000000001</v>
      </c>
      <c r="S240" s="245">
        <v>0.35625000000000001</v>
      </c>
      <c r="T240" s="246">
        <f>S240*H240</f>
        <v>0.35625000000000001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7" t="s">
        <v>263</v>
      </c>
      <c r="AT240" s="247" t="s">
        <v>152</v>
      </c>
      <c r="AU240" s="247" t="s">
        <v>85</v>
      </c>
      <c r="AY240" s="18" t="s">
        <v>150</v>
      </c>
      <c r="BE240" s="248">
        <f>IF(N240="základní",J240,0)</f>
        <v>0</v>
      </c>
      <c r="BF240" s="248">
        <f>IF(N240="snížená",J240,0)</f>
        <v>0</v>
      </c>
      <c r="BG240" s="248">
        <f>IF(N240="zákl. přenesená",J240,0)</f>
        <v>0</v>
      </c>
      <c r="BH240" s="248">
        <f>IF(N240="sníž. přenesená",J240,0)</f>
        <v>0</v>
      </c>
      <c r="BI240" s="248">
        <f>IF(N240="nulová",J240,0)</f>
        <v>0</v>
      </c>
      <c r="BJ240" s="18" t="s">
        <v>83</v>
      </c>
      <c r="BK240" s="248">
        <f>ROUND(I240*H240,2)</f>
        <v>0</v>
      </c>
      <c r="BL240" s="18" t="s">
        <v>263</v>
      </c>
      <c r="BM240" s="247" t="s">
        <v>321</v>
      </c>
    </row>
    <row r="241" s="12" customFormat="1" ht="22.8" customHeight="1">
      <c r="A241" s="12"/>
      <c r="B241" s="219"/>
      <c r="C241" s="220"/>
      <c r="D241" s="221" t="s">
        <v>74</v>
      </c>
      <c r="E241" s="233" t="s">
        <v>322</v>
      </c>
      <c r="F241" s="233" t="s">
        <v>323</v>
      </c>
      <c r="G241" s="220"/>
      <c r="H241" s="220"/>
      <c r="I241" s="223"/>
      <c r="J241" s="234">
        <f>BK241</f>
        <v>0</v>
      </c>
      <c r="K241" s="220"/>
      <c r="L241" s="225"/>
      <c r="M241" s="226"/>
      <c r="N241" s="227"/>
      <c r="O241" s="227"/>
      <c r="P241" s="228">
        <f>SUM(P242:P243)</f>
        <v>0</v>
      </c>
      <c r="Q241" s="227"/>
      <c r="R241" s="228">
        <f>SUM(R242:R243)</f>
        <v>0.0069336000000000007</v>
      </c>
      <c r="S241" s="227"/>
      <c r="T241" s="229">
        <f>SUM(T242:T243)</f>
        <v>0.24498719999999999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30" t="s">
        <v>85</v>
      </c>
      <c r="AT241" s="231" t="s">
        <v>74</v>
      </c>
      <c r="AU241" s="231" t="s">
        <v>83</v>
      </c>
      <c r="AY241" s="230" t="s">
        <v>150</v>
      </c>
      <c r="BK241" s="232">
        <f>SUM(BK242:BK243)</f>
        <v>0</v>
      </c>
    </row>
    <row r="242" s="2" customFormat="1" ht="16.5" customHeight="1">
      <c r="A242" s="39"/>
      <c r="B242" s="40"/>
      <c r="C242" s="235" t="s">
        <v>324</v>
      </c>
      <c r="D242" s="235" t="s">
        <v>152</v>
      </c>
      <c r="E242" s="236" t="s">
        <v>325</v>
      </c>
      <c r="F242" s="237" t="s">
        <v>326</v>
      </c>
      <c r="G242" s="238" t="s">
        <v>327</v>
      </c>
      <c r="H242" s="239">
        <v>231.12000000000001</v>
      </c>
      <c r="I242" s="240"/>
      <c r="J242" s="241">
        <f>ROUND(I242*H242,2)</f>
        <v>0</v>
      </c>
      <c r="K242" s="242"/>
      <c r="L242" s="45"/>
      <c r="M242" s="243" t="s">
        <v>1</v>
      </c>
      <c r="N242" s="244" t="s">
        <v>40</v>
      </c>
      <c r="O242" s="92"/>
      <c r="P242" s="245">
        <f>O242*H242</f>
        <v>0</v>
      </c>
      <c r="Q242" s="245">
        <v>3.0000000000000001E-05</v>
      </c>
      <c r="R242" s="245">
        <f>Q242*H242</f>
        <v>0.0069336000000000007</v>
      </c>
      <c r="S242" s="245">
        <v>0.00106</v>
      </c>
      <c r="T242" s="246">
        <f>S242*H242</f>
        <v>0.24498719999999999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7" t="s">
        <v>263</v>
      </c>
      <c r="AT242" s="247" t="s">
        <v>152</v>
      </c>
      <c r="AU242" s="247" t="s">
        <v>85</v>
      </c>
      <c r="AY242" s="18" t="s">
        <v>150</v>
      </c>
      <c r="BE242" s="248">
        <f>IF(N242="základní",J242,0)</f>
        <v>0</v>
      </c>
      <c r="BF242" s="248">
        <f>IF(N242="snížená",J242,0)</f>
        <v>0</v>
      </c>
      <c r="BG242" s="248">
        <f>IF(N242="zákl. přenesená",J242,0)</f>
        <v>0</v>
      </c>
      <c r="BH242" s="248">
        <f>IF(N242="sníž. přenesená",J242,0)</f>
        <v>0</v>
      </c>
      <c r="BI242" s="248">
        <f>IF(N242="nulová",J242,0)</f>
        <v>0</v>
      </c>
      <c r="BJ242" s="18" t="s">
        <v>83</v>
      </c>
      <c r="BK242" s="248">
        <f>ROUND(I242*H242,2)</f>
        <v>0</v>
      </c>
      <c r="BL242" s="18" t="s">
        <v>263</v>
      </c>
      <c r="BM242" s="247" t="s">
        <v>328</v>
      </c>
    </row>
    <row r="243" s="13" customFormat="1">
      <c r="A243" s="13"/>
      <c r="B243" s="249"/>
      <c r="C243" s="250"/>
      <c r="D243" s="251" t="s">
        <v>158</v>
      </c>
      <c r="E243" s="252" t="s">
        <v>1</v>
      </c>
      <c r="F243" s="253" t="s">
        <v>329</v>
      </c>
      <c r="G243" s="250"/>
      <c r="H243" s="254">
        <v>231.12000000000001</v>
      </c>
      <c r="I243" s="255"/>
      <c r="J243" s="250"/>
      <c r="K243" s="250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158</v>
      </c>
      <c r="AU243" s="260" t="s">
        <v>85</v>
      </c>
      <c r="AV243" s="13" t="s">
        <v>85</v>
      </c>
      <c r="AW243" s="13" t="s">
        <v>32</v>
      </c>
      <c r="AX243" s="13" t="s">
        <v>83</v>
      </c>
      <c r="AY243" s="260" t="s">
        <v>150</v>
      </c>
    </row>
    <row r="244" s="12" customFormat="1" ht="22.8" customHeight="1">
      <c r="A244" s="12"/>
      <c r="B244" s="219"/>
      <c r="C244" s="220"/>
      <c r="D244" s="221" t="s">
        <v>74</v>
      </c>
      <c r="E244" s="233" t="s">
        <v>330</v>
      </c>
      <c r="F244" s="233" t="s">
        <v>331</v>
      </c>
      <c r="G244" s="220"/>
      <c r="H244" s="220"/>
      <c r="I244" s="223"/>
      <c r="J244" s="234">
        <f>BK244</f>
        <v>0</v>
      </c>
      <c r="K244" s="220"/>
      <c r="L244" s="225"/>
      <c r="M244" s="226"/>
      <c r="N244" s="227"/>
      <c r="O244" s="227"/>
      <c r="P244" s="228">
        <f>SUM(P245:P247)</f>
        <v>0</v>
      </c>
      <c r="Q244" s="227"/>
      <c r="R244" s="228">
        <f>SUM(R245:R247)</f>
        <v>0.0027600000000000003</v>
      </c>
      <c r="S244" s="227"/>
      <c r="T244" s="229">
        <f>SUM(T245:T247)</f>
        <v>0.61524999999999996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0" t="s">
        <v>85</v>
      </c>
      <c r="AT244" s="231" t="s">
        <v>74</v>
      </c>
      <c r="AU244" s="231" t="s">
        <v>83</v>
      </c>
      <c r="AY244" s="230" t="s">
        <v>150</v>
      </c>
      <c r="BK244" s="232">
        <f>SUM(BK245:BK247)</f>
        <v>0</v>
      </c>
    </row>
    <row r="245" s="2" customFormat="1" ht="24.15" customHeight="1">
      <c r="A245" s="39"/>
      <c r="B245" s="40"/>
      <c r="C245" s="235" t="s">
        <v>332</v>
      </c>
      <c r="D245" s="235" t="s">
        <v>152</v>
      </c>
      <c r="E245" s="236" t="s">
        <v>333</v>
      </c>
      <c r="F245" s="237" t="s">
        <v>334</v>
      </c>
      <c r="G245" s="238" t="s">
        <v>302</v>
      </c>
      <c r="H245" s="239">
        <v>69</v>
      </c>
      <c r="I245" s="240"/>
      <c r="J245" s="241">
        <f>ROUND(I245*H245,2)</f>
        <v>0</v>
      </c>
      <c r="K245" s="242"/>
      <c r="L245" s="45"/>
      <c r="M245" s="243" t="s">
        <v>1</v>
      </c>
      <c r="N245" s="244" t="s">
        <v>40</v>
      </c>
      <c r="O245" s="92"/>
      <c r="P245" s="245">
        <f>O245*H245</f>
        <v>0</v>
      </c>
      <c r="Q245" s="245">
        <v>4.0000000000000003E-05</v>
      </c>
      <c r="R245" s="245">
        <f>Q245*H245</f>
        <v>0.0027600000000000003</v>
      </c>
      <c r="S245" s="245">
        <v>0.00044999999999999999</v>
      </c>
      <c r="T245" s="246">
        <f>S245*H245</f>
        <v>0.031049999999999998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7" t="s">
        <v>263</v>
      </c>
      <c r="AT245" s="247" t="s">
        <v>152</v>
      </c>
      <c r="AU245" s="247" t="s">
        <v>85</v>
      </c>
      <c r="AY245" s="18" t="s">
        <v>150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8" t="s">
        <v>83</v>
      </c>
      <c r="BK245" s="248">
        <f>ROUND(I245*H245,2)</f>
        <v>0</v>
      </c>
      <c r="BL245" s="18" t="s">
        <v>263</v>
      </c>
      <c r="BM245" s="247" t="s">
        <v>335</v>
      </c>
    </row>
    <row r="246" s="13" customFormat="1">
      <c r="A246" s="13"/>
      <c r="B246" s="249"/>
      <c r="C246" s="250"/>
      <c r="D246" s="251" t="s">
        <v>158</v>
      </c>
      <c r="E246" s="252" t="s">
        <v>1</v>
      </c>
      <c r="F246" s="253" t="s">
        <v>336</v>
      </c>
      <c r="G246" s="250"/>
      <c r="H246" s="254">
        <v>69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158</v>
      </c>
      <c r="AU246" s="260" t="s">
        <v>85</v>
      </c>
      <c r="AV246" s="13" t="s">
        <v>85</v>
      </c>
      <c r="AW246" s="13" t="s">
        <v>32</v>
      </c>
      <c r="AX246" s="13" t="s">
        <v>83</v>
      </c>
      <c r="AY246" s="260" t="s">
        <v>150</v>
      </c>
    </row>
    <row r="247" s="2" customFormat="1" ht="24.15" customHeight="1">
      <c r="A247" s="39"/>
      <c r="B247" s="40"/>
      <c r="C247" s="235" t="s">
        <v>337</v>
      </c>
      <c r="D247" s="235" t="s">
        <v>152</v>
      </c>
      <c r="E247" s="236" t="s">
        <v>338</v>
      </c>
      <c r="F247" s="237" t="s">
        <v>339</v>
      </c>
      <c r="G247" s="238" t="s">
        <v>302</v>
      </c>
      <c r="H247" s="239">
        <v>23</v>
      </c>
      <c r="I247" s="240"/>
      <c r="J247" s="241">
        <f>ROUND(I247*H247,2)</f>
        <v>0</v>
      </c>
      <c r="K247" s="242"/>
      <c r="L247" s="45"/>
      <c r="M247" s="243" t="s">
        <v>1</v>
      </c>
      <c r="N247" s="244" t="s">
        <v>40</v>
      </c>
      <c r="O247" s="92"/>
      <c r="P247" s="245">
        <f>O247*H247</f>
        <v>0</v>
      </c>
      <c r="Q247" s="245">
        <v>0</v>
      </c>
      <c r="R247" s="245">
        <f>Q247*H247</f>
        <v>0</v>
      </c>
      <c r="S247" s="245">
        <v>0.025399999999999999</v>
      </c>
      <c r="T247" s="246">
        <f>S247*H247</f>
        <v>0.58419999999999994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7" t="s">
        <v>263</v>
      </c>
      <c r="AT247" s="247" t="s">
        <v>152</v>
      </c>
      <c r="AU247" s="247" t="s">
        <v>85</v>
      </c>
      <c r="AY247" s="18" t="s">
        <v>150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8" t="s">
        <v>83</v>
      </c>
      <c r="BK247" s="248">
        <f>ROUND(I247*H247,2)</f>
        <v>0</v>
      </c>
      <c r="BL247" s="18" t="s">
        <v>263</v>
      </c>
      <c r="BM247" s="247" t="s">
        <v>340</v>
      </c>
    </row>
    <row r="248" s="12" customFormat="1" ht="22.8" customHeight="1">
      <c r="A248" s="12"/>
      <c r="B248" s="219"/>
      <c r="C248" s="220"/>
      <c r="D248" s="221" t="s">
        <v>74</v>
      </c>
      <c r="E248" s="233" t="s">
        <v>341</v>
      </c>
      <c r="F248" s="233" t="s">
        <v>342</v>
      </c>
      <c r="G248" s="220"/>
      <c r="H248" s="220"/>
      <c r="I248" s="223"/>
      <c r="J248" s="234">
        <f>BK248</f>
        <v>0</v>
      </c>
      <c r="K248" s="220"/>
      <c r="L248" s="225"/>
      <c r="M248" s="226"/>
      <c r="N248" s="227"/>
      <c r="O248" s="227"/>
      <c r="P248" s="228">
        <f>P249</f>
        <v>0</v>
      </c>
      <c r="Q248" s="227"/>
      <c r="R248" s="228">
        <f>R249</f>
        <v>0.00115</v>
      </c>
      <c r="S248" s="227"/>
      <c r="T248" s="229">
        <f>T249</f>
        <v>0.53498000000000001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30" t="s">
        <v>85</v>
      </c>
      <c r="AT248" s="231" t="s">
        <v>74</v>
      </c>
      <c r="AU248" s="231" t="s">
        <v>83</v>
      </c>
      <c r="AY248" s="230" t="s">
        <v>150</v>
      </c>
      <c r="BK248" s="232">
        <f>BK249</f>
        <v>0</v>
      </c>
    </row>
    <row r="249" s="2" customFormat="1" ht="24.15" customHeight="1">
      <c r="A249" s="39"/>
      <c r="B249" s="40"/>
      <c r="C249" s="235" t="s">
        <v>343</v>
      </c>
      <c r="D249" s="235" t="s">
        <v>152</v>
      </c>
      <c r="E249" s="236" t="s">
        <v>344</v>
      </c>
      <c r="F249" s="237" t="s">
        <v>345</v>
      </c>
      <c r="G249" s="238" t="s">
        <v>302</v>
      </c>
      <c r="H249" s="239">
        <v>23</v>
      </c>
      <c r="I249" s="240"/>
      <c r="J249" s="241">
        <f>ROUND(I249*H249,2)</f>
        <v>0</v>
      </c>
      <c r="K249" s="242"/>
      <c r="L249" s="45"/>
      <c r="M249" s="243" t="s">
        <v>1</v>
      </c>
      <c r="N249" s="244" t="s">
        <v>40</v>
      </c>
      <c r="O249" s="92"/>
      <c r="P249" s="245">
        <f>O249*H249</f>
        <v>0</v>
      </c>
      <c r="Q249" s="245">
        <v>5.0000000000000002E-05</v>
      </c>
      <c r="R249" s="245">
        <f>Q249*H249</f>
        <v>0.00115</v>
      </c>
      <c r="S249" s="245">
        <v>0.023259999999999999</v>
      </c>
      <c r="T249" s="246">
        <f>S249*H249</f>
        <v>0.53498000000000001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7" t="s">
        <v>263</v>
      </c>
      <c r="AT249" s="247" t="s">
        <v>152</v>
      </c>
      <c r="AU249" s="247" t="s">
        <v>85</v>
      </c>
      <c r="AY249" s="18" t="s">
        <v>150</v>
      </c>
      <c r="BE249" s="248">
        <f>IF(N249="základní",J249,0)</f>
        <v>0</v>
      </c>
      <c r="BF249" s="248">
        <f>IF(N249="snížená",J249,0)</f>
        <v>0</v>
      </c>
      <c r="BG249" s="248">
        <f>IF(N249="zákl. přenesená",J249,0)</f>
        <v>0</v>
      </c>
      <c r="BH249" s="248">
        <f>IF(N249="sníž. přenesená",J249,0)</f>
        <v>0</v>
      </c>
      <c r="BI249" s="248">
        <f>IF(N249="nulová",J249,0)</f>
        <v>0</v>
      </c>
      <c r="BJ249" s="18" t="s">
        <v>83</v>
      </c>
      <c r="BK249" s="248">
        <f>ROUND(I249*H249,2)</f>
        <v>0</v>
      </c>
      <c r="BL249" s="18" t="s">
        <v>263</v>
      </c>
      <c r="BM249" s="247" t="s">
        <v>346</v>
      </c>
    </row>
    <row r="250" s="12" customFormat="1" ht="22.8" customHeight="1">
      <c r="A250" s="12"/>
      <c r="B250" s="219"/>
      <c r="C250" s="220"/>
      <c r="D250" s="221" t="s">
        <v>74</v>
      </c>
      <c r="E250" s="233" t="s">
        <v>347</v>
      </c>
      <c r="F250" s="233" t="s">
        <v>348</v>
      </c>
      <c r="G250" s="220"/>
      <c r="H250" s="220"/>
      <c r="I250" s="223"/>
      <c r="J250" s="234">
        <f>BK250</f>
        <v>0</v>
      </c>
      <c r="K250" s="220"/>
      <c r="L250" s="225"/>
      <c r="M250" s="226"/>
      <c r="N250" s="227"/>
      <c r="O250" s="227"/>
      <c r="P250" s="228">
        <f>P251</f>
        <v>0</v>
      </c>
      <c r="Q250" s="227"/>
      <c r="R250" s="228">
        <f>R251</f>
        <v>0</v>
      </c>
      <c r="S250" s="227"/>
      <c r="T250" s="229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0" t="s">
        <v>85</v>
      </c>
      <c r="AT250" s="231" t="s">
        <v>74</v>
      </c>
      <c r="AU250" s="231" t="s">
        <v>83</v>
      </c>
      <c r="AY250" s="230" t="s">
        <v>150</v>
      </c>
      <c r="BK250" s="232">
        <f>BK251</f>
        <v>0</v>
      </c>
    </row>
    <row r="251" s="2" customFormat="1" ht="16.5" customHeight="1">
      <c r="A251" s="39"/>
      <c r="B251" s="40"/>
      <c r="C251" s="235" t="s">
        <v>349</v>
      </c>
      <c r="D251" s="235" t="s">
        <v>152</v>
      </c>
      <c r="E251" s="236" t="s">
        <v>350</v>
      </c>
      <c r="F251" s="237" t="s">
        <v>351</v>
      </c>
      <c r="G251" s="238" t="s">
        <v>270</v>
      </c>
      <c r="H251" s="239">
        <v>1</v>
      </c>
      <c r="I251" s="240"/>
      <c r="J251" s="241">
        <f>ROUND(I251*H251,2)</f>
        <v>0</v>
      </c>
      <c r="K251" s="242"/>
      <c r="L251" s="45"/>
      <c r="M251" s="243" t="s">
        <v>1</v>
      </c>
      <c r="N251" s="244" t="s">
        <v>40</v>
      </c>
      <c r="O251" s="92"/>
      <c r="P251" s="245">
        <f>O251*H251</f>
        <v>0</v>
      </c>
      <c r="Q251" s="245">
        <v>0</v>
      </c>
      <c r="R251" s="245">
        <f>Q251*H251</f>
        <v>0</v>
      </c>
      <c r="S251" s="245">
        <v>0</v>
      </c>
      <c r="T251" s="24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7" t="s">
        <v>263</v>
      </c>
      <c r="AT251" s="247" t="s">
        <v>152</v>
      </c>
      <c r="AU251" s="247" t="s">
        <v>85</v>
      </c>
      <c r="AY251" s="18" t="s">
        <v>150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8" t="s">
        <v>83</v>
      </c>
      <c r="BK251" s="248">
        <f>ROUND(I251*H251,2)</f>
        <v>0</v>
      </c>
      <c r="BL251" s="18" t="s">
        <v>263</v>
      </c>
      <c r="BM251" s="247" t="s">
        <v>352</v>
      </c>
    </row>
    <row r="252" s="12" customFormat="1" ht="22.8" customHeight="1">
      <c r="A252" s="12"/>
      <c r="B252" s="219"/>
      <c r="C252" s="220"/>
      <c r="D252" s="221" t="s">
        <v>74</v>
      </c>
      <c r="E252" s="233" t="s">
        <v>353</v>
      </c>
      <c r="F252" s="233" t="s">
        <v>354</v>
      </c>
      <c r="G252" s="220"/>
      <c r="H252" s="220"/>
      <c r="I252" s="223"/>
      <c r="J252" s="234">
        <f>BK252</f>
        <v>0</v>
      </c>
      <c r="K252" s="220"/>
      <c r="L252" s="225"/>
      <c r="M252" s="226"/>
      <c r="N252" s="227"/>
      <c r="O252" s="227"/>
      <c r="P252" s="228">
        <f>SUM(P253:P275)</f>
        <v>0</v>
      </c>
      <c r="Q252" s="227"/>
      <c r="R252" s="228">
        <f>SUM(R253:R275)</f>
        <v>0</v>
      </c>
      <c r="S252" s="227"/>
      <c r="T252" s="229">
        <f>SUM(T253:T275)</f>
        <v>42.83061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30" t="s">
        <v>85</v>
      </c>
      <c r="AT252" s="231" t="s">
        <v>74</v>
      </c>
      <c r="AU252" s="231" t="s">
        <v>83</v>
      </c>
      <c r="AY252" s="230" t="s">
        <v>150</v>
      </c>
      <c r="BK252" s="232">
        <f>SUM(BK253:BK275)</f>
        <v>0</v>
      </c>
    </row>
    <row r="253" s="2" customFormat="1" ht="16.5" customHeight="1">
      <c r="A253" s="39"/>
      <c r="B253" s="40"/>
      <c r="C253" s="235" t="s">
        <v>355</v>
      </c>
      <c r="D253" s="235" t="s">
        <v>152</v>
      </c>
      <c r="E253" s="236" t="s">
        <v>356</v>
      </c>
      <c r="F253" s="237" t="s">
        <v>357</v>
      </c>
      <c r="G253" s="238" t="s">
        <v>155</v>
      </c>
      <c r="H253" s="239">
        <v>732.28499999999997</v>
      </c>
      <c r="I253" s="240"/>
      <c r="J253" s="241">
        <f>ROUND(I253*H253,2)</f>
        <v>0</v>
      </c>
      <c r="K253" s="242"/>
      <c r="L253" s="45"/>
      <c r="M253" s="243" t="s">
        <v>1</v>
      </c>
      <c r="N253" s="244" t="s">
        <v>40</v>
      </c>
      <c r="O253" s="92"/>
      <c r="P253" s="245">
        <f>O253*H253</f>
        <v>0</v>
      </c>
      <c r="Q253" s="245">
        <v>0</v>
      </c>
      <c r="R253" s="245">
        <f>Q253*H253</f>
        <v>0</v>
      </c>
      <c r="S253" s="245">
        <v>0.021999999999999999</v>
      </c>
      <c r="T253" s="246">
        <f>S253*H253</f>
        <v>16.11027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7" t="s">
        <v>263</v>
      </c>
      <c r="AT253" s="247" t="s">
        <v>152</v>
      </c>
      <c r="AU253" s="247" t="s">
        <v>85</v>
      </c>
      <c r="AY253" s="18" t="s">
        <v>150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8" t="s">
        <v>83</v>
      </c>
      <c r="BK253" s="248">
        <f>ROUND(I253*H253,2)</f>
        <v>0</v>
      </c>
      <c r="BL253" s="18" t="s">
        <v>263</v>
      </c>
      <c r="BM253" s="247" t="s">
        <v>358</v>
      </c>
    </row>
    <row r="254" s="13" customFormat="1">
      <c r="A254" s="13"/>
      <c r="B254" s="249"/>
      <c r="C254" s="250"/>
      <c r="D254" s="251" t="s">
        <v>158</v>
      </c>
      <c r="E254" s="252" t="s">
        <v>1</v>
      </c>
      <c r="F254" s="253" t="s">
        <v>359</v>
      </c>
      <c r="G254" s="250"/>
      <c r="H254" s="254">
        <v>252.46000000000001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158</v>
      </c>
      <c r="AU254" s="260" t="s">
        <v>85</v>
      </c>
      <c r="AV254" s="13" t="s">
        <v>85</v>
      </c>
      <c r="AW254" s="13" t="s">
        <v>32</v>
      </c>
      <c r="AX254" s="13" t="s">
        <v>75</v>
      </c>
      <c r="AY254" s="260" t="s">
        <v>150</v>
      </c>
    </row>
    <row r="255" s="13" customFormat="1">
      <c r="A255" s="13"/>
      <c r="B255" s="249"/>
      <c r="C255" s="250"/>
      <c r="D255" s="251" t="s">
        <v>158</v>
      </c>
      <c r="E255" s="252" t="s">
        <v>1</v>
      </c>
      <c r="F255" s="253" t="s">
        <v>360</v>
      </c>
      <c r="G255" s="250"/>
      <c r="H255" s="254">
        <v>187.45500000000001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158</v>
      </c>
      <c r="AU255" s="260" t="s">
        <v>85</v>
      </c>
      <c r="AV255" s="13" t="s">
        <v>85</v>
      </c>
      <c r="AW255" s="13" t="s">
        <v>32</v>
      </c>
      <c r="AX255" s="13" t="s">
        <v>75</v>
      </c>
      <c r="AY255" s="260" t="s">
        <v>150</v>
      </c>
    </row>
    <row r="256" s="13" customFormat="1">
      <c r="A256" s="13"/>
      <c r="B256" s="249"/>
      <c r="C256" s="250"/>
      <c r="D256" s="251" t="s">
        <v>158</v>
      </c>
      <c r="E256" s="252" t="s">
        <v>1</v>
      </c>
      <c r="F256" s="253" t="s">
        <v>361</v>
      </c>
      <c r="G256" s="250"/>
      <c r="H256" s="254">
        <v>11.960000000000001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158</v>
      </c>
      <c r="AU256" s="260" t="s">
        <v>85</v>
      </c>
      <c r="AV256" s="13" t="s">
        <v>85</v>
      </c>
      <c r="AW256" s="13" t="s">
        <v>32</v>
      </c>
      <c r="AX256" s="13" t="s">
        <v>75</v>
      </c>
      <c r="AY256" s="260" t="s">
        <v>150</v>
      </c>
    </row>
    <row r="257" s="13" customFormat="1">
      <c r="A257" s="13"/>
      <c r="B257" s="249"/>
      <c r="C257" s="250"/>
      <c r="D257" s="251" t="s">
        <v>158</v>
      </c>
      <c r="E257" s="252" t="s">
        <v>1</v>
      </c>
      <c r="F257" s="253" t="s">
        <v>362</v>
      </c>
      <c r="G257" s="250"/>
      <c r="H257" s="254">
        <v>112.31999999999999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158</v>
      </c>
      <c r="AU257" s="260" t="s">
        <v>85</v>
      </c>
      <c r="AV257" s="13" t="s">
        <v>85</v>
      </c>
      <c r="AW257" s="13" t="s">
        <v>32</v>
      </c>
      <c r="AX257" s="13" t="s">
        <v>75</v>
      </c>
      <c r="AY257" s="260" t="s">
        <v>150</v>
      </c>
    </row>
    <row r="258" s="13" customFormat="1">
      <c r="A258" s="13"/>
      <c r="B258" s="249"/>
      <c r="C258" s="250"/>
      <c r="D258" s="251" t="s">
        <v>158</v>
      </c>
      <c r="E258" s="252" t="s">
        <v>1</v>
      </c>
      <c r="F258" s="253" t="s">
        <v>363</v>
      </c>
      <c r="G258" s="250"/>
      <c r="H258" s="254">
        <v>124.8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158</v>
      </c>
      <c r="AU258" s="260" t="s">
        <v>85</v>
      </c>
      <c r="AV258" s="13" t="s">
        <v>85</v>
      </c>
      <c r="AW258" s="13" t="s">
        <v>32</v>
      </c>
      <c r="AX258" s="13" t="s">
        <v>75</v>
      </c>
      <c r="AY258" s="260" t="s">
        <v>150</v>
      </c>
    </row>
    <row r="259" s="13" customFormat="1">
      <c r="A259" s="13"/>
      <c r="B259" s="249"/>
      <c r="C259" s="250"/>
      <c r="D259" s="251" t="s">
        <v>158</v>
      </c>
      <c r="E259" s="252" t="s">
        <v>1</v>
      </c>
      <c r="F259" s="253" t="s">
        <v>364</v>
      </c>
      <c r="G259" s="250"/>
      <c r="H259" s="254">
        <v>7.6699999999999999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158</v>
      </c>
      <c r="AU259" s="260" t="s">
        <v>85</v>
      </c>
      <c r="AV259" s="13" t="s">
        <v>85</v>
      </c>
      <c r="AW259" s="13" t="s">
        <v>32</v>
      </c>
      <c r="AX259" s="13" t="s">
        <v>75</v>
      </c>
      <c r="AY259" s="260" t="s">
        <v>150</v>
      </c>
    </row>
    <row r="260" s="13" customFormat="1">
      <c r="A260" s="13"/>
      <c r="B260" s="249"/>
      <c r="C260" s="250"/>
      <c r="D260" s="251" t="s">
        <v>158</v>
      </c>
      <c r="E260" s="252" t="s">
        <v>1</v>
      </c>
      <c r="F260" s="253" t="s">
        <v>365</v>
      </c>
      <c r="G260" s="250"/>
      <c r="H260" s="254">
        <v>6.5</v>
      </c>
      <c r="I260" s="255"/>
      <c r="J260" s="250"/>
      <c r="K260" s="250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158</v>
      </c>
      <c r="AU260" s="260" t="s">
        <v>85</v>
      </c>
      <c r="AV260" s="13" t="s">
        <v>85</v>
      </c>
      <c r="AW260" s="13" t="s">
        <v>32</v>
      </c>
      <c r="AX260" s="13" t="s">
        <v>75</v>
      </c>
      <c r="AY260" s="260" t="s">
        <v>150</v>
      </c>
    </row>
    <row r="261" s="13" customFormat="1">
      <c r="A261" s="13"/>
      <c r="B261" s="249"/>
      <c r="C261" s="250"/>
      <c r="D261" s="251" t="s">
        <v>158</v>
      </c>
      <c r="E261" s="252" t="s">
        <v>1</v>
      </c>
      <c r="F261" s="253" t="s">
        <v>366</v>
      </c>
      <c r="G261" s="250"/>
      <c r="H261" s="254">
        <v>7.54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158</v>
      </c>
      <c r="AU261" s="260" t="s">
        <v>85</v>
      </c>
      <c r="AV261" s="13" t="s">
        <v>85</v>
      </c>
      <c r="AW261" s="13" t="s">
        <v>32</v>
      </c>
      <c r="AX261" s="13" t="s">
        <v>75</v>
      </c>
      <c r="AY261" s="260" t="s">
        <v>150</v>
      </c>
    </row>
    <row r="262" s="13" customFormat="1">
      <c r="A262" s="13"/>
      <c r="B262" s="249"/>
      <c r="C262" s="250"/>
      <c r="D262" s="251" t="s">
        <v>158</v>
      </c>
      <c r="E262" s="252" t="s">
        <v>1</v>
      </c>
      <c r="F262" s="253" t="s">
        <v>367</v>
      </c>
      <c r="G262" s="250"/>
      <c r="H262" s="254">
        <v>3.8999999999999999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158</v>
      </c>
      <c r="AU262" s="260" t="s">
        <v>85</v>
      </c>
      <c r="AV262" s="13" t="s">
        <v>85</v>
      </c>
      <c r="AW262" s="13" t="s">
        <v>32</v>
      </c>
      <c r="AX262" s="13" t="s">
        <v>75</v>
      </c>
      <c r="AY262" s="260" t="s">
        <v>150</v>
      </c>
    </row>
    <row r="263" s="13" customFormat="1">
      <c r="A263" s="13"/>
      <c r="B263" s="249"/>
      <c r="C263" s="250"/>
      <c r="D263" s="251" t="s">
        <v>158</v>
      </c>
      <c r="E263" s="252" t="s">
        <v>1</v>
      </c>
      <c r="F263" s="253" t="s">
        <v>368</v>
      </c>
      <c r="G263" s="250"/>
      <c r="H263" s="254">
        <v>5.46</v>
      </c>
      <c r="I263" s="255"/>
      <c r="J263" s="250"/>
      <c r="K263" s="250"/>
      <c r="L263" s="256"/>
      <c r="M263" s="257"/>
      <c r="N263" s="258"/>
      <c r="O263" s="258"/>
      <c r="P263" s="258"/>
      <c r="Q263" s="258"/>
      <c r="R263" s="258"/>
      <c r="S263" s="258"/>
      <c r="T263" s="25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0" t="s">
        <v>158</v>
      </c>
      <c r="AU263" s="260" t="s">
        <v>85</v>
      </c>
      <c r="AV263" s="13" t="s">
        <v>85</v>
      </c>
      <c r="AW263" s="13" t="s">
        <v>32</v>
      </c>
      <c r="AX263" s="13" t="s">
        <v>75</v>
      </c>
      <c r="AY263" s="260" t="s">
        <v>150</v>
      </c>
    </row>
    <row r="264" s="13" customFormat="1">
      <c r="A264" s="13"/>
      <c r="B264" s="249"/>
      <c r="C264" s="250"/>
      <c r="D264" s="251" t="s">
        <v>158</v>
      </c>
      <c r="E264" s="252" t="s">
        <v>1</v>
      </c>
      <c r="F264" s="253" t="s">
        <v>369</v>
      </c>
      <c r="G264" s="250"/>
      <c r="H264" s="254">
        <v>5.9800000000000004</v>
      </c>
      <c r="I264" s="255"/>
      <c r="J264" s="250"/>
      <c r="K264" s="250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158</v>
      </c>
      <c r="AU264" s="260" t="s">
        <v>85</v>
      </c>
      <c r="AV264" s="13" t="s">
        <v>85</v>
      </c>
      <c r="AW264" s="13" t="s">
        <v>32</v>
      </c>
      <c r="AX264" s="13" t="s">
        <v>75</v>
      </c>
      <c r="AY264" s="260" t="s">
        <v>150</v>
      </c>
    </row>
    <row r="265" s="13" customFormat="1">
      <c r="A265" s="13"/>
      <c r="B265" s="249"/>
      <c r="C265" s="250"/>
      <c r="D265" s="251" t="s">
        <v>158</v>
      </c>
      <c r="E265" s="252" t="s">
        <v>1</v>
      </c>
      <c r="F265" s="253" t="s">
        <v>370</v>
      </c>
      <c r="G265" s="250"/>
      <c r="H265" s="254">
        <v>6.2400000000000002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158</v>
      </c>
      <c r="AU265" s="260" t="s">
        <v>85</v>
      </c>
      <c r="AV265" s="13" t="s">
        <v>85</v>
      </c>
      <c r="AW265" s="13" t="s">
        <v>32</v>
      </c>
      <c r="AX265" s="13" t="s">
        <v>75</v>
      </c>
      <c r="AY265" s="260" t="s">
        <v>150</v>
      </c>
    </row>
    <row r="266" s="14" customFormat="1">
      <c r="A266" s="14"/>
      <c r="B266" s="261"/>
      <c r="C266" s="262"/>
      <c r="D266" s="251" t="s">
        <v>158</v>
      </c>
      <c r="E266" s="263" t="s">
        <v>1</v>
      </c>
      <c r="F266" s="264" t="s">
        <v>160</v>
      </c>
      <c r="G266" s="262"/>
      <c r="H266" s="265">
        <v>732.28499999999997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1" t="s">
        <v>158</v>
      </c>
      <c r="AU266" s="271" t="s">
        <v>85</v>
      </c>
      <c r="AV266" s="14" t="s">
        <v>156</v>
      </c>
      <c r="AW266" s="14" t="s">
        <v>32</v>
      </c>
      <c r="AX266" s="14" t="s">
        <v>83</v>
      </c>
      <c r="AY266" s="271" t="s">
        <v>150</v>
      </c>
    </row>
    <row r="267" s="2" customFormat="1" ht="24.15" customHeight="1">
      <c r="A267" s="39"/>
      <c r="B267" s="40"/>
      <c r="C267" s="235" t="s">
        <v>371</v>
      </c>
      <c r="D267" s="235" t="s">
        <v>152</v>
      </c>
      <c r="E267" s="236" t="s">
        <v>372</v>
      </c>
      <c r="F267" s="237" t="s">
        <v>373</v>
      </c>
      <c r="G267" s="238" t="s">
        <v>155</v>
      </c>
      <c r="H267" s="239">
        <v>75.510000000000005</v>
      </c>
      <c r="I267" s="240"/>
      <c r="J267" s="241">
        <f>ROUND(I267*H267,2)</f>
        <v>0</v>
      </c>
      <c r="K267" s="242"/>
      <c r="L267" s="45"/>
      <c r="M267" s="243" t="s">
        <v>1</v>
      </c>
      <c r="N267" s="244" t="s">
        <v>40</v>
      </c>
      <c r="O267" s="92"/>
      <c r="P267" s="245">
        <f>O267*H267</f>
        <v>0</v>
      </c>
      <c r="Q267" s="245">
        <v>0</v>
      </c>
      <c r="R267" s="245">
        <f>Q267*H267</f>
        <v>0</v>
      </c>
      <c r="S267" s="245">
        <v>0.014</v>
      </c>
      <c r="T267" s="246">
        <f>S267*H267</f>
        <v>1.0571400000000002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7" t="s">
        <v>263</v>
      </c>
      <c r="AT267" s="247" t="s">
        <v>152</v>
      </c>
      <c r="AU267" s="247" t="s">
        <v>85</v>
      </c>
      <c r="AY267" s="18" t="s">
        <v>150</v>
      </c>
      <c r="BE267" s="248">
        <f>IF(N267="základní",J267,0)</f>
        <v>0</v>
      </c>
      <c r="BF267" s="248">
        <f>IF(N267="snížená",J267,0)</f>
        <v>0</v>
      </c>
      <c r="BG267" s="248">
        <f>IF(N267="zákl. přenesená",J267,0)</f>
        <v>0</v>
      </c>
      <c r="BH267" s="248">
        <f>IF(N267="sníž. přenesená",J267,0)</f>
        <v>0</v>
      </c>
      <c r="BI267" s="248">
        <f>IF(N267="nulová",J267,0)</f>
        <v>0</v>
      </c>
      <c r="BJ267" s="18" t="s">
        <v>83</v>
      </c>
      <c r="BK267" s="248">
        <f>ROUND(I267*H267,2)</f>
        <v>0</v>
      </c>
      <c r="BL267" s="18" t="s">
        <v>263</v>
      </c>
      <c r="BM267" s="247" t="s">
        <v>374</v>
      </c>
    </row>
    <row r="268" s="13" customFormat="1">
      <c r="A268" s="13"/>
      <c r="B268" s="249"/>
      <c r="C268" s="250"/>
      <c r="D268" s="251" t="s">
        <v>158</v>
      </c>
      <c r="E268" s="252" t="s">
        <v>1</v>
      </c>
      <c r="F268" s="253" t="s">
        <v>375</v>
      </c>
      <c r="G268" s="250"/>
      <c r="H268" s="254">
        <v>24.059999999999999</v>
      </c>
      <c r="I268" s="255"/>
      <c r="J268" s="250"/>
      <c r="K268" s="250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158</v>
      </c>
      <c r="AU268" s="260" t="s">
        <v>85</v>
      </c>
      <c r="AV268" s="13" t="s">
        <v>85</v>
      </c>
      <c r="AW268" s="13" t="s">
        <v>32</v>
      </c>
      <c r="AX268" s="13" t="s">
        <v>75</v>
      </c>
      <c r="AY268" s="260" t="s">
        <v>150</v>
      </c>
    </row>
    <row r="269" s="13" customFormat="1">
      <c r="A269" s="13"/>
      <c r="B269" s="249"/>
      <c r="C269" s="250"/>
      <c r="D269" s="251" t="s">
        <v>158</v>
      </c>
      <c r="E269" s="252" t="s">
        <v>1</v>
      </c>
      <c r="F269" s="253" t="s">
        <v>376</v>
      </c>
      <c r="G269" s="250"/>
      <c r="H269" s="254">
        <v>51.450000000000003</v>
      </c>
      <c r="I269" s="255"/>
      <c r="J269" s="250"/>
      <c r="K269" s="250"/>
      <c r="L269" s="256"/>
      <c r="M269" s="257"/>
      <c r="N269" s="258"/>
      <c r="O269" s="258"/>
      <c r="P269" s="258"/>
      <c r="Q269" s="258"/>
      <c r="R269" s="258"/>
      <c r="S269" s="258"/>
      <c r="T269" s="25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0" t="s">
        <v>158</v>
      </c>
      <c r="AU269" s="260" t="s">
        <v>85</v>
      </c>
      <c r="AV269" s="13" t="s">
        <v>85</v>
      </c>
      <c r="AW269" s="13" t="s">
        <v>32</v>
      </c>
      <c r="AX269" s="13" t="s">
        <v>75</v>
      </c>
      <c r="AY269" s="260" t="s">
        <v>150</v>
      </c>
    </row>
    <row r="270" s="14" customFormat="1">
      <c r="A270" s="14"/>
      <c r="B270" s="261"/>
      <c r="C270" s="262"/>
      <c r="D270" s="251" t="s">
        <v>158</v>
      </c>
      <c r="E270" s="263" t="s">
        <v>1</v>
      </c>
      <c r="F270" s="264" t="s">
        <v>160</v>
      </c>
      <c r="G270" s="262"/>
      <c r="H270" s="265">
        <v>75.510000000000005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1" t="s">
        <v>158</v>
      </c>
      <c r="AU270" s="271" t="s">
        <v>85</v>
      </c>
      <c r="AV270" s="14" t="s">
        <v>156</v>
      </c>
      <c r="AW270" s="14" t="s">
        <v>32</v>
      </c>
      <c r="AX270" s="14" t="s">
        <v>83</v>
      </c>
      <c r="AY270" s="271" t="s">
        <v>150</v>
      </c>
    </row>
    <row r="271" s="2" customFormat="1" ht="24.15" customHeight="1">
      <c r="A271" s="39"/>
      <c r="B271" s="40"/>
      <c r="C271" s="235" t="s">
        <v>377</v>
      </c>
      <c r="D271" s="235" t="s">
        <v>152</v>
      </c>
      <c r="E271" s="236" t="s">
        <v>378</v>
      </c>
      <c r="F271" s="237" t="s">
        <v>379</v>
      </c>
      <c r="G271" s="238" t="s">
        <v>327</v>
      </c>
      <c r="H271" s="239">
        <v>1069.3</v>
      </c>
      <c r="I271" s="240"/>
      <c r="J271" s="241">
        <f>ROUND(I271*H271,2)</f>
        <v>0</v>
      </c>
      <c r="K271" s="242"/>
      <c r="L271" s="45"/>
      <c r="M271" s="243" t="s">
        <v>1</v>
      </c>
      <c r="N271" s="244" t="s">
        <v>40</v>
      </c>
      <c r="O271" s="92"/>
      <c r="P271" s="245">
        <f>O271*H271</f>
        <v>0</v>
      </c>
      <c r="Q271" s="245">
        <v>0</v>
      </c>
      <c r="R271" s="245">
        <f>Q271*H271</f>
        <v>0</v>
      </c>
      <c r="S271" s="245">
        <v>0.024</v>
      </c>
      <c r="T271" s="246">
        <f>S271*H271</f>
        <v>25.6632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7" t="s">
        <v>263</v>
      </c>
      <c r="AT271" s="247" t="s">
        <v>152</v>
      </c>
      <c r="AU271" s="247" t="s">
        <v>85</v>
      </c>
      <c r="AY271" s="18" t="s">
        <v>150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8" t="s">
        <v>83</v>
      </c>
      <c r="BK271" s="248">
        <f>ROUND(I271*H271,2)</f>
        <v>0</v>
      </c>
      <c r="BL271" s="18" t="s">
        <v>263</v>
      </c>
      <c r="BM271" s="247" t="s">
        <v>380</v>
      </c>
    </row>
    <row r="272" s="13" customFormat="1">
      <c r="A272" s="13"/>
      <c r="B272" s="249"/>
      <c r="C272" s="250"/>
      <c r="D272" s="251" t="s">
        <v>158</v>
      </c>
      <c r="E272" s="252" t="s">
        <v>1</v>
      </c>
      <c r="F272" s="253" t="s">
        <v>381</v>
      </c>
      <c r="G272" s="250"/>
      <c r="H272" s="254">
        <v>510.60000000000002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158</v>
      </c>
      <c r="AU272" s="260" t="s">
        <v>85</v>
      </c>
      <c r="AV272" s="13" t="s">
        <v>85</v>
      </c>
      <c r="AW272" s="13" t="s">
        <v>32</v>
      </c>
      <c r="AX272" s="13" t="s">
        <v>75</v>
      </c>
      <c r="AY272" s="260" t="s">
        <v>150</v>
      </c>
    </row>
    <row r="273" s="13" customFormat="1">
      <c r="A273" s="13"/>
      <c r="B273" s="249"/>
      <c r="C273" s="250"/>
      <c r="D273" s="251" t="s">
        <v>158</v>
      </c>
      <c r="E273" s="252" t="s">
        <v>1</v>
      </c>
      <c r="F273" s="253" t="s">
        <v>382</v>
      </c>
      <c r="G273" s="250"/>
      <c r="H273" s="254">
        <v>490.25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158</v>
      </c>
      <c r="AU273" s="260" t="s">
        <v>85</v>
      </c>
      <c r="AV273" s="13" t="s">
        <v>85</v>
      </c>
      <c r="AW273" s="13" t="s">
        <v>32</v>
      </c>
      <c r="AX273" s="13" t="s">
        <v>75</v>
      </c>
      <c r="AY273" s="260" t="s">
        <v>150</v>
      </c>
    </row>
    <row r="274" s="13" customFormat="1">
      <c r="A274" s="13"/>
      <c r="B274" s="249"/>
      <c r="C274" s="250"/>
      <c r="D274" s="251" t="s">
        <v>158</v>
      </c>
      <c r="E274" s="252" t="s">
        <v>1</v>
      </c>
      <c r="F274" s="253" t="s">
        <v>383</v>
      </c>
      <c r="G274" s="250"/>
      <c r="H274" s="254">
        <v>68.450000000000003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158</v>
      </c>
      <c r="AU274" s="260" t="s">
        <v>85</v>
      </c>
      <c r="AV274" s="13" t="s">
        <v>85</v>
      </c>
      <c r="AW274" s="13" t="s">
        <v>32</v>
      </c>
      <c r="AX274" s="13" t="s">
        <v>75</v>
      </c>
      <c r="AY274" s="260" t="s">
        <v>150</v>
      </c>
    </row>
    <row r="275" s="14" customFormat="1">
      <c r="A275" s="14"/>
      <c r="B275" s="261"/>
      <c r="C275" s="262"/>
      <c r="D275" s="251" t="s">
        <v>158</v>
      </c>
      <c r="E275" s="263" t="s">
        <v>1</v>
      </c>
      <c r="F275" s="264" t="s">
        <v>160</v>
      </c>
      <c r="G275" s="262"/>
      <c r="H275" s="265">
        <v>1069.3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158</v>
      </c>
      <c r="AU275" s="271" t="s">
        <v>85</v>
      </c>
      <c r="AV275" s="14" t="s">
        <v>156</v>
      </c>
      <c r="AW275" s="14" t="s">
        <v>32</v>
      </c>
      <c r="AX275" s="14" t="s">
        <v>83</v>
      </c>
      <c r="AY275" s="271" t="s">
        <v>150</v>
      </c>
    </row>
    <row r="276" s="12" customFormat="1" ht="22.8" customHeight="1">
      <c r="A276" s="12"/>
      <c r="B276" s="219"/>
      <c r="C276" s="220"/>
      <c r="D276" s="221" t="s">
        <v>74</v>
      </c>
      <c r="E276" s="233" t="s">
        <v>384</v>
      </c>
      <c r="F276" s="233" t="s">
        <v>385</v>
      </c>
      <c r="G276" s="220"/>
      <c r="H276" s="220"/>
      <c r="I276" s="223"/>
      <c r="J276" s="234">
        <f>BK276</f>
        <v>0</v>
      </c>
      <c r="K276" s="220"/>
      <c r="L276" s="225"/>
      <c r="M276" s="226"/>
      <c r="N276" s="227"/>
      <c r="O276" s="227"/>
      <c r="P276" s="228">
        <f>SUM(P277:P292)</f>
        <v>0</v>
      </c>
      <c r="Q276" s="227"/>
      <c r="R276" s="228">
        <f>SUM(R277:R292)</f>
        <v>0</v>
      </c>
      <c r="S276" s="227"/>
      <c r="T276" s="229">
        <f>SUM(T277:T292)</f>
        <v>3.4593210399999998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30" t="s">
        <v>85</v>
      </c>
      <c r="AT276" s="231" t="s">
        <v>74</v>
      </c>
      <c r="AU276" s="231" t="s">
        <v>83</v>
      </c>
      <c r="AY276" s="230" t="s">
        <v>150</v>
      </c>
      <c r="BK276" s="232">
        <f>SUM(BK277:BK292)</f>
        <v>0</v>
      </c>
    </row>
    <row r="277" s="2" customFormat="1" ht="16.5" customHeight="1">
      <c r="A277" s="39"/>
      <c r="B277" s="40"/>
      <c r="C277" s="235" t="s">
        <v>386</v>
      </c>
      <c r="D277" s="235" t="s">
        <v>152</v>
      </c>
      <c r="E277" s="236" t="s">
        <v>387</v>
      </c>
      <c r="F277" s="237" t="s">
        <v>388</v>
      </c>
      <c r="G277" s="238" t="s">
        <v>155</v>
      </c>
      <c r="H277" s="239">
        <v>508.61099999999999</v>
      </c>
      <c r="I277" s="240"/>
      <c r="J277" s="241">
        <f>ROUND(I277*H277,2)</f>
        <v>0</v>
      </c>
      <c r="K277" s="242"/>
      <c r="L277" s="45"/>
      <c r="M277" s="243" t="s">
        <v>1</v>
      </c>
      <c r="N277" s="244" t="s">
        <v>40</v>
      </c>
      <c r="O277" s="92"/>
      <c r="P277" s="245">
        <f>O277*H277</f>
        <v>0</v>
      </c>
      <c r="Q277" s="245">
        <v>0</v>
      </c>
      <c r="R277" s="245">
        <f>Q277*H277</f>
        <v>0</v>
      </c>
      <c r="S277" s="245">
        <v>0.00594</v>
      </c>
      <c r="T277" s="246">
        <f>S277*H277</f>
        <v>3.02114934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7" t="s">
        <v>263</v>
      </c>
      <c r="AT277" s="247" t="s">
        <v>152</v>
      </c>
      <c r="AU277" s="247" t="s">
        <v>85</v>
      </c>
      <c r="AY277" s="18" t="s">
        <v>150</v>
      </c>
      <c r="BE277" s="248">
        <f>IF(N277="základní",J277,0)</f>
        <v>0</v>
      </c>
      <c r="BF277" s="248">
        <f>IF(N277="snížená",J277,0)</f>
        <v>0</v>
      </c>
      <c r="BG277" s="248">
        <f>IF(N277="zákl. přenesená",J277,0)</f>
        <v>0</v>
      </c>
      <c r="BH277" s="248">
        <f>IF(N277="sníž. přenesená",J277,0)</f>
        <v>0</v>
      </c>
      <c r="BI277" s="248">
        <f>IF(N277="nulová",J277,0)</f>
        <v>0</v>
      </c>
      <c r="BJ277" s="18" t="s">
        <v>83</v>
      </c>
      <c r="BK277" s="248">
        <f>ROUND(I277*H277,2)</f>
        <v>0</v>
      </c>
      <c r="BL277" s="18" t="s">
        <v>263</v>
      </c>
      <c r="BM277" s="247" t="s">
        <v>389</v>
      </c>
    </row>
    <row r="278" s="13" customFormat="1">
      <c r="A278" s="13"/>
      <c r="B278" s="249"/>
      <c r="C278" s="250"/>
      <c r="D278" s="251" t="s">
        <v>158</v>
      </c>
      <c r="E278" s="252" t="s">
        <v>1</v>
      </c>
      <c r="F278" s="253" t="s">
        <v>390</v>
      </c>
      <c r="G278" s="250"/>
      <c r="H278" s="254">
        <v>508.61099999999999</v>
      </c>
      <c r="I278" s="255"/>
      <c r="J278" s="250"/>
      <c r="K278" s="250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158</v>
      </c>
      <c r="AU278" s="260" t="s">
        <v>85</v>
      </c>
      <c r="AV278" s="13" t="s">
        <v>85</v>
      </c>
      <c r="AW278" s="13" t="s">
        <v>32</v>
      </c>
      <c r="AX278" s="13" t="s">
        <v>83</v>
      </c>
      <c r="AY278" s="260" t="s">
        <v>150</v>
      </c>
    </row>
    <row r="279" s="2" customFormat="1" ht="16.5" customHeight="1">
      <c r="A279" s="39"/>
      <c r="B279" s="40"/>
      <c r="C279" s="235" t="s">
        <v>391</v>
      </c>
      <c r="D279" s="235" t="s">
        <v>152</v>
      </c>
      <c r="E279" s="236" t="s">
        <v>392</v>
      </c>
      <c r="F279" s="237" t="s">
        <v>393</v>
      </c>
      <c r="G279" s="238" t="s">
        <v>327</v>
      </c>
      <c r="H279" s="239">
        <v>36.75</v>
      </c>
      <c r="I279" s="240"/>
      <c r="J279" s="241">
        <f>ROUND(I279*H279,2)</f>
        <v>0</v>
      </c>
      <c r="K279" s="242"/>
      <c r="L279" s="45"/>
      <c r="M279" s="243" t="s">
        <v>1</v>
      </c>
      <c r="N279" s="244" t="s">
        <v>40</v>
      </c>
      <c r="O279" s="92"/>
      <c r="P279" s="245">
        <f>O279*H279</f>
        <v>0</v>
      </c>
      <c r="Q279" s="245">
        <v>0</v>
      </c>
      <c r="R279" s="245">
        <f>Q279*H279</f>
        <v>0</v>
      </c>
      <c r="S279" s="245">
        <v>0.0018699999999999999</v>
      </c>
      <c r="T279" s="246">
        <f>S279*H279</f>
        <v>0.068722499999999992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7" t="s">
        <v>263</v>
      </c>
      <c r="AT279" s="247" t="s">
        <v>152</v>
      </c>
      <c r="AU279" s="247" t="s">
        <v>85</v>
      </c>
      <c r="AY279" s="18" t="s">
        <v>150</v>
      </c>
      <c r="BE279" s="248">
        <f>IF(N279="základní",J279,0)</f>
        <v>0</v>
      </c>
      <c r="BF279" s="248">
        <f>IF(N279="snížená",J279,0)</f>
        <v>0</v>
      </c>
      <c r="BG279" s="248">
        <f>IF(N279="zákl. přenesená",J279,0)</f>
        <v>0</v>
      </c>
      <c r="BH279" s="248">
        <f>IF(N279="sníž. přenesená",J279,0)</f>
        <v>0</v>
      </c>
      <c r="BI279" s="248">
        <f>IF(N279="nulová",J279,0)</f>
        <v>0</v>
      </c>
      <c r="BJ279" s="18" t="s">
        <v>83</v>
      </c>
      <c r="BK279" s="248">
        <f>ROUND(I279*H279,2)</f>
        <v>0</v>
      </c>
      <c r="BL279" s="18" t="s">
        <v>263</v>
      </c>
      <c r="BM279" s="247" t="s">
        <v>394</v>
      </c>
    </row>
    <row r="280" s="2" customFormat="1" ht="16.5" customHeight="1">
      <c r="A280" s="39"/>
      <c r="B280" s="40"/>
      <c r="C280" s="235" t="s">
        <v>395</v>
      </c>
      <c r="D280" s="235" t="s">
        <v>152</v>
      </c>
      <c r="E280" s="236" t="s">
        <v>396</v>
      </c>
      <c r="F280" s="237" t="s">
        <v>397</v>
      </c>
      <c r="G280" s="238" t="s">
        <v>327</v>
      </c>
      <c r="H280" s="239">
        <v>27.68</v>
      </c>
      <c r="I280" s="240"/>
      <c r="J280" s="241">
        <f>ROUND(I280*H280,2)</f>
        <v>0</v>
      </c>
      <c r="K280" s="242"/>
      <c r="L280" s="45"/>
      <c r="M280" s="243" t="s">
        <v>1</v>
      </c>
      <c r="N280" s="244" t="s">
        <v>40</v>
      </c>
      <c r="O280" s="92"/>
      <c r="P280" s="245">
        <f>O280*H280</f>
        <v>0</v>
      </c>
      <c r="Q280" s="245">
        <v>0</v>
      </c>
      <c r="R280" s="245">
        <f>Q280*H280</f>
        <v>0</v>
      </c>
      <c r="S280" s="245">
        <v>0.0016999999999999999</v>
      </c>
      <c r="T280" s="246">
        <f>S280*H280</f>
        <v>0.047055999999999994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7" t="s">
        <v>263</v>
      </c>
      <c r="AT280" s="247" t="s">
        <v>152</v>
      </c>
      <c r="AU280" s="247" t="s">
        <v>85</v>
      </c>
      <c r="AY280" s="18" t="s">
        <v>150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8" t="s">
        <v>83</v>
      </c>
      <c r="BK280" s="248">
        <f>ROUND(I280*H280,2)</f>
        <v>0</v>
      </c>
      <c r="BL280" s="18" t="s">
        <v>263</v>
      </c>
      <c r="BM280" s="247" t="s">
        <v>398</v>
      </c>
    </row>
    <row r="281" s="13" customFormat="1">
      <c r="A281" s="13"/>
      <c r="B281" s="249"/>
      <c r="C281" s="250"/>
      <c r="D281" s="251" t="s">
        <v>158</v>
      </c>
      <c r="E281" s="252" t="s">
        <v>1</v>
      </c>
      <c r="F281" s="253" t="s">
        <v>399</v>
      </c>
      <c r="G281" s="250"/>
      <c r="H281" s="254">
        <v>27.68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158</v>
      </c>
      <c r="AU281" s="260" t="s">
        <v>85</v>
      </c>
      <c r="AV281" s="13" t="s">
        <v>85</v>
      </c>
      <c r="AW281" s="13" t="s">
        <v>32</v>
      </c>
      <c r="AX281" s="13" t="s">
        <v>83</v>
      </c>
      <c r="AY281" s="260" t="s">
        <v>150</v>
      </c>
    </row>
    <row r="282" s="2" customFormat="1" ht="16.5" customHeight="1">
      <c r="A282" s="39"/>
      <c r="B282" s="40"/>
      <c r="C282" s="235" t="s">
        <v>400</v>
      </c>
      <c r="D282" s="235" t="s">
        <v>152</v>
      </c>
      <c r="E282" s="236" t="s">
        <v>401</v>
      </c>
      <c r="F282" s="237" t="s">
        <v>402</v>
      </c>
      <c r="G282" s="238" t="s">
        <v>327</v>
      </c>
      <c r="H282" s="239">
        <v>45.399999999999999</v>
      </c>
      <c r="I282" s="240"/>
      <c r="J282" s="241">
        <f>ROUND(I282*H282,2)</f>
        <v>0</v>
      </c>
      <c r="K282" s="242"/>
      <c r="L282" s="45"/>
      <c r="M282" s="243" t="s">
        <v>1</v>
      </c>
      <c r="N282" s="244" t="s">
        <v>40</v>
      </c>
      <c r="O282" s="92"/>
      <c r="P282" s="245">
        <f>O282*H282</f>
        <v>0</v>
      </c>
      <c r="Q282" s="245">
        <v>0</v>
      </c>
      <c r="R282" s="245">
        <f>Q282*H282</f>
        <v>0</v>
      </c>
      <c r="S282" s="245">
        <v>0.00167</v>
      </c>
      <c r="T282" s="246">
        <f>S282*H282</f>
        <v>0.075817999999999997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7" t="s">
        <v>263</v>
      </c>
      <c r="AT282" s="247" t="s">
        <v>152</v>
      </c>
      <c r="AU282" s="247" t="s">
        <v>85</v>
      </c>
      <c r="AY282" s="18" t="s">
        <v>150</v>
      </c>
      <c r="BE282" s="248">
        <f>IF(N282="základní",J282,0)</f>
        <v>0</v>
      </c>
      <c r="BF282" s="248">
        <f>IF(N282="snížená",J282,0)</f>
        <v>0</v>
      </c>
      <c r="BG282" s="248">
        <f>IF(N282="zákl. přenesená",J282,0)</f>
        <v>0</v>
      </c>
      <c r="BH282" s="248">
        <f>IF(N282="sníž. přenesená",J282,0)</f>
        <v>0</v>
      </c>
      <c r="BI282" s="248">
        <f>IF(N282="nulová",J282,0)</f>
        <v>0</v>
      </c>
      <c r="BJ282" s="18" t="s">
        <v>83</v>
      </c>
      <c r="BK282" s="248">
        <f>ROUND(I282*H282,2)</f>
        <v>0</v>
      </c>
      <c r="BL282" s="18" t="s">
        <v>263</v>
      </c>
      <c r="BM282" s="247" t="s">
        <v>403</v>
      </c>
    </row>
    <row r="283" s="13" customFormat="1">
      <c r="A283" s="13"/>
      <c r="B283" s="249"/>
      <c r="C283" s="250"/>
      <c r="D283" s="251" t="s">
        <v>158</v>
      </c>
      <c r="E283" s="252" t="s">
        <v>1</v>
      </c>
      <c r="F283" s="253" t="s">
        <v>404</v>
      </c>
      <c r="G283" s="250"/>
      <c r="H283" s="254">
        <v>36.799999999999997</v>
      </c>
      <c r="I283" s="255"/>
      <c r="J283" s="250"/>
      <c r="K283" s="250"/>
      <c r="L283" s="256"/>
      <c r="M283" s="257"/>
      <c r="N283" s="258"/>
      <c r="O283" s="258"/>
      <c r="P283" s="258"/>
      <c r="Q283" s="258"/>
      <c r="R283" s="258"/>
      <c r="S283" s="258"/>
      <c r="T283" s="25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0" t="s">
        <v>158</v>
      </c>
      <c r="AU283" s="260" t="s">
        <v>85</v>
      </c>
      <c r="AV283" s="13" t="s">
        <v>85</v>
      </c>
      <c r="AW283" s="13" t="s">
        <v>32</v>
      </c>
      <c r="AX283" s="13" t="s">
        <v>75</v>
      </c>
      <c r="AY283" s="260" t="s">
        <v>150</v>
      </c>
    </row>
    <row r="284" s="13" customFormat="1">
      <c r="A284" s="13"/>
      <c r="B284" s="249"/>
      <c r="C284" s="250"/>
      <c r="D284" s="251" t="s">
        <v>158</v>
      </c>
      <c r="E284" s="252" t="s">
        <v>1</v>
      </c>
      <c r="F284" s="253" t="s">
        <v>405</v>
      </c>
      <c r="G284" s="250"/>
      <c r="H284" s="254">
        <v>4.7999999999999998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158</v>
      </c>
      <c r="AU284" s="260" t="s">
        <v>85</v>
      </c>
      <c r="AV284" s="13" t="s">
        <v>85</v>
      </c>
      <c r="AW284" s="13" t="s">
        <v>32</v>
      </c>
      <c r="AX284" s="13" t="s">
        <v>75</v>
      </c>
      <c r="AY284" s="260" t="s">
        <v>150</v>
      </c>
    </row>
    <row r="285" s="13" customFormat="1">
      <c r="A285" s="13"/>
      <c r="B285" s="249"/>
      <c r="C285" s="250"/>
      <c r="D285" s="251" t="s">
        <v>158</v>
      </c>
      <c r="E285" s="252" t="s">
        <v>1</v>
      </c>
      <c r="F285" s="253" t="s">
        <v>406</v>
      </c>
      <c r="G285" s="250"/>
      <c r="H285" s="254">
        <v>1.8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158</v>
      </c>
      <c r="AU285" s="260" t="s">
        <v>85</v>
      </c>
      <c r="AV285" s="13" t="s">
        <v>85</v>
      </c>
      <c r="AW285" s="13" t="s">
        <v>32</v>
      </c>
      <c r="AX285" s="13" t="s">
        <v>75</v>
      </c>
      <c r="AY285" s="260" t="s">
        <v>150</v>
      </c>
    </row>
    <row r="286" s="13" customFormat="1">
      <c r="A286" s="13"/>
      <c r="B286" s="249"/>
      <c r="C286" s="250"/>
      <c r="D286" s="251" t="s">
        <v>158</v>
      </c>
      <c r="E286" s="252" t="s">
        <v>1</v>
      </c>
      <c r="F286" s="253" t="s">
        <v>407</v>
      </c>
      <c r="G286" s="250"/>
      <c r="H286" s="254">
        <v>0.90000000000000002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158</v>
      </c>
      <c r="AU286" s="260" t="s">
        <v>85</v>
      </c>
      <c r="AV286" s="13" t="s">
        <v>85</v>
      </c>
      <c r="AW286" s="13" t="s">
        <v>32</v>
      </c>
      <c r="AX286" s="13" t="s">
        <v>75</v>
      </c>
      <c r="AY286" s="260" t="s">
        <v>150</v>
      </c>
    </row>
    <row r="287" s="13" customFormat="1">
      <c r="A287" s="13"/>
      <c r="B287" s="249"/>
      <c r="C287" s="250"/>
      <c r="D287" s="251" t="s">
        <v>158</v>
      </c>
      <c r="E287" s="252" t="s">
        <v>1</v>
      </c>
      <c r="F287" s="253" t="s">
        <v>408</v>
      </c>
      <c r="G287" s="250"/>
      <c r="H287" s="254">
        <v>1.1000000000000001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158</v>
      </c>
      <c r="AU287" s="260" t="s">
        <v>85</v>
      </c>
      <c r="AV287" s="13" t="s">
        <v>85</v>
      </c>
      <c r="AW287" s="13" t="s">
        <v>32</v>
      </c>
      <c r="AX287" s="13" t="s">
        <v>75</v>
      </c>
      <c r="AY287" s="260" t="s">
        <v>150</v>
      </c>
    </row>
    <row r="288" s="14" customFormat="1">
      <c r="A288" s="14"/>
      <c r="B288" s="261"/>
      <c r="C288" s="262"/>
      <c r="D288" s="251" t="s">
        <v>158</v>
      </c>
      <c r="E288" s="263" t="s">
        <v>1</v>
      </c>
      <c r="F288" s="264" t="s">
        <v>160</v>
      </c>
      <c r="G288" s="262"/>
      <c r="H288" s="265">
        <v>45.399999999999999</v>
      </c>
      <c r="I288" s="266"/>
      <c r="J288" s="262"/>
      <c r="K288" s="262"/>
      <c r="L288" s="267"/>
      <c r="M288" s="268"/>
      <c r="N288" s="269"/>
      <c r="O288" s="269"/>
      <c r="P288" s="269"/>
      <c r="Q288" s="269"/>
      <c r="R288" s="269"/>
      <c r="S288" s="269"/>
      <c r="T288" s="27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1" t="s">
        <v>158</v>
      </c>
      <c r="AU288" s="271" t="s">
        <v>85</v>
      </c>
      <c r="AV288" s="14" t="s">
        <v>156</v>
      </c>
      <c r="AW288" s="14" t="s">
        <v>32</v>
      </c>
      <c r="AX288" s="14" t="s">
        <v>83</v>
      </c>
      <c r="AY288" s="271" t="s">
        <v>150</v>
      </c>
    </row>
    <row r="289" s="2" customFormat="1" ht="16.5" customHeight="1">
      <c r="A289" s="39"/>
      <c r="B289" s="40"/>
      <c r="C289" s="235" t="s">
        <v>409</v>
      </c>
      <c r="D289" s="235" t="s">
        <v>152</v>
      </c>
      <c r="E289" s="236" t="s">
        <v>410</v>
      </c>
      <c r="F289" s="237" t="s">
        <v>411</v>
      </c>
      <c r="G289" s="238" t="s">
        <v>327</v>
      </c>
      <c r="H289" s="239">
        <v>73.5</v>
      </c>
      <c r="I289" s="240"/>
      <c r="J289" s="241">
        <f>ROUND(I289*H289,2)</f>
        <v>0</v>
      </c>
      <c r="K289" s="242"/>
      <c r="L289" s="45"/>
      <c r="M289" s="243" t="s">
        <v>1</v>
      </c>
      <c r="N289" s="244" t="s">
        <v>40</v>
      </c>
      <c r="O289" s="92"/>
      <c r="P289" s="245">
        <f>O289*H289</f>
        <v>0</v>
      </c>
      <c r="Q289" s="245">
        <v>0</v>
      </c>
      <c r="R289" s="245">
        <f>Q289*H289</f>
        <v>0</v>
      </c>
      <c r="S289" s="245">
        <v>0.0025999999999999999</v>
      </c>
      <c r="T289" s="246">
        <f>S289*H289</f>
        <v>0.19109999999999999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7" t="s">
        <v>263</v>
      </c>
      <c r="AT289" s="247" t="s">
        <v>152</v>
      </c>
      <c r="AU289" s="247" t="s">
        <v>85</v>
      </c>
      <c r="AY289" s="18" t="s">
        <v>150</v>
      </c>
      <c r="BE289" s="248">
        <f>IF(N289="základní",J289,0)</f>
        <v>0</v>
      </c>
      <c r="BF289" s="248">
        <f>IF(N289="snížená",J289,0)</f>
        <v>0</v>
      </c>
      <c r="BG289" s="248">
        <f>IF(N289="zákl. přenesená",J289,0)</f>
        <v>0</v>
      </c>
      <c r="BH289" s="248">
        <f>IF(N289="sníž. přenesená",J289,0)</f>
        <v>0</v>
      </c>
      <c r="BI289" s="248">
        <f>IF(N289="nulová",J289,0)</f>
        <v>0</v>
      </c>
      <c r="BJ289" s="18" t="s">
        <v>83</v>
      </c>
      <c r="BK289" s="248">
        <f>ROUND(I289*H289,2)</f>
        <v>0</v>
      </c>
      <c r="BL289" s="18" t="s">
        <v>263</v>
      </c>
      <c r="BM289" s="247" t="s">
        <v>412</v>
      </c>
    </row>
    <row r="290" s="13" customFormat="1">
      <c r="A290" s="13"/>
      <c r="B290" s="249"/>
      <c r="C290" s="250"/>
      <c r="D290" s="251" t="s">
        <v>158</v>
      </c>
      <c r="E290" s="252" t="s">
        <v>1</v>
      </c>
      <c r="F290" s="253" t="s">
        <v>413</v>
      </c>
      <c r="G290" s="250"/>
      <c r="H290" s="254">
        <v>73.5</v>
      </c>
      <c r="I290" s="255"/>
      <c r="J290" s="250"/>
      <c r="K290" s="250"/>
      <c r="L290" s="256"/>
      <c r="M290" s="257"/>
      <c r="N290" s="258"/>
      <c r="O290" s="258"/>
      <c r="P290" s="258"/>
      <c r="Q290" s="258"/>
      <c r="R290" s="258"/>
      <c r="S290" s="258"/>
      <c r="T290" s="25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0" t="s">
        <v>158</v>
      </c>
      <c r="AU290" s="260" t="s">
        <v>85</v>
      </c>
      <c r="AV290" s="13" t="s">
        <v>85</v>
      </c>
      <c r="AW290" s="13" t="s">
        <v>32</v>
      </c>
      <c r="AX290" s="13" t="s">
        <v>83</v>
      </c>
      <c r="AY290" s="260" t="s">
        <v>150</v>
      </c>
    </row>
    <row r="291" s="2" customFormat="1" ht="16.5" customHeight="1">
      <c r="A291" s="39"/>
      <c r="B291" s="40"/>
      <c r="C291" s="235" t="s">
        <v>414</v>
      </c>
      <c r="D291" s="235" t="s">
        <v>152</v>
      </c>
      <c r="E291" s="236" t="s">
        <v>415</v>
      </c>
      <c r="F291" s="237" t="s">
        <v>416</v>
      </c>
      <c r="G291" s="238" t="s">
        <v>327</v>
      </c>
      <c r="H291" s="239">
        <v>14.08</v>
      </c>
      <c r="I291" s="240"/>
      <c r="J291" s="241">
        <f>ROUND(I291*H291,2)</f>
        <v>0</v>
      </c>
      <c r="K291" s="242"/>
      <c r="L291" s="45"/>
      <c r="M291" s="243" t="s">
        <v>1</v>
      </c>
      <c r="N291" s="244" t="s">
        <v>40</v>
      </c>
      <c r="O291" s="92"/>
      <c r="P291" s="245">
        <f>O291*H291</f>
        <v>0</v>
      </c>
      <c r="Q291" s="245">
        <v>0</v>
      </c>
      <c r="R291" s="245">
        <f>Q291*H291</f>
        <v>0</v>
      </c>
      <c r="S291" s="245">
        <v>0.0039399999999999999</v>
      </c>
      <c r="T291" s="246">
        <f>S291*H291</f>
        <v>0.055475200000000002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7" t="s">
        <v>263</v>
      </c>
      <c r="AT291" s="247" t="s">
        <v>152</v>
      </c>
      <c r="AU291" s="247" t="s">
        <v>85</v>
      </c>
      <c r="AY291" s="18" t="s">
        <v>150</v>
      </c>
      <c r="BE291" s="248">
        <f>IF(N291="základní",J291,0)</f>
        <v>0</v>
      </c>
      <c r="BF291" s="248">
        <f>IF(N291="snížená",J291,0)</f>
        <v>0</v>
      </c>
      <c r="BG291" s="248">
        <f>IF(N291="zákl. přenesená",J291,0)</f>
        <v>0</v>
      </c>
      <c r="BH291" s="248">
        <f>IF(N291="sníž. přenesená",J291,0)</f>
        <v>0</v>
      </c>
      <c r="BI291" s="248">
        <f>IF(N291="nulová",J291,0)</f>
        <v>0</v>
      </c>
      <c r="BJ291" s="18" t="s">
        <v>83</v>
      </c>
      <c r="BK291" s="248">
        <f>ROUND(I291*H291,2)</f>
        <v>0</v>
      </c>
      <c r="BL291" s="18" t="s">
        <v>263</v>
      </c>
      <c r="BM291" s="247" t="s">
        <v>417</v>
      </c>
    </row>
    <row r="292" s="13" customFormat="1">
      <c r="A292" s="13"/>
      <c r="B292" s="249"/>
      <c r="C292" s="250"/>
      <c r="D292" s="251" t="s">
        <v>158</v>
      </c>
      <c r="E292" s="252" t="s">
        <v>1</v>
      </c>
      <c r="F292" s="253" t="s">
        <v>418</v>
      </c>
      <c r="G292" s="250"/>
      <c r="H292" s="254">
        <v>14.08</v>
      </c>
      <c r="I292" s="255"/>
      <c r="J292" s="250"/>
      <c r="K292" s="250"/>
      <c r="L292" s="256"/>
      <c r="M292" s="257"/>
      <c r="N292" s="258"/>
      <c r="O292" s="258"/>
      <c r="P292" s="258"/>
      <c r="Q292" s="258"/>
      <c r="R292" s="258"/>
      <c r="S292" s="258"/>
      <c r="T292" s="25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0" t="s">
        <v>158</v>
      </c>
      <c r="AU292" s="260" t="s">
        <v>85</v>
      </c>
      <c r="AV292" s="13" t="s">
        <v>85</v>
      </c>
      <c r="AW292" s="13" t="s">
        <v>32</v>
      </c>
      <c r="AX292" s="13" t="s">
        <v>83</v>
      </c>
      <c r="AY292" s="260" t="s">
        <v>150</v>
      </c>
    </row>
    <row r="293" s="12" customFormat="1" ht="22.8" customHeight="1">
      <c r="A293" s="12"/>
      <c r="B293" s="219"/>
      <c r="C293" s="220"/>
      <c r="D293" s="221" t="s">
        <v>74</v>
      </c>
      <c r="E293" s="233" t="s">
        <v>419</v>
      </c>
      <c r="F293" s="233" t="s">
        <v>420</v>
      </c>
      <c r="G293" s="220"/>
      <c r="H293" s="220"/>
      <c r="I293" s="223"/>
      <c r="J293" s="234">
        <f>BK293</f>
        <v>0</v>
      </c>
      <c r="K293" s="220"/>
      <c r="L293" s="225"/>
      <c r="M293" s="226"/>
      <c r="N293" s="227"/>
      <c r="O293" s="227"/>
      <c r="P293" s="228">
        <f>SUM(P294:P327)</f>
        <v>0</v>
      </c>
      <c r="Q293" s="227"/>
      <c r="R293" s="228">
        <f>SUM(R294:R327)</f>
        <v>0</v>
      </c>
      <c r="S293" s="227"/>
      <c r="T293" s="229">
        <f>SUM(T294:T327)</f>
        <v>39.684774499999996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30" t="s">
        <v>85</v>
      </c>
      <c r="AT293" s="231" t="s">
        <v>74</v>
      </c>
      <c r="AU293" s="231" t="s">
        <v>83</v>
      </c>
      <c r="AY293" s="230" t="s">
        <v>150</v>
      </c>
      <c r="BK293" s="232">
        <f>SUM(BK294:BK327)</f>
        <v>0</v>
      </c>
    </row>
    <row r="294" s="2" customFormat="1" ht="24.15" customHeight="1">
      <c r="A294" s="39"/>
      <c r="B294" s="40"/>
      <c r="C294" s="235" t="s">
        <v>421</v>
      </c>
      <c r="D294" s="235" t="s">
        <v>152</v>
      </c>
      <c r="E294" s="236" t="s">
        <v>422</v>
      </c>
      <c r="F294" s="237" t="s">
        <v>423</v>
      </c>
      <c r="G294" s="238" t="s">
        <v>155</v>
      </c>
      <c r="H294" s="239">
        <v>1184.8199999999999</v>
      </c>
      <c r="I294" s="240"/>
      <c r="J294" s="241">
        <f>ROUND(I294*H294,2)</f>
        <v>0</v>
      </c>
      <c r="K294" s="242"/>
      <c r="L294" s="45"/>
      <c r="M294" s="243" t="s">
        <v>1</v>
      </c>
      <c r="N294" s="244" t="s">
        <v>40</v>
      </c>
      <c r="O294" s="92"/>
      <c r="P294" s="245">
        <f>O294*H294</f>
        <v>0</v>
      </c>
      <c r="Q294" s="245">
        <v>0</v>
      </c>
      <c r="R294" s="245">
        <f>Q294*H294</f>
        <v>0</v>
      </c>
      <c r="S294" s="245">
        <v>0.024649999999999998</v>
      </c>
      <c r="T294" s="246">
        <f>S294*H294</f>
        <v>29.205812999999996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263</v>
      </c>
      <c r="AT294" s="247" t="s">
        <v>152</v>
      </c>
      <c r="AU294" s="247" t="s">
        <v>85</v>
      </c>
      <c r="AY294" s="18" t="s">
        <v>150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83</v>
      </c>
      <c r="BK294" s="248">
        <f>ROUND(I294*H294,2)</f>
        <v>0</v>
      </c>
      <c r="BL294" s="18" t="s">
        <v>263</v>
      </c>
      <c r="BM294" s="247" t="s">
        <v>424</v>
      </c>
    </row>
    <row r="295" s="13" customFormat="1">
      <c r="A295" s="13"/>
      <c r="B295" s="249"/>
      <c r="C295" s="250"/>
      <c r="D295" s="251" t="s">
        <v>158</v>
      </c>
      <c r="E295" s="252" t="s">
        <v>1</v>
      </c>
      <c r="F295" s="253" t="s">
        <v>425</v>
      </c>
      <c r="G295" s="250"/>
      <c r="H295" s="254">
        <v>26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158</v>
      </c>
      <c r="AU295" s="260" t="s">
        <v>85</v>
      </c>
      <c r="AV295" s="13" t="s">
        <v>85</v>
      </c>
      <c r="AW295" s="13" t="s">
        <v>32</v>
      </c>
      <c r="AX295" s="13" t="s">
        <v>75</v>
      </c>
      <c r="AY295" s="260" t="s">
        <v>150</v>
      </c>
    </row>
    <row r="296" s="13" customFormat="1">
      <c r="A296" s="13"/>
      <c r="B296" s="249"/>
      <c r="C296" s="250"/>
      <c r="D296" s="251" t="s">
        <v>158</v>
      </c>
      <c r="E296" s="252" t="s">
        <v>1</v>
      </c>
      <c r="F296" s="253" t="s">
        <v>426</v>
      </c>
      <c r="G296" s="250"/>
      <c r="H296" s="254">
        <v>186.16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158</v>
      </c>
      <c r="AU296" s="260" t="s">
        <v>85</v>
      </c>
      <c r="AV296" s="13" t="s">
        <v>85</v>
      </c>
      <c r="AW296" s="13" t="s">
        <v>32</v>
      </c>
      <c r="AX296" s="13" t="s">
        <v>75</v>
      </c>
      <c r="AY296" s="260" t="s">
        <v>150</v>
      </c>
    </row>
    <row r="297" s="13" customFormat="1">
      <c r="A297" s="13"/>
      <c r="B297" s="249"/>
      <c r="C297" s="250"/>
      <c r="D297" s="251" t="s">
        <v>158</v>
      </c>
      <c r="E297" s="252" t="s">
        <v>1</v>
      </c>
      <c r="F297" s="253" t="s">
        <v>427</v>
      </c>
      <c r="G297" s="250"/>
      <c r="H297" s="254">
        <v>302.12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158</v>
      </c>
      <c r="AU297" s="260" t="s">
        <v>85</v>
      </c>
      <c r="AV297" s="13" t="s">
        <v>85</v>
      </c>
      <c r="AW297" s="13" t="s">
        <v>32</v>
      </c>
      <c r="AX297" s="13" t="s">
        <v>75</v>
      </c>
      <c r="AY297" s="260" t="s">
        <v>150</v>
      </c>
    </row>
    <row r="298" s="13" customFormat="1">
      <c r="A298" s="13"/>
      <c r="B298" s="249"/>
      <c r="C298" s="250"/>
      <c r="D298" s="251" t="s">
        <v>158</v>
      </c>
      <c r="E298" s="252" t="s">
        <v>1</v>
      </c>
      <c r="F298" s="253" t="s">
        <v>428</v>
      </c>
      <c r="G298" s="250"/>
      <c r="H298" s="254">
        <v>49.399999999999999</v>
      </c>
      <c r="I298" s="255"/>
      <c r="J298" s="250"/>
      <c r="K298" s="250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158</v>
      </c>
      <c r="AU298" s="260" t="s">
        <v>85</v>
      </c>
      <c r="AV298" s="13" t="s">
        <v>85</v>
      </c>
      <c r="AW298" s="13" t="s">
        <v>32</v>
      </c>
      <c r="AX298" s="13" t="s">
        <v>75</v>
      </c>
      <c r="AY298" s="260" t="s">
        <v>150</v>
      </c>
    </row>
    <row r="299" s="13" customFormat="1">
      <c r="A299" s="13"/>
      <c r="B299" s="249"/>
      <c r="C299" s="250"/>
      <c r="D299" s="251" t="s">
        <v>158</v>
      </c>
      <c r="E299" s="252" t="s">
        <v>1</v>
      </c>
      <c r="F299" s="253" t="s">
        <v>429</v>
      </c>
      <c r="G299" s="250"/>
      <c r="H299" s="254">
        <v>40.560000000000002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158</v>
      </c>
      <c r="AU299" s="260" t="s">
        <v>85</v>
      </c>
      <c r="AV299" s="13" t="s">
        <v>85</v>
      </c>
      <c r="AW299" s="13" t="s">
        <v>32</v>
      </c>
      <c r="AX299" s="13" t="s">
        <v>75</v>
      </c>
      <c r="AY299" s="260" t="s">
        <v>150</v>
      </c>
    </row>
    <row r="300" s="13" customFormat="1">
      <c r="A300" s="13"/>
      <c r="B300" s="249"/>
      <c r="C300" s="250"/>
      <c r="D300" s="251" t="s">
        <v>158</v>
      </c>
      <c r="E300" s="252" t="s">
        <v>1</v>
      </c>
      <c r="F300" s="253" t="s">
        <v>430</v>
      </c>
      <c r="G300" s="250"/>
      <c r="H300" s="254">
        <v>27.82</v>
      </c>
      <c r="I300" s="255"/>
      <c r="J300" s="250"/>
      <c r="K300" s="250"/>
      <c r="L300" s="256"/>
      <c r="M300" s="257"/>
      <c r="N300" s="258"/>
      <c r="O300" s="258"/>
      <c r="P300" s="258"/>
      <c r="Q300" s="258"/>
      <c r="R300" s="258"/>
      <c r="S300" s="258"/>
      <c r="T300" s="25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0" t="s">
        <v>158</v>
      </c>
      <c r="AU300" s="260" t="s">
        <v>85</v>
      </c>
      <c r="AV300" s="13" t="s">
        <v>85</v>
      </c>
      <c r="AW300" s="13" t="s">
        <v>32</v>
      </c>
      <c r="AX300" s="13" t="s">
        <v>75</v>
      </c>
      <c r="AY300" s="260" t="s">
        <v>150</v>
      </c>
    </row>
    <row r="301" s="13" customFormat="1">
      <c r="A301" s="13"/>
      <c r="B301" s="249"/>
      <c r="C301" s="250"/>
      <c r="D301" s="251" t="s">
        <v>158</v>
      </c>
      <c r="E301" s="252" t="s">
        <v>1</v>
      </c>
      <c r="F301" s="253" t="s">
        <v>431</v>
      </c>
      <c r="G301" s="250"/>
      <c r="H301" s="254">
        <v>27.300000000000001</v>
      </c>
      <c r="I301" s="255"/>
      <c r="J301" s="250"/>
      <c r="K301" s="250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158</v>
      </c>
      <c r="AU301" s="260" t="s">
        <v>85</v>
      </c>
      <c r="AV301" s="13" t="s">
        <v>85</v>
      </c>
      <c r="AW301" s="13" t="s">
        <v>32</v>
      </c>
      <c r="AX301" s="13" t="s">
        <v>75</v>
      </c>
      <c r="AY301" s="260" t="s">
        <v>150</v>
      </c>
    </row>
    <row r="302" s="13" customFormat="1">
      <c r="A302" s="13"/>
      <c r="B302" s="249"/>
      <c r="C302" s="250"/>
      <c r="D302" s="251" t="s">
        <v>158</v>
      </c>
      <c r="E302" s="252" t="s">
        <v>1</v>
      </c>
      <c r="F302" s="253" t="s">
        <v>432</v>
      </c>
      <c r="G302" s="250"/>
      <c r="H302" s="254">
        <v>302.12</v>
      </c>
      <c r="I302" s="255"/>
      <c r="J302" s="250"/>
      <c r="K302" s="250"/>
      <c r="L302" s="256"/>
      <c r="M302" s="257"/>
      <c r="N302" s="258"/>
      <c r="O302" s="258"/>
      <c r="P302" s="258"/>
      <c r="Q302" s="258"/>
      <c r="R302" s="258"/>
      <c r="S302" s="258"/>
      <c r="T302" s="25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0" t="s">
        <v>158</v>
      </c>
      <c r="AU302" s="260" t="s">
        <v>85</v>
      </c>
      <c r="AV302" s="13" t="s">
        <v>85</v>
      </c>
      <c r="AW302" s="13" t="s">
        <v>32</v>
      </c>
      <c r="AX302" s="13" t="s">
        <v>75</v>
      </c>
      <c r="AY302" s="260" t="s">
        <v>150</v>
      </c>
    </row>
    <row r="303" s="13" customFormat="1">
      <c r="A303" s="13"/>
      <c r="B303" s="249"/>
      <c r="C303" s="250"/>
      <c r="D303" s="251" t="s">
        <v>158</v>
      </c>
      <c r="E303" s="252" t="s">
        <v>1</v>
      </c>
      <c r="F303" s="253" t="s">
        <v>433</v>
      </c>
      <c r="G303" s="250"/>
      <c r="H303" s="254">
        <v>49.659999999999997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158</v>
      </c>
      <c r="AU303" s="260" t="s">
        <v>85</v>
      </c>
      <c r="AV303" s="13" t="s">
        <v>85</v>
      </c>
      <c r="AW303" s="13" t="s">
        <v>32</v>
      </c>
      <c r="AX303" s="13" t="s">
        <v>75</v>
      </c>
      <c r="AY303" s="260" t="s">
        <v>150</v>
      </c>
    </row>
    <row r="304" s="13" customFormat="1">
      <c r="A304" s="13"/>
      <c r="B304" s="249"/>
      <c r="C304" s="250"/>
      <c r="D304" s="251" t="s">
        <v>158</v>
      </c>
      <c r="E304" s="252" t="s">
        <v>1</v>
      </c>
      <c r="F304" s="253" t="s">
        <v>434</v>
      </c>
      <c r="G304" s="250"/>
      <c r="H304" s="254">
        <v>20.280000000000001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158</v>
      </c>
      <c r="AU304" s="260" t="s">
        <v>85</v>
      </c>
      <c r="AV304" s="13" t="s">
        <v>85</v>
      </c>
      <c r="AW304" s="13" t="s">
        <v>32</v>
      </c>
      <c r="AX304" s="13" t="s">
        <v>75</v>
      </c>
      <c r="AY304" s="260" t="s">
        <v>150</v>
      </c>
    </row>
    <row r="305" s="13" customFormat="1">
      <c r="A305" s="13"/>
      <c r="B305" s="249"/>
      <c r="C305" s="250"/>
      <c r="D305" s="251" t="s">
        <v>158</v>
      </c>
      <c r="E305" s="252" t="s">
        <v>1</v>
      </c>
      <c r="F305" s="253" t="s">
        <v>435</v>
      </c>
      <c r="G305" s="250"/>
      <c r="H305" s="254">
        <v>56.159999999999997</v>
      </c>
      <c r="I305" s="255"/>
      <c r="J305" s="250"/>
      <c r="K305" s="250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158</v>
      </c>
      <c r="AU305" s="260" t="s">
        <v>85</v>
      </c>
      <c r="AV305" s="13" t="s">
        <v>85</v>
      </c>
      <c r="AW305" s="13" t="s">
        <v>32</v>
      </c>
      <c r="AX305" s="13" t="s">
        <v>75</v>
      </c>
      <c r="AY305" s="260" t="s">
        <v>150</v>
      </c>
    </row>
    <row r="306" s="13" customFormat="1">
      <c r="A306" s="13"/>
      <c r="B306" s="249"/>
      <c r="C306" s="250"/>
      <c r="D306" s="251" t="s">
        <v>158</v>
      </c>
      <c r="E306" s="252" t="s">
        <v>1</v>
      </c>
      <c r="F306" s="253" t="s">
        <v>436</v>
      </c>
      <c r="G306" s="250"/>
      <c r="H306" s="254">
        <v>18.199999999999999</v>
      </c>
      <c r="I306" s="255"/>
      <c r="J306" s="250"/>
      <c r="K306" s="250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158</v>
      </c>
      <c r="AU306" s="260" t="s">
        <v>85</v>
      </c>
      <c r="AV306" s="13" t="s">
        <v>85</v>
      </c>
      <c r="AW306" s="13" t="s">
        <v>32</v>
      </c>
      <c r="AX306" s="13" t="s">
        <v>75</v>
      </c>
      <c r="AY306" s="260" t="s">
        <v>150</v>
      </c>
    </row>
    <row r="307" s="13" customFormat="1">
      <c r="A307" s="13"/>
      <c r="B307" s="249"/>
      <c r="C307" s="250"/>
      <c r="D307" s="251" t="s">
        <v>158</v>
      </c>
      <c r="E307" s="252" t="s">
        <v>1</v>
      </c>
      <c r="F307" s="253" t="s">
        <v>437</v>
      </c>
      <c r="G307" s="250"/>
      <c r="H307" s="254">
        <v>36.920000000000002</v>
      </c>
      <c r="I307" s="255"/>
      <c r="J307" s="250"/>
      <c r="K307" s="250"/>
      <c r="L307" s="256"/>
      <c r="M307" s="257"/>
      <c r="N307" s="258"/>
      <c r="O307" s="258"/>
      <c r="P307" s="258"/>
      <c r="Q307" s="258"/>
      <c r="R307" s="258"/>
      <c r="S307" s="258"/>
      <c r="T307" s="25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0" t="s">
        <v>158</v>
      </c>
      <c r="AU307" s="260" t="s">
        <v>85</v>
      </c>
      <c r="AV307" s="13" t="s">
        <v>85</v>
      </c>
      <c r="AW307" s="13" t="s">
        <v>32</v>
      </c>
      <c r="AX307" s="13" t="s">
        <v>75</v>
      </c>
      <c r="AY307" s="260" t="s">
        <v>150</v>
      </c>
    </row>
    <row r="308" s="13" customFormat="1">
      <c r="A308" s="13"/>
      <c r="B308" s="249"/>
      <c r="C308" s="250"/>
      <c r="D308" s="251" t="s">
        <v>158</v>
      </c>
      <c r="E308" s="252" t="s">
        <v>1</v>
      </c>
      <c r="F308" s="253" t="s">
        <v>438</v>
      </c>
      <c r="G308" s="250"/>
      <c r="H308" s="254">
        <v>23.920000000000002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158</v>
      </c>
      <c r="AU308" s="260" t="s">
        <v>85</v>
      </c>
      <c r="AV308" s="13" t="s">
        <v>85</v>
      </c>
      <c r="AW308" s="13" t="s">
        <v>32</v>
      </c>
      <c r="AX308" s="13" t="s">
        <v>75</v>
      </c>
      <c r="AY308" s="260" t="s">
        <v>150</v>
      </c>
    </row>
    <row r="309" s="13" customFormat="1">
      <c r="A309" s="13"/>
      <c r="B309" s="249"/>
      <c r="C309" s="250"/>
      <c r="D309" s="251" t="s">
        <v>158</v>
      </c>
      <c r="E309" s="252" t="s">
        <v>1</v>
      </c>
      <c r="F309" s="253" t="s">
        <v>439</v>
      </c>
      <c r="G309" s="250"/>
      <c r="H309" s="254">
        <v>18.199999999999999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158</v>
      </c>
      <c r="AU309" s="260" t="s">
        <v>85</v>
      </c>
      <c r="AV309" s="13" t="s">
        <v>85</v>
      </c>
      <c r="AW309" s="13" t="s">
        <v>32</v>
      </c>
      <c r="AX309" s="13" t="s">
        <v>75</v>
      </c>
      <c r="AY309" s="260" t="s">
        <v>150</v>
      </c>
    </row>
    <row r="310" s="14" customFormat="1">
      <c r="A310" s="14"/>
      <c r="B310" s="261"/>
      <c r="C310" s="262"/>
      <c r="D310" s="251" t="s">
        <v>158</v>
      </c>
      <c r="E310" s="263" t="s">
        <v>1</v>
      </c>
      <c r="F310" s="264" t="s">
        <v>160</v>
      </c>
      <c r="G310" s="262"/>
      <c r="H310" s="265">
        <v>1184.8199999999999</v>
      </c>
      <c r="I310" s="266"/>
      <c r="J310" s="262"/>
      <c r="K310" s="262"/>
      <c r="L310" s="267"/>
      <c r="M310" s="268"/>
      <c r="N310" s="269"/>
      <c r="O310" s="269"/>
      <c r="P310" s="269"/>
      <c r="Q310" s="269"/>
      <c r="R310" s="269"/>
      <c r="S310" s="269"/>
      <c r="T310" s="27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1" t="s">
        <v>158</v>
      </c>
      <c r="AU310" s="271" t="s">
        <v>85</v>
      </c>
      <c r="AV310" s="14" t="s">
        <v>156</v>
      </c>
      <c r="AW310" s="14" t="s">
        <v>32</v>
      </c>
      <c r="AX310" s="14" t="s">
        <v>83</v>
      </c>
      <c r="AY310" s="271" t="s">
        <v>150</v>
      </c>
    </row>
    <row r="311" s="2" customFormat="1" ht="24.15" customHeight="1">
      <c r="A311" s="39"/>
      <c r="B311" s="40"/>
      <c r="C311" s="235" t="s">
        <v>440</v>
      </c>
      <c r="D311" s="235" t="s">
        <v>152</v>
      </c>
      <c r="E311" s="236" t="s">
        <v>441</v>
      </c>
      <c r="F311" s="237" t="s">
        <v>442</v>
      </c>
      <c r="G311" s="238" t="s">
        <v>155</v>
      </c>
      <c r="H311" s="239">
        <v>425.11000000000001</v>
      </c>
      <c r="I311" s="240"/>
      <c r="J311" s="241">
        <f>ROUND(I311*H311,2)</f>
        <v>0</v>
      </c>
      <c r="K311" s="242"/>
      <c r="L311" s="45"/>
      <c r="M311" s="243" t="s">
        <v>1</v>
      </c>
      <c r="N311" s="244" t="s">
        <v>40</v>
      </c>
      <c r="O311" s="92"/>
      <c r="P311" s="245">
        <f>O311*H311</f>
        <v>0</v>
      </c>
      <c r="Q311" s="245">
        <v>0</v>
      </c>
      <c r="R311" s="245">
        <f>Q311*H311</f>
        <v>0</v>
      </c>
      <c r="S311" s="245">
        <v>0.024649999999999998</v>
      </c>
      <c r="T311" s="246">
        <f>S311*H311</f>
        <v>10.478961500000001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7" t="s">
        <v>263</v>
      </c>
      <c r="AT311" s="247" t="s">
        <v>152</v>
      </c>
      <c r="AU311" s="247" t="s">
        <v>85</v>
      </c>
      <c r="AY311" s="18" t="s">
        <v>150</v>
      </c>
      <c r="BE311" s="248">
        <f>IF(N311="základní",J311,0)</f>
        <v>0</v>
      </c>
      <c r="BF311" s="248">
        <f>IF(N311="snížená",J311,0)</f>
        <v>0</v>
      </c>
      <c r="BG311" s="248">
        <f>IF(N311="zákl. přenesená",J311,0)</f>
        <v>0</v>
      </c>
      <c r="BH311" s="248">
        <f>IF(N311="sníž. přenesená",J311,0)</f>
        <v>0</v>
      </c>
      <c r="BI311" s="248">
        <f>IF(N311="nulová",J311,0)</f>
        <v>0</v>
      </c>
      <c r="BJ311" s="18" t="s">
        <v>83</v>
      </c>
      <c r="BK311" s="248">
        <f>ROUND(I311*H311,2)</f>
        <v>0</v>
      </c>
      <c r="BL311" s="18" t="s">
        <v>263</v>
      </c>
      <c r="BM311" s="247" t="s">
        <v>443</v>
      </c>
    </row>
    <row r="312" s="13" customFormat="1">
      <c r="A312" s="13"/>
      <c r="B312" s="249"/>
      <c r="C312" s="250"/>
      <c r="D312" s="251" t="s">
        <v>158</v>
      </c>
      <c r="E312" s="252" t="s">
        <v>1</v>
      </c>
      <c r="F312" s="253" t="s">
        <v>444</v>
      </c>
      <c r="G312" s="250"/>
      <c r="H312" s="254">
        <v>12.4</v>
      </c>
      <c r="I312" s="255"/>
      <c r="J312" s="250"/>
      <c r="K312" s="250"/>
      <c r="L312" s="256"/>
      <c r="M312" s="257"/>
      <c r="N312" s="258"/>
      <c r="O312" s="258"/>
      <c r="P312" s="258"/>
      <c r="Q312" s="258"/>
      <c r="R312" s="258"/>
      <c r="S312" s="258"/>
      <c r="T312" s="25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0" t="s">
        <v>158</v>
      </c>
      <c r="AU312" s="260" t="s">
        <v>85</v>
      </c>
      <c r="AV312" s="13" t="s">
        <v>85</v>
      </c>
      <c r="AW312" s="13" t="s">
        <v>32</v>
      </c>
      <c r="AX312" s="13" t="s">
        <v>75</v>
      </c>
      <c r="AY312" s="260" t="s">
        <v>150</v>
      </c>
    </row>
    <row r="313" s="13" customFormat="1">
      <c r="A313" s="13"/>
      <c r="B313" s="249"/>
      <c r="C313" s="250"/>
      <c r="D313" s="251" t="s">
        <v>158</v>
      </c>
      <c r="E313" s="252" t="s">
        <v>1</v>
      </c>
      <c r="F313" s="253" t="s">
        <v>445</v>
      </c>
      <c r="G313" s="250"/>
      <c r="H313" s="254">
        <v>77</v>
      </c>
      <c r="I313" s="255"/>
      <c r="J313" s="250"/>
      <c r="K313" s="250"/>
      <c r="L313" s="256"/>
      <c r="M313" s="257"/>
      <c r="N313" s="258"/>
      <c r="O313" s="258"/>
      <c r="P313" s="258"/>
      <c r="Q313" s="258"/>
      <c r="R313" s="258"/>
      <c r="S313" s="258"/>
      <c r="T313" s="25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0" t="s">
        <v>158</v>
      </c>
      <c r="AU313" s="260" t="s">
        <v>85</v>
      </c>
      <c r="AV313" s="13" t="s">
        <v>85</v>
      </c>
      <c r="AW313" s="13" t="s">
        <v>32</v>
      </c>
      <c r="AX313" s="13" t="s">
        <v>75</v>
      </c>
      <c r="AY313" s="260" t="s">
        <v>150</v>
      </c>
    </row>
    <row r="314" s="13" customFormat="1">
      <c r="A314" s="13"/>
      <c r="B314" s="249"/>
      <c r="C314" s="250"/>
      <c r="D314" s="251" t="s">
        <v>158</v>
      </c>
      <c r="E314" s="252" t="s">
        <v>1</v>
      </c>
      <c r="F314" s="253" t="s">
        <v>446</v>
      </c>
      <c r="G314" s="250"/>
      <c r="H314" s="254">
        <v>117.59999999999999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158</v>
      </c>
      <c r="AU314" s="260" t="s">
        <v>85</v>
      </c>
      <c r="AV314" s="13" t="s">
        <v>85</v>
      </c>
      <c r="AW314" s="13" t="s">
        <v>32</v>
      </c>
      <c r="AX314" s="13" t="s">
        <v>75</v>
      </c>
      <c r="AY314" s="260" t="s">
        <v>150</v>
      </c>
    </row>
    <row r="315" s="13" customFormat="1">
      <c r="A315" s="13"/>
      <c r="B315" s="249"/>
      <c r="C315" s="250"/>
      <c r="D315" s="251" t="s">
        <v>158</v>
      </c>
      <c r="E315" s="252" t="s">
        <v>1</v>
      </c>
      <c r="F315" s="253" t="s">
        <v>447</v>
      </c>
      <c r="G315" s="250"/>
      <c r="H315" s="254">
        <v>22.559999999999999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158</v>
      </c>
      <c r="AU315" s="260" t="s">
        <v>85</v>
      </c>
      <c r="AV315" s="13" t="s">
        <v>85</v>
      </c>
      <c r="AW315" s="13" t="s">
        <v>32</v>
      </c>
      <c r="AX315" s="13" t="s">
        <v>75</v>
      </c>
      <c r="AY315" s="260" t="s">
        <v>150</v>
      </c>
    </row>
    <row r="316" s="13" customFormat="1">
      <c r="A316" s="13"/>
      <c r="B316" s="249"/>
      <c r="C316" s="250"/>
      <c r="D316" s="251" t="s">
        <v>158</v>
      </c>
      <c r="E316" s="252" t="s">
        <v>1</v>
      </c>
      <c r="F316" s="253" t="s">
        <v>448</v>
      </c>
      <c r="G316" s="250"/>
      <c r="H316" s="254">
        <v>14.4</v>
      </c>
      <c r="I316" s="255"/>
      <c r="J316" s="250"/>
      <c r="K316" s="250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158</v>
      </c>
      <c r="AU316" s="260" t="s">
        <v>85</v>
      </c>
      <c r="AV316" s="13" t="s">
        <v>85</v>
      </c>
      <c r="AW316" s="13" t="s">
        <v>32</v>
      </c>
      <c r="AX316" s="13" t="s">
        <v>75</v>
      </c>
      <c r="AY316" s="260" t="s">
        <v>150</v>
      </c>
    </row>
    <row r="317" s="13" customFormat="1">
      <c r="A317" s="13"/>
      <c r="B317" s="249"/>
      <c r="C317" s="250"/>
      <c r="D317" s="251" t="s">
        <v>158</v>
      </c>
      <c r="E317" s="252" t="s">
        <v>1</v>
      </c>
      <c r="F317" s="253" t="s">
        <v>449</v>
      </c>
      <c r="G317" s="250"/>
      <c r="H317" s="254">
        <v>7.0999999999999996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158</v>
      </c>
      <c r="AU317" s="260" t="s">
        <v>85</v>
      </c>
      <c r="AV317" s="13" t="s">
        <v>85</v>
      </c>
      <c r="AW317" s="13" t="s">
        <v>32</v>
      </c>
      <c r="AX317" s="13" t="s">
        <v>75</v>
      </c>
      <c r="AY317" s="260" t="s">
        <v>150</v>
      </c>
    </row>
    <row r="318" s="13" customFormat="1">
      <c r="A318" s="13"/>
      <c r="B318" s="249"/>
      <c r="C318" s="250"/>
      <c r="D318" s="251" t="s">
        <v>158</v>
      </c>
      <c r="E318" s="252" t="s">
        <v>1</v>
      </c>
      <c r="F318" s="253" t="s">
        <v>450</v>
      </c>
      <c r="G318" s="250"/>
      <c r="H318" s="254">
        <v>6.7999999999999998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158</v>
      </c>
      <c r="AU318" s="260" t="s">
        <v>85</v>
      </c>
      <c r="AV318" s="13" t="s">
        <v>85</v>
      </c>
      <c r="AW318" s="13" t="s">
        <v>32</v>
      </c>
      <c r="AX318" s="13" t="s">
        <v>75</v>
      </c>
      <c r="AY318" s="260" t="s">
        <v>150</v>
      </c>
    </row>
    <row r="319" s="13" customFormat="1">
      <c r="A319" s="13"/>
      <c r="B319" s="249"/>
      <c r="C319" s="250"/>
      <c r="D319" s="251" t="s">
        <v>158</v>
      </c>
      <c r="E319" s="252" t="s">
        <v>1</v>
      </c>
      <c r="F319" s="253" t="s">
        <v>451</v>
      </c>
      <c r="G319" s="250"/>
      <c r="H319" s="254">
        <v>117.59999999999999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158</v>
      </c>
      <c r="AU319" s="260" t="s">
        <v>85</v>
      </c>
      <c r="AV319" s="13" t="s">
        <v>85</v>
      </c>
      <c r="AW319" s="13" t="s">
        <v>32</v>
      </c>
      <c r="AX319" s="13" t="s">
        <v>75</v>
      </c>
      <c r="AY319" s="260" t="s">
        <v>150</v>
      </c>
    </row>
    <row r="320" s="13" customFormat="1">
      <c r="A320" s="13"/>
      <c r="B320" s="249"/>
      <c r="C320" s="250"/>
      <c r="D320" s="251" t="s">
        <v>158</v>
      </c>
      <c r="E320" s="252" t="s">
        <v>1</v>
      </c>
      <c r="F320" s="253" t="s">
        <v>452</v>
      </c>
      <c r="G320" s="250"/>
      <c r="H320" s="254">
        <v>13.6</v>
      </c>
      <c r="I320" s="255"/>
      <c r="J320" s="250"/>
      <c r="K320" s="250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158</v>
      </c>
      <c r="AU320" s="260" t="s">
        <v>85</v>
      </c>
      <c r="AV320" s="13" t="s">
        <v>85</v>
      </c>
      <c r="AW320" s="13" t="s">
        <v>32</v>
      </c>
      <c r="AX320" s="13" t="s">
        <v>75</v>
      </c>
      <c r="AY320" s="260" t="s">
        <v>150</v>
      </c>
    </row>
    <row r="321" s="13" customFormat="1">
      <c r="A321" s="13"/>
      <c r="B321" s="249"/>
      <c r="C321" s="250"/>
      <c r="D321" s="251" t="s">
        <v>158</v>
      </c>
      <c r="E321" s="252" t="s">
        <v>1</v>
      </c>
      <c r="F321" s="253" t="s">
        <v>453</v>
      </c>
      <c r="G321" s="250"/>
      <c r="H321" s="254">
        <v>3.7999999999999998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158</v>
      </c>
      <c r="AU321" s="260" t="s">
        <v>85</v>
      </c>
      <c r="AV321" s="13" t="s">
        <v>85</v>
      </c>
      <c r="AW321" s="13" t="s">
        <v>32</v>
      </c>
      <c r="AX321" s="13" t="s">
        <v>75</v>
      </c>
      <c r="AY321" s="260" t="s">
        <v>150</v>
      </c>
    </row>
    <row r="322" s="13" customFormat="1">
      <c r="A322" s="13"/>
      <c r="B322" s="249"/>
      <c r="C322" s="250"/>
      <c r="D322" s="251" t="s">
        <v>158</v>
      </c>
      <c r="E322" s="252" t="s">
        <v>1</v>
      </c>
      <c r="F322" s="253" t="s">
        <v>454</v>
      </c>
      <c r="G322" s="250"/>
      <c r="H322" s="254">
        <v>10.699999999999999</v>
      </c>
      <c r="I322" s="255"/>
      <c r="J322" s="250"/>
      <c r="K322" s="250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158</v>
      </c>
      <c r="AU322" s="260" t="s">
        <v>85</v>
      </c>
      <c r="AV322" s="13" t="s">
        <v>85</v>
      </c>
      <c r="AW322" s="13" t="s">
        <v>32</v>
      </c>
      <c r="AX322" s="13" t="s">
        <v>75</v>
      </c>
      <c r="AY322" s="260" t="s">
        <v>150</v>
      </c>
    </row>
    <row r="323" s="13" customFormat="1">
      <c r="A323" s="13"/>
      <c r="B323" s="249"/>
      <c r="C323" s="250"/>
      <c r="D323" s="251" t="s">
        <v>158</v>
      </c>
      <c r="E323" s="252" t="s">
        <v>1</v>
      </c>
      <c r="F323" s="253" t="s">
        <v>455</v>
      </c>
      <c r="G323" s="250"/>
      <c r="H323" s="254">
        <v>2.6499999999999999</v>
      </c>
      <c r="I323" s="255"/>
      <c r="J323" s="250"/>
      <c r="K323" s="250"/>
      <c r="L323" s="256"/>
      <c r="M323" s="257"/>
      <c r="N323" s="258"/>
      <c r="O323" s="258"/>
      <c r="P323" s="258"/>
      <c r="Q323" s="258"/>
      <c r="R323" s="258"/>
      <c r="S323" s="258"/>
      <c r="T323" s="25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0" t="s">
        <v>158</v>
      </c>
      <c r="AU323" s="260" t="s">
        <v>85</v>
      </c>
      <c r="AV323" s="13" t="s">
        <v>85</v>
      </c>
      <c r="AW323" s="13" t="s">
        <v>32</v>
      </c>
      <c r="AX323" s="13" t="s">
        <v>75</v>
      </c>
      <c r="AY323" s="260" t="s">
        <v>150</v>
      </c>
    </row>
    <row r="324" s="13" customFormat="1">
      <c r="A324" s="13"/>
      <c r="B324" s="249"/>
      <c r="C324" s="250"/>
      <c r="D324" s="251" t="s">
        <v>158</v>
      </c>
      <c r="E324" s="252" t="s">
        <v>1</v>
      </c>
      <c r="F324" s="253" t="s">
        <v>456</v>
      </c>
      <c r="G324" s="250"/>
      <c r="H324" s="254">
        <v>11</v>
      </c>
      <c r="I324" s="255"/>
      <c r="J324" s="250"/>
      <c r="K324" s="250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158</v>
      </c>
      <c r="AU324" s="260" t="s">
        <v>85</v>
      </c>
      <c r="AV324" s="13" t="s">
        <v>85</v>
      </c>
      <c r="AW324" s="13" t="s">
        <v>32</v>
      </c>
      <c r="AX324" s="13" t="s">
        <v>75</v>
      </c>
      <c r="AY324" s="260" t="s">
        <v>150</v>
      </c>
    </row>
    <row r="325" s="13" customFormat="1">
      <c r="A325" s="13"/>
      <c r="B325" s="249"/>
      <c r="C325" s="250"/>
      <c r="D325" s="251" t="s">
        <v>158</v>
      </c>
      <c r="E325" s="252" t="s">
        <v>1</v>
      </c>
      <c r="F325" s="253" t="s">
        <v>457</v>
      </c>
      <c r="G325" s="250"/>
      <c r="H325" s="254">
        <v>5.2999999999999998</v>
      </c>
      <c r="I325" s="255"/>
      <c r="J325" s="250"/>
      <c r="K325" s="250"/>
      <c r="L325" s="256"/>
      <c r="M325" s="257"/>
      <c r="N325" s="258"/>
      <c r="O325" s="258"/>
      <c r="P325" s="258"/>
      <c r="Q325" s="258"/>
      <c r="R325" s="258"/>
      <c r="S325" s="258"/>
      <c r="T325" s="25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0" t="s">
        <v>158</v>
      </c>
      <c r="AU325" s="260" t="s">
        <v>85</v>
      </c>
      <c r="AV325" s="13" t="s">
        <v>85</v>
      </c>
      <c r="AW325" s="13" t="s">
        <v>32</v>
      </c>
      <c r="AX325" s="13" t="s">
        <v>75</v>
      </c>
      <c r="AY325" s="260" t="s">
        <v>150</v>
      </c>
    </row>
    <row r="326" s="13" customFormat="1">
      <c r="A326" s="13"/>
      <c r="B326" s="249"/>
      <c r="C326" s="250"/>
      <c r="D326" s="251" t="s">
        <v>158</v>
      </c>
      <c r="E326" s="252" t="s">
        <v>1</v>
      </c>
      <c r="F326" s="253" t="s">
        <v>458</v>
      </c>
      <c r="G326" s="250"/>
      <c r="H326" s="254">
        <v>2.6000000000000001</v>
      </c>
      <c r="I326" s="255"/>
      <c r="J326" s="250"/>
      <c r="K326" s="250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158</v>
      </c>
      <c r="AU326" s="260" t="s">
        <v>85</v>
      </c>
      <c r="AV326" s="13" t="s">
        <v>85</v>
      </c>
      <c r="AW326" s="13" t="s">
        <v>32</v>
      </c>
      <c r="AX326" s="13" t="s">
        <v>75</v>
      </c>
      <c r="AY326" s="260" t="s">
        <v>150</v>
      </c>
    </row>
    <row r="327" s="14" customFormat="1">
      <c r="A327" s="14"/>
      <c r="B327" s="261"/>
      <c r="C327" s="262"/>
      <c r="D327" s="251" t="s">
        <v>158</v>
      </c>
      <c r="E327" s="263" t="s">
        <v>1</v>
      </c>
      <c r="F327" s="264" t="s">
        <v>160</v>
      </c>
      <c r="G327" s="262"/>
      <c r="H327" s="265">
        <v>425.11000000000001</v>
      </c>
      <c r="I327" s="266"/>
      <c r="J327" s="262"/>
      <c r="K327" s="262"/>
      <c r="L327" s="267"/>
      <c r="M327" s="268"/>
      <c r="N327" s="269"/>
      <c r="O327" s="269"/>
      <c r="P327" s="269"/>
      <c r="Q327" s="269"/>
      <c r="R327" s="269"/>
      <c r="S327" s="269"/>
      <c r="T327" s="27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1" t="s">
        <v>158</v>
      </c>
      <c r="AU327" s="271" t="s">
        <v>85</v>
      </c>
      <c r="AV327" s="14" t="s">
        <v>156</v>
      </c>
      <c r="AW327" s="14" t="s">
        <v>32</v>
      </c>
      <c r="AX327" s="14" t="s">
        <v>83</v>
      </c>
      <c r="AY327" s="271" t="s">
        <v>150</v>
      </c>
    </row>
    <row r="328" s="12" customFormat="1" ht="22.8" customHeight="1">
      <c r="A328" s="12"/>
      <c r="B328" s="219"/>
      <c r="C328" s="220"/>
      <c r="D328" s="221" t="s">
        <v>74</v>
      </c>
      <c r="E328" s="233" t="s">
        <v>459</v>
      </c>
      <c r="F328" s="233" t="s">
        <v>460</v>
      </c>
      <c r="G328" s="220"/>
      <c r="H328" s="220"/>
      <c r="I328" s="223"/>
      <c r="J328" s="234">
        <f>BK328</f>
        <v>0</v>
      </c>
      <c r="K328" s="220"/>
      <c r="L328" s="225"/>
      <c r="M328" s="226"/>
      <c r="N328" s="227"/>
      <c r="O328" s="227"/>
      <c r="P328" s="228">
        <f>SUM(P329:P338)</f>
        <v>0</v>
      </c>
      <c r="Q328" s="227"/>
      <c r="R328" s="228">
        <f>SUM(R329:R338)</f>
        <v>0</v>
      </c>
      <c r="S328" s="227"/>
      <c r="T328" s="229">
        <f>SUM(T329:T338)</f>
        <v>4.470745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30" t="s">
        <v>85</v>
      </c>
      <c r="AT328" s="231" t="s">
        <v>74</v>
      </c>
      <c r="AU328" s="231" t="s">
        <v>83</v>
      </c>
      <c r="AY328" s="230" t="s">
        <v>150</v>
      </c>
      <c r="BK328" s="232">
        <f>SUM(BK329:BK338)</f>
        <v>0</v>
      </c>
    </row>
    <row r="329" s="2" customFormat="1" ht="16.5" customHeight="1">
      <c r="A329" s="39"/>
      <c r="B329" s="40"/>
      <c r="C329" s="235" t="s">
        <v>461</v>
      </c>
      <c r="D329" s="235" t="s">
        <v>152</v>
      </c>
      <c r="E329" s="236" t="s">
        <v>462</v>
      </c>
      <c r="F329" s="237" t="s">
        <v>463</v>
      </c>
      <c r="G329" s="238" t="s">
        <v>155</v>
      </c>
      <c r="H329" s="239">
        <v>126.65000000000001</v>
      </c>
      <c r="I329" s="240"/>
      <c r="J329" s="241">
        <f>ROUND(I329*H329,2)</f>
        <v>0</v>
      </c>
      <c r="K329" s="242"/>
      <c r="L329" s="45"/>
      <c r="M329" s="243" t="s">
        <v>1</v>
      </c>
      <c r="N329" s="244" t="s">
        <v>40</v>
      </c>
      <c r="O329" s="92"/>
      <c r="P329" s="245">
        <f>O329*H329</f>
        <v>0</v>
      </c>
      <c r="Q329" s="245">
        <v>0</v>
      </c>
      <c r="R329" s="245">
        <f>Q329*H329</f>
        <v>0</v>
      </c>
      <c r="S329" s="245">
        <v>0.035299999999999998</v>
      </c>
      <c r="T329" s="246">
        <f>S329*H329</f>
        <v>4.470745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7" t="s">
        <v>263</v>
      </c>
      <c r="AT329" s="247" t="s">
        <v>152</v>
      </c>
      <c r="AU329" s="247" t="s">
        <v>85</v>
      </c>
      <c r="AY329" s="18" t="s">
        <v>150</v>
      </c>
      <c r="BE329" s="248">
        <f>IF(N329="základní",J329,0)</f>
        <v>0</v>
      </c>
      <c r="BF329" s="248">
        <f>IF(N329="snížená",J329,0)</f>
        <v>0</v>
      </c>
      <c r="BG329" s="248">
        <f>IF(N329="zákl. přenesená",J329,0)</f>
        <v>0</v>
      </c>
      <c r="BH329" s="248">
        <f>IF(N329="sníž. přenesená",J329,0)</f>
        <v>0</v>
      </c>
      <c r="BI329" s="248">
        <f>IF(N329="nulová",J329,0)</f>
        <v>0</v>
      </c>
      <c r="BJ329" s="18" t="s">
        <v>83</v>
      </c>
      <c r="BK329" s="248">
        <f>ROUND(I329*H329,2)</f>
        <v>0</v>
      </c>
      <c r="BL329" s="18" t="s">
        <v>263</v>
      </c>
      <c r="BM329" s="247" t="s">
        <v>464</v>
      </c>
    </row>
    <row r="330" s="13" customFormat="1">
      <c r="A330" s="13"/>
      <c r="B330" s="249"/>
      <c r="C330" s="250"/>
      <c r="D330" s="251" t="s">
        <v>158</v>
      </c>
      <c r="E330" s="252" t="s">
        <v>1</v>
      </c>
      <c r="F330" s="253" t="s">
        <v>445</v>
      </c>
      <c r="G330" s="250"/>
      <c r="H330" s="254">
        <v>77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158</v>
      </c>
      <c r="AU330" s="260" t="s">
        <v>85</v>
      </c>
      <c r="AV330" s="13" t="s">
        <v>85</v>
      </c>
      <c r="AW330" s="13" t="s">
        <v>32</v>
      </c>
      <c r="AX330" s="13" t="s">
        <v>75</v>
      </c>
      <c r="AY330" s="260" t="s">
        <v>150</v>
      </c>
    </row>
    <row r="331" s="13" customFormat="1">
      <c r="A331" s="13"/>
      <c r="B331" s="249"/>
      <c r="C331" s="250"/>
      <c r="D331" s="251" t="s">
        <v>158</v>
      </c>
      <c r="E331" s="252" t="s">
        <v>1</v>
      </c>
      <c r="F331" s="253" t="s">
        <v>452</v>
      </c>
      <c r="G331" s="250"/>
      <c r="H331" s="254">
        <v>13.6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158</v>
      </c>
      <c r="AU331" s="260" t="s">
        <v>85</v>
      </c>
      <c r="AV331" s="13" t="s">
        <v>85</v>
      </c>
      <c r="AW331" s="13" t="s">
        <v>32</v>
      </c>
      <c r="AX331" s="13" t="s">
        <v>75</v>
      </c>
      <c r="AY331" s="260" t="s">
        <v>150</v>
      </c>
    </row>
    <row r="332" s="13" customFormat="1">
      <c r="A332" s="13"/>
      <c r="B332" s="249"/>
      <c r="C332" s="250"/>
      <c r="D332" s="251" t="s">
        <v>158</v>
      </c>
      <c r="E332" s="252" t="s">
        <v>1</v>
      </c>
      <c r="F332" s="253" t="s">
        <v>453</v>
      </c>
      <c r="G332" s="250"/>
      <c r="H332" s="254">
        <v>3.7999999999999998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158</v>
      </c>
      <c r="AU332" s="260" t="s">
        <v>85</v>
      </c>
      <c r="AV332" s="13" t="s">
        <v>85</v>
      </c>
      <c r="AW332" s="13" t="s">
        <v>32</v>
      </c>
      <c r="AX332" s="13" t="s">
        <v>75</v>
      </c>
      <c r="AY332" s="260" t="s">
        <v>150</v>
      </c>
    </row>
    <row r="333" s="13" customFormat="1">
      <c r="A333" s="13"/>
      <c r="B333" s="249"/>
      <c r="C333" s="250"/>
      <c r="D333" s="251" t="s">
        <v>158</v>
      </c>
      <c r="E333" s="252" t="s">
        <v>1</v>
      </c>
      <c r="F333" s="253" t="s">
        <v>454</v>
      </c>
      <c r="G333" s="250"/>
      <c r="H333" s="254">
        <v>10.699999999999999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158</v>
      </c>
      <c r="AU333" s="260" t="s">
        <v>85</v>
      </c>
      <c r="AV333" s="13" t="s">
        <v>85</v>
      </c>
      <c r="AW333" s="13" t="s">
        <v>32</v>
      </c>
      <c r="AX333" s="13" t="s">
        <v>75</v>
      </c>
      <c r="AY333" s="260" t="s">
        <v>150</v>
      </c>
    </row>
    <row r="334" s="13" customFormat="1">
      <c r="A334" s="13"/>
      <c r="B334" s="249"/>
      <c r="C334" s="250"/>
      <c r="D334" s="251" t="s">
        <v>158</v>
      </c>
      <c r="E334" s="252" t="s">
        <v>1</v>
      </c>
      <c r="F334" s="253" t="s">
        <v>455</v>
      </c>
      <c r="G334" s="250"/>
      <c r="H334" s="254">
        <v>2.6499999999999999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158</v>
      </c>
      <c r="AU334" s="260" t="s">
        <v>85</v>
      </c>
      <c r="AV334" s="13" t="s">
        <v>85</v>
      </c>
      <c r="AW334" s="13" t="s">
        <v>32</v>
      </c>
      <c r="AX334" s="13" t="s">
        <v>75</v>
      </c>
      <c r="AY334" s="260" t="s">
        <v>150</v>
      </c>
    </row>
    <row r="335" s="13" customFormat="1">
      <c r="A335" s="13"/>
      <c r="B335" s="249"/>
      <c r="C335" s="250"/>
      <c r="D335" s="251" t="s">
        <v>158</v>
      </c>
      <c r="E335" s="252" t="s">
        <v>1</v>
      </c>
      <c r="F335" s="253" t="s">
        <v>456</v>
      </c>
      <c r="G335" s="250"/>
      <c r="H335" s="254">
        <v>11</v>
      </c>
      <c r="I335" s="255"/>
      <c r="J335" s="250"/>
      <c r="K335" s="250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158</v>
      </c>
      <c r="AU335" s="260" t="s">
        <v>85</v>
      </c>
      <c r="AV335" s="13" t="s">
        <v>85</v>
      </c>
      <c r="AW335" s="13" t="s">
        <v>32</v>
      </c>
      <c r="AX335" s="13" t="s">
        <v>75</v>
      </c>
      <c r="AY335" s="260" t="s">
        <v>150</v>
      </c>
    </row>
    <row r="336" s="13" customFormat="1">
      <c r="A336" s="13"/>
      <c r="B336" s="249"/>
      <c r="C336" s="250"/>
      <c r="D336" s="251" t="s">
        <v>158</v>
      </c>
      <c r="E336" s="252" t="s">
        <v>1</v>
      </c>
      <c r="F336" s="253" t="s">
        <v>457</v>
      </c>
      <c r="G336" s="250"/>
      <c r="H336" s="254">
        <v>5.2999999999999998</v>
      </c>
      <c r="I336" s="255"/>
      <c r="J336" s="250"/>
      <c r="K336" s="250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158</v>
      </c>
      <c r="AU336" s="260" t="s">
        <v>85</v>
      </c>
      <c r="AV336" s="13" t="s">
        <v>85</v>
      </c>
      <c r="AW336" s="13" t="s">
        <v>32</v>
      </c>
      <c r="AX336" s="13" t="s">
        <v>75</v>
      </c>
      <c r="AY336" s="260" t="s">
        <v>150</v>
      </c>
    </row>
    <row r="337" s="13" customFormat="1">
      <c r="A337" s="13"/>
      <c r="B337" s="249"/>
      <c r="C337" s="250"/>
      <c r="D337" s="251" t="s">
        <v>158</v>
      </c>
      <c r="E337" s="252" t="s">
        <v>1</v>
      </c>
      <c r="F337" s="253" t="s">
        <v>458</v>
      </c>
      <c r="G337" s="250"/>
      <c r="H337" s="254">
        <v>2.6000000000000001</v>
      </c>
      <c r="I337" s="255"/>
      <c r="J337" s="250"/>
      <c r="K337" s="250"/>
      <c r="L337" s="256"/>
      <c r="M337" s="257"/>
      <c r="N337" s="258"/>
      <c r="O337" s="258"/>
      <c r="P337" s="258"/>
      <c r="Q337" s="258"/>
      <c r="R337" s="258"/>
      <c r="S337" s="258"/>
      <c r="T337" s="25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0" t="s">
        <v>158</v>
      </c>
      <c r="AU337" s="260" t="s">
        <v>85</v>
      </c>
      <c r="AV337" s="13" t="s">
        <v>85</v>
      </c>
      <c r="AW337" s="13" t="s">
        <v>32</v>
      </c>
      <c r="AX337" s="13" t="s">
        <v>75</v>
      </c>
      <c r="AY337" s="260" t="s">
        <v>150</v>
      </c>
    </row>
    <row r="338" s="14" customFormat="1">
      <c r="A338" s="14"/>
      <c r="B338" s="261"/>
      <c r="C338" s="262"/>
      <c r="D338" s="251" t="s">
        <v>158</v>
      </c>
      <c r="E338" s="263" t="s">
        <v>1</v>
      </c>
      <c r="F338" s="264" t="s">
        <v>160</v>
      </c>
      <c r="G338" s="262"/>
      <c r="H338" s="265">
        <v>126.65000000000001</v>
      </c>
      <c r="I338" s="266"/>
      <c r="J338" s="262"/>
      <c r="K338" s="262"/>
      <c r="L338" s="267"/>
      <c r="M338" s="268"/>
      <c r="N338" s="269"/>
      <c r="O338" s="269"/>
      <c r="P338" s="269"/>
      <c r="Q338" s="269"/>
      <c r="R338" s="269"/>
      <c r="S338" s="269"/>
      <c r="T338" s="27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1" t="s">
        <v>158</v>
      </c>
      <c r="AU338" s="271" t="s">
        <v>85</v>
      </c>
      <c r="AV338" s="14" t="s">
        <v>156</v>
      </c>
      <c r="AW338" s="14" t="s">
        <v>32</v>
      </c>
      <c r="AX338" s="14" t="s">
        <v>83</v>
      </c>
      <c r="AY338" s="271" t="s">
        <v>150</v>
      </c>
    </row>
    <row r="339" s="12" customFormat="1" ht="22.8" customHeight="1">
      <c r="A339" s="12"/>
      <c r="B339" s="219"/>
      <c r="C339" s="220"/>
      <c r="D339" s="221" t="s">
        <v>74</v>
      </c>
      <c r="E339" s="233" t="s">
        <v>465</v>
      </c>
      <c r="F339" s="233" t="s">
        <v>466</v>
      </c>
      <c r="G339" s="220"/>
      <c r="H339" s="220"/>
      <c r="I339" s="223"/>
      <c r="J339" s="234">
        <f>BK339</f>
        <v>0</v>
      </c>
      <c r="K339" s="220"/>
      <c r="L339" s="225"/>
      <c r="M339" s="226"/>
      <c r="N339" s="227"/>
      <c r="O339" s="227"/>
      <c r="P339" s="228">
        <f>SUM(P340:P355)</f>
        <v>0</v>
      </c>
      <c r="Q339" s="227"/>
      <c r="R339" s="228">
        <f>SUM(R340:R355)</f>
        <v>0</v>
      </c>
      <c r="S339" s="227"/>
      <c r="T339" s="229">
        <f>SUM(T340:T355)</f>
        <v>0.80161000000000004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30" t="s">
        <v>85</v>
      </c>
      <c r="AT339" s="231" t="s">
        <v>74</v>
      </c>
      <c r="AU339" s="231" t="s">
        <v>83</v>
      </c>
      <c r="AY339" s="230" t="s">
        <v>150</v>
      </c>
      <c r="BK339" s="232">
        <f>SUM(BK340:BK355)</f>
        <v>0</v>
      </c>
    </row>
    <row r="340" s="2" customFormat="1" ht="24.15" customHeight="1">
      <c r="A340" s="39"/>
      <c r="B340" s="40"/>
      <c r="C340" s="235" t="s">
        <v>467</v>
      </c>
      <c r="D340" s="235" t="s">
        <v>152</v>
      </c>
      <c r="E340" s="236" t="s">
        <v>468</v>
      </c>
      <c r="F340" s="237" t="s">
        <v>469</v>
      </c>
      <c r="G340" s="238" t="s">
        <v>155</v>
      </c>
      <c r="H340" s="239">
        <v>286.06</v>
      </c>
      <c r="I340" s="240"/>
      <c r="J340" s="241">
        <f>ROUND(I340*H340,2)</f>
        <v>0</v>
      </c>
      <c r="K340" s="242"/>
      <c r="L340" s="45"/>
      <c r="M340" s="243" t="s">
        <v>1</v>
      </c>
      <c r="N340" s="244" t="s">
        <v>40</v>
      </c>
      <c r="O340" s="92"/>
      <c r="P340" s="245">
        <f>O340*H340</f>
        <v>0</v>
      </c>
      <c r="Q340" s="245">
        <v>0</v>
      </c>
      <c r="R340" s="245">
        <f>Q340*H340</f>
        <v>0</v>
      </c>
      <c r="S340" s="245">
        <v>0.0025000000000000001</v>
      </c>
      <c r="T340" s="246">
        <f>S340*H340</f>
        <v>0.71515000000000006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7" t="s">
        <v>263</v>
      </c>
      <c r="AT340" s="247" t="s">
        <v>152</v>
      </c>
      <c r="AU340" s="247" t="s">
        <v>85</v>
      </c>
      <c r="AY340" s="18" t="s">
        <v>150</v>
      </c>
      <c r="BE340" s="248">
        <f>IF(N340="základní",J340,0)</f>
        <v>0</v>
      </c>
      <c r="BF340" s="248">
        <f>IF(N340="snížená",J340,0)</f>
        <v>0</v>
      </c>
      <c r="BG340" s="248">
        <f>IF(N340="zákl. přenesená",J340,0)</f>
        <v>0</v>
      </c>
      <c r="BH340" s="248">
        <f>IF(N340="sníž. přenesená",J340,0)</f>
        <v>0</v>
      </c>
      <c r="BI340" s="248">
        <f>IF(N340="nulová",J340,0)</f>
        <v>0</v>
      </c>
      <c r="BJ340" s="18" t="s">
        <v>83</v>
      </c>
      <c r="BK340" s="248">
        <f>ROUND(I340*H340,2)</f>
        <v>0</v>
      </c>
      <c r="BL340" s="18" t="s">
        <v>263</v>
      </c>
      <c r="BM340" s="247" t="s">
        <v>470</v>
      </c>
    </row>
    <row r="341" s="13" customFormat="1">
      <c r="A341" s="13"/>
      <c r="B341" s="249"/>
      <c r="C341" s="250"/>
      <c r="D341" s="251" t="s">
        <v>158</v>
      </c>
      <c r="E341" s="252" t="s">
        <v>1</v>
      </c>
      <c r="F341" s="253" t="s">
        <v>446</v>
      </c>
      <c r="G341" s="250"/>
      <c r="H341" s="254">
        <v>117.59999999999999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158</v>
      </c>
      <c r="AU341" s="260" t="s">
        <v>85</v>
      </c>
      <c r="AV341" s="13" t="s">
        <v>85</v>
      </c>
      <c r="AW341" s="13" t="s">
        <v>32</v>
      </c>
      <c r="AX341" s="13" t="s">
        <v>75</v>
      </c>
      <c r="AY341" s="260" t="s">
        <v>150</v>
      </c>
    </row>
    <row r="342" s="13" customFormat="1">
      <c r="A342" s="13"/>
      <c r="B342" s="249"/>
      <c r="C342" s="250"/>
      <c r="D342" s="251" t="s">
        <v>158</v>
      </c>
      <c r="E342" s="252" t="s">
        <v>1</v>
      </c>
      <c r="F342" s="253" t="s">
        <v>447</v>
      </c>
      <c r="G342" s="250"/>
      <c r="H342" s="254">
        <v>22.559999999999999</v>
      </c>
      <c r="I342" s="255"/>
      <c r="J342" s="250"/>
      <c r="K342" s="250"/>
      <c r="L342" s="256"/>
      <c r="M342" s="257"/>
      <c r="N342" s="258"/>
      <c r="O342" s="258"/>
      <c r="P342" s="258"/>
      <c r="Q342" s="258"/>
      <c r="R342" s="258"/>
      <c r="S342" s="258"/>
      <c r="T342" s="25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0" t="s">
        <v>158</v>
      </c>
      <c r="AU342" s="260" t="s">
        <v>85</v>
      </c>
      <c r="AV342" s="13" t="s">
        <v>85</v>
      </c>
      <c r="AW342" s="13" t="s">
        <v>32</v>
      </c>
      <c r="AX342" s="13" t="s">
        <v>75</v>
      </c>
      <c r="AY342" s="260" t="s">
        <v>150</v>
      </c>
    </row>
    <row r="343" s="13" customFormat="1">
      <c r="A343" s="13"/>
      <c r="B343" s="249"/>
      <c r="C343" s="250"/>
      <c r="D343" s="251" t="s">
        <v>158</v>
      </c>
      <c r="E343" s="252" t="s">
        <v>1</v>
      </c>
      <c r="F343" s="253" t="s">
        <v>448</v>
      </c>
      <c r="G343" s="250"/>
      <c r="H343" s="254">
        <v>14.4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158</v>
      </c>
      <c r="AU343" s="260" t="s">
        <v>85</v>
      </c>
      <c r="AV343" s="13" t="s">
        <v>85</v>
      </c>
      <c r="AW343" s="13" t="s">
        <v>32</v>
      </c>
      <c r="AX343" s="13" t="s">
        <v>75</v>
      </c>
      <c r="AY343" s="260" t="s">
        <v>150</v>
      </c>
    </row>
    <row r="344" s="13" customFormat="1">
      <c r="A344" s="13"/>
      <c r="B344" s="249"/>
      <c r="C344" s="250"/>
      <c r="D344" s="251" t="s">
        <v>158</v>
      </c>
      <c r="E344" s="252" t="s">
        <v>1</v>
      </c>
      <c r="F344" s="253" t="s">
        <v>449</v>
      </c>
      <c r="G344" s="250"/>
      <c r="H344" s="254">
        <v>7.0999999999999996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158</v>
      </c>
      <c r="AU344" s="260" t="s">
        <v>85</v>
      </c>
      <c r="AV344" s="13" t="s">
        <v>85</v>
      </c>
      <c r="AW344" s="13" t="s">
        <v>32</v>
      </c>
      <c r="AX344" s="13" t="s">
        <v>75</v>
      </c>
      <c r="AY344" s="260" t="s">
        <v>150</v>
      </c>
    </row>
    <row r="345" s="13" customFormat="1">
      <c r="A345" s="13"/>
      <c r="B345" s="249"/>
      <c r="C345" s="250"/>
      <c r="D345" s="251" t="s">
        <v>158</v>
      </c>
      <c r="E345" s="252" t="s">
        <v>1</v>
      </c>
      <c r="F345" s="253" t="s">
        <v>450</v>
      </c>
      <c r="G345" s="250"/>
      <c r="H345" s="254">
        <v>6.7999999999999998</v>
      </c>
      <c r="I345" s="255"/>
      <c r="J345" s="250"/>
      <c r="K345" s="250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158</v>
      </c>
      <c r="AU345" s="260" t="s">
        <v>85</v>
      </c>
      <c r="AV345" s="13" t="s">
        <v>85</v>
      </c>
      <c r="AW345" s="13" t="s">
        <v>32</v>
      </c>
      <c r="AX345" s="13" t="s">
        <v>75</v>
      </c>
      <c r="AY345" s="260" t="s">
        <v>150</v>
      </c>
    </row>
    <row r="346" s="13" customFormat="1">
      <c r="A346" s="13"/>
      <c r="B346" s="249"/>
      <c r="C346" s="250"/>
      <c r="D346" s="251" t="s">
        <v>158</v>
      </c>
      <c r="E346" s="252" t="s">
        <v>1</v>
      </c>
      <c r="F346" s="253" t="s">
        <v>451</v>
      </c>
      <c r="G346" s="250"/>
      <c r="H346" s="254">
        <v>117.59999999999999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158</v>
      </c>
      <c r="AU346" s="260" t="s">
        <v>85</v>
      </c>
      <c r="AV346" s="13" t="s">
        <v>85</v>
      </c>
      <c r="AW346" s="13" t="s">
        <v>32</v>
      </c>
      <c r="AX346" s="13" t="s">
        <v>75</v>
      </c>
      <c r="AY346" s="260" t="s">
        <v>150</v>
      </c>
    </row>
    <row r="347" s="14" customFormat="1">
      <c r="A347" s="14"/>
      <c r="B347" s="261"/>
      <c r="C347" s="262"/>
      <c r="D347" s="251" t="s">
        <v>158</v>
      </c>
      <c r="E347" s="263" t="s">
        <v>1</v>
      </c>
      <c r="F347" s="264" t="s">
        <v>160</v>
      </c>
      <c r="G347" s="262"/>
      <c r="H347" s="265">
        <v>286.06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1" t="s">
        <v>158</v>
      </c>
      <c r="AU347" s="271" t="s">
        <v>85</v>
      </c>
      <c r="AV347" s="14" t="s">
        <v>156</v>
      </c>
      <c r="AW347" s="14" t="s">
        <v>32</v>
      </c>
      <c r="AX347" s="14" t="s">
        <v>83</v>
      </c>
      <c r="AY347" s="271" t="s">
        <v>150</v>
      </c>
    </row>
    <row r="348" s="2" customFormat="1" ht="21.75" customHeight="1">
      <c r="A348" s="39"/>
      <c r="B348" s="40"/>
      <c r="C348" s="235" t="s">
        <v>471</v>
      </c>
      <c r="D348" s="235" t="s">
        <v>152</v>
      </c>
      <c r="E348" s="236" t="s">
        <v>472</v>
      </c>
      <c r="F348" s="237" t="s">
        <v>473</v>
      </c>
      <c r="G348" s="238" t="s">
        <v>327</v>
      </c>
      <c r="H348" s="239">
        <v>288.19999999999999</v>
      </c>
      <c r="I348" s="240"/>
      <c r="J348" s="241">
        <f>ROUND(I348*H348,2)</f>
        <v>0</v>
      </c>
      <c r="K348" s="242"/>
      <c r="L348" s="45"/>
      <c r="M348" s="243" t="s">
        <v>1</v>
      </c>
      <c r="N348" s="244" t="s">
        <v>40</v>
      </c>
      <c r="O348" s="92"/>
      <c r="P348" s="245">
        <f>O348*H348</f>
        <v>0</v>
      </c>
      <c r="Q348" s="245">
        <v>0</v>
      </c>
      <c r="R348" s="245">
        <f>Q348*H348</f>
        <v>0</v>
      </c>
      <c r="S348" s="245">
        <v>0.00029999999999999997</v>
      </c>
      <c r="T348" s="246">
        <f>S348*H348</f>
        <v>0.086459999999999995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7" t="s">
        <v>263</v>
      </c>
      <c r="AT348" s="247" t="s">
        <v>152</v>
      </c>
      <c r="AU348" s="247" t="s">
        <v>85</v>
      </c>
      <c r="AY348" s="18" t="s">
        <v>150</v>
      </c>
      <c r="BE348" s="248">
        <f>IF(N348="základní",J348,0)</f>
        <v>0</v>
      </c>
      <c r="BF348" s="248">
        <f>IF(N348="snížená",J348,0)</f>
        <v>0</v>
      </c>
      <c r="BG348" s="248">
        <f>IF(N348="zákl. přenesená",J348,0)</f>
        <v>0</v>
      </c>
      <c r="BH348" s="248">
        <f>IF(N348="sníž. přenesená",J348,0)</f>
        <v>0</v>
      </c>
      <c r="BI348" s="248">
        <f>IF(N348="nulová",J348,0)</f>
        <v>0</v>
      </c>
      <c r="BJ348" s="18" t="s">
        <v>83</v>
      </c>
      <c r="BK348" s="248">
        <f>ROUND(I348*H348,2)</f>
        <v>0</v>
      </c>
      <c r="BL348" s="18" t="s">
        <v>263</v>
      </c>
      <c r="BM348" s="247" t="s">
        <v>474</v>
      </c>
    </row>
    <row r="349" s="13" customFormat="1">
      <c r="A349" s="13"/>
      <c r="B349" s="249"/>
      <c r="C349" s="250"/>
      <c r="D349" s="251" t="s">
        <v>158</v>
      </c>
      <c r="E349" s="252" t="s">
        <v>1</v>
      </c>
      <c r="F349" s="253" t="s">
        <v>475</v>
      </c>
      <c r="G349" s="250"/>
      <c r="H349" s="254">
        <v>116.2</v>
      </c>
      <c r="I349" s="255"/>
      <c r="J349" s="250"/>
      <c r="K349" s="250"/>
      <c r="L349" s="256"/>
      <c r="M349" s="257"/>
      <c r="N349" s="258"/>
      <c r="O349" s="258"/>
      <c r="P349" s="258"/>
      <c r="Q349" s="258"/>
      <c r="R349" s="258"/>
      <c r="S349" s="258"/>
      <c r="T349" s="25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0" t="s">
        <v>158</v>
      </c>
      <c r="AU349" s="260" t="s">
        <v>85</v>
      </c>
      <c r="AV349" s="13" t="s">
        <v>85</v>
      </c>
      <c r="AW349" s="13" t="s">
        <v>32</v>
      </c>
      <c r="AX349" s="13" t="s">
        <v>75</v>
      </c>
      <c r="AY349" s="260" t="s">
        <v>150</v>
      </c>
    </row>
    <row r="350" s="13" customFormat="1">
      <c r="A350" s="13"/>
      <c r="B350" s="249"/>
      <c r="C350" s="250"/>
      <c r="D350" s="251" t="s">
        <v>158</v>
      </c>
      <c r="E350" s="252" t="s">
        <v>1</v>
      </c>
      <c r="F350" s="253" t="s">
        <v>476</v>
      </c>
      <c r="G350" s="250"/>
      <c r="H350" s="254">
        <v>19</v>
      </c>
      <c r="I350" s="255"/>
      <c r="J350" s="250"/>
      <c r="K350" s="250"/>
      <c r="L350" s="256"/>
      <c r="M350" s="257"/>
      <c r="N350" s="258"/>
      <c r="O350" s="258"/>
      <c r="P350" s="258"/>
      <c r="Q350" s="258"/>
      <c r="R350" s="258"/>
      <c r="S350" s="258"/>
      <c r="T350" s="25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0" t="s">
        <v>158</v>
      </c>
      <c r="AU350" s="260" t="s">
        <v>85</v>
      </c>
      <c r="AV350" s="13" t="s">
        <v>85</v>
      </c>
      <c r="AW350" s="13" t="s">
        <v>32</v>
      </c>
      <c r="AX350" s="13" t="s">
        <v>75</v>
      </c>
      <c r="AY350" s="260" t="s">
        <v>150</v>
      </c>
    </row>
    <row r="351" s="13" customFormat="1">
      <c r="A351" s="13"/>
      <c r="B351" s="249"/>
      <c r="C351" s="250"/>
      <c r="D351" s="251" t="s">
        <v>158</v>
      </c>
      <c r="E351" s="252" t="s">
        <v>1</v>
      </c>
      <c r="F351" s="253" t="s">
        <v>477</v>
      </c>
      <c r="G351" s="250"/>
      <c r="H351" s="254">
        <v>15.6</v>
      </c>
      <c r="I351" s="255"/>
      <c r="J351" s="250"/>
      <c r="K351" s="250"/>
      <c r="L351" s="256"/>
      <c r="M351" s="257"/>
      <c r="N351" s="258"/>
      <c r="O351" s="258"/>
      <c r="P351" s="258"/>
      <c r="Q351" s="258"/>
      <c r="R351" s="258"/>
      <c r="S351" s="258"/>
      <c r="T351" s="25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0" t="s">
        <v>158</v>
      </c>
      <c r="AU351" s="260" t="s">
        <v>85</v>
      </c>
      <c r="AV351" s="13" t="s">
        <v>85</v>
      </c>
      <c r="AW351" s="13" t="s">
        <v>32</v>
      </c>
      <c r="AX351" s="13" t="s">
        <v>75</v>
      </c>
      <c r="AY351" s="260" t="s">
        <v>150</v>
      </c>
    </row>
    <row r="352" s="13" customFormat="1">
      <c r="A352" s="13"/>
      <c r="B352" s="249"/>
      <c r="C352" s="250"/>
      <c r="D352" s="251" t="s">
        <v>158</v>
      </c>
      <c r="E352" s="252" t="s">
        <v>1</v>
      </c>
      <c r="F352" s="253" t="s">
        <v>478</v>
      </c>
      <c r="G352" s="250"/>
      <c r="H352" s="254">
        <v>10.699999999999999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158</v>
      </c>
      <c r="AU352" s="260" t="s">
        <v>85</v>
      </c>
      <c r="AV352" s="13" t="s">
        <v>85</v>
      </c>
      <c r="AW352" s="13" t="s">
        <v>32</v>
      </c>
      <c r="AX352" s="13" t="s">
        <v>75</v>
      </c>
      <c r="AY352" s="260" t="s">
        <v>150</v>
      </c>
    </row>
    <row r="353" s="13" customFormat="1">
      <c r="A353" s="13"/>
      <c r="B353" s="249"/>
      <c r="C353" s="250"/>
      <c r="D353" s="251" t="s">
        <v>158</v>
      </c>
      <c r="E353" s="252" t="s">
        <v>1</v>
      </c>
      <c r="F353" s="253" t="s">
        <v>479</v>
      </c>
      <c r="G353" s="250"/>
      <c r="H353" s="254">
        <v>10.5</v>
      </c>
      <c r="I353" s="255"/>
      <c r="J353" s="250"/>
      <c r="K353" s="250"/>
      <c r="L353" s="256"/>
      <c r="M353" s="257"/>
      <c r="N353" s="258"/>
      <c r="O353" s="258"/>
      <c r="P353" s="258"/>
      <c r="Q353" s="258"/>
      <c r="R353" s="258"/>
      <c r="S353" s="258"/>
      <c r="T353" s="25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0" t="s">
        <v>158</v>
      </c>
      <c r="AU353" s="260" t="s">
        <v>85</v>
      </c>
      <c r="AV353" s="13" t="s">
        <v>85</v>
      </c>
      <c r="AW353" s="13" t="s">
        <v>32</v>
      </c>
      <c r="AX353" s="13" t="s">
        <v>75</v>
      </c>
      <c r="AY353" s="260" t="s">
        <v>150</v>
      </c>
    </row>
    <row r="354" s="13" customFormat="1">
      <c r="A354" s="13"/>
      <c r="B354" s="249"/>
      <c r="C354" s="250"/>
      <c r="D354" s="251" t="s">
        <v>158</v>
      </c>
      <c r="E354" s="252" t="s">
        <v>1</v>
      </c>
      <c r="F354" s="253" t="s">
        <v>480</v>
      </c>
      <c r="G354" s="250"/>
      <c r="H354" s="254">
        <v>116.2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158</v>
      </c>
      <c r="AU354" s="260" t="s">
        <v>85</v>
      </c>
      <c r="AV354" s="13" t="s">
        <v>85</v>
      </c>
      <c r="AW354" s="13" t="s">
        <v>32</v>
      </c>
      <c r="AX354" s="13" t="s">
        <v>75</v>
      </c>
      <c r="AY354" s="260" t="s">
        <v>150</v>
      </c>
    </row>
    <row r="355" s="14" customFormat="1">
      <c r="A355" s="14"/>
      <c r="B355" s="261"/>
      <c r="C355" s="262"/>
      <c r="D355" s="251" t="s">
        <v>158</v>
      </c>
      <c r="E355" s="263" t="s">
        <v>1</v>
      </c>
      <c r="F355" s="264" t="s">
        <v>160</v>
      </c>
      <c r="G355" s="262"/>
      <c r="H355" s="265">
        <v>288.19999999999999</v>
      </c>
      <c r="I355" s="266"/>
      <c r="J355" s="262"/>
      <c r="K355" s="262"/>
      <c r="L355" s="267"/>
      <c r="M355" s="268"/>
      <c r="N355" s="269"/>
      <c r="O355" s="269"/>
      <c r="P355" s="269"/>
      <c r="Q355" s="269"/>
      <c r="R355" s="269"/>
      <c r="S355" s="269"/>
      <c r="T355" s="27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1" t="s">
        <v>158</v>
      </c>
      <c r="AU355" s="271" t="s">
        <v>85</v>
      </c>
      <c r="AV355" s="14" t="s">
        <v>156</v>
      </c>
      <c r="AW355" s="14" t="s">
        <v>32</v>
      </c>
      <c r="AX355" s="14" t="s">
        <v>83</v>
      </c>
      <c r="AY355" s="271" t="s">
        <v>150</v>
      </c>
    </row>
    <row r="356" s="12" customFormat="1" ht="22.8" customHeight="1">
      <c r="A356" s="12"/>
      <c r="B356" s="219"/>
      <c r="C356" s="220"/>
      <c r="D356" s="221" t="s">
        <v>74</v>
      </c>
      <c r="E356" s="233" t="s">
        <v>481</v>
      </c>
      <c r="F356" s="233" t="s">
        <v>482</v>
      </c>
      <c r="G356" s="220"/>
      <c r="H356" s="220"/>
      <c r="I356" s="223"/>
      <c r="J356" s="234">
        <f>BK356</f>
        <v>0</v>
      </c>
      <c r="K356" s="220"/>
      <c r="L356" s="225"/>
      <c r="M356" s="226"/>
      <c r="N356" s="227"/>
      <c r="O356" s="227"/>
      <c r="P356" s="228">
        <f>SUM(P357:P363)</f>
        <v>0</v>
      </c>
      <c r="Q356" s="227"/>
      <c r="R356" s="228">
        <f>SUM(R357:R363)</f>
        <v>0</v>
      </c>
      <c r="S356" s="227"/>
      <c r="T356" s="229">
        <f>SUM(T357:T363)</f>
        <v>1.07168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30" t="s">
        <v>85</v>
      </c>
      <c r="AT356" s="231" t="s">
        <v>74</v>
      </c>
      <c r="AU356" s="231" t="s">
        <v>83</v>
      </c>
      <c r="AY356" s="230" t="s">
        <v>150</v>
      </c>
      <c r="BK356" s="232">
        <f>SUM(BK357:BK363)</f>
        <v>0</v>
      </c>
    </row>
    <row r="357" s="2" customFormat="1" ht="24.15" customHeight="1">
      <c r="A357" s="39"/>
      <c r="B357" s="40"/>
      <c r="C357" s="235" t="s">
        <v>483</v>
      </c>
      <c r="D357" s="235" t="s">
        <v>152</v>
      </c>
      <c r="E357" s="236" t="s">
        <v>484</v>
      </c>
      <c r="F357" s="237" t="s">
        <v>485</v>
      </c>
      <c r="G357" s="238" t="s">
        <v>155</v>
      </c>
      <c r="H357" s="239">
        <v>39.399999999999999</v>
      </c>
      <c r="I357" s="240"/>
      <c r="J357" s="241">
        <f>ROUND(I357*H357,2)</f>
        <v>0</v>
      </c>
      <c r="K357" s="242"/>
      <c r="L357" s="45"/>
      <c r="M357" s="243" t="s">
        <v>1</v>
      </c>
      <c r="N357" s="244" t="s">
        <v>40</v>
      </c>
      <c r="O357" s="92"/>
      <c r="P357" s="245">
        <f>O357*H357</f>
        <v>0</v>
      </c>
      <c r="Q357" s="245">
        <v>0</v>
      </c>
      <c r="R357" s="245">
        <f>Q357*H357</f>
        <v>0</v>
      </c>
      <c r="S357" s="245">
        <v>0.027199999999999998</v>
      </c>
      <c r="T357" s="246">
        <f>S357*H357</f>
        <v>1.07168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7" t="s">
        <v>263</v>
      </c>
      <c r="AT357" s="247" t="s">
        <v>152</v>
      </c>
      <c r="AU357" s="247" t="s">
        <v>85</v>
      </c>
      <c r="AY357" s="18" t="s">
        <v>150</v>
      </c>
      <c r="BE357" s="248">
        <f>IF(N357="základní",J357,0)</f>
        <v>0</v>
      </c>
      <c r="BF357" s="248">
        <f>IF(N357="snížená",J357,0)</f>
        <v>0</v>
      </c>
      <c r="BG357" s="248">
        <f>IF(N357="zákl. přenesená",J357,0)</f>
        <v>0</v>
      </c>
      <c r="BH357" s="248">
        <f>IF(N357="sníž. přenesená",J357,0)</f>
        <v>0</v>
      </c>
      <c r="BI357" s="248">
        <f>IF(N357="nulová",J357,0)</f>
        <v>0</v>
      </c>
      <c r="BJ357" s="18" t="s">
        <v>83</v>
      </c>
      <c r="BK357" s="248">
        <f>ROUND(I357*H357,2)</f>
        <v>0</v>
      </c>
      <c r="BL357" s="18" t="s">
        <v>263</v>
      </c>
      <c r="BM357" s="247" t="s">
        <v>486</v>
      </c>
    </row>
    <row r="358" s="13" customFormat="1">
      <c r="A358" s="13"/>
      <c r="B358" s="249"/>
      <c r="C358" s="250"/>
      <c r="D358" s="251" t="s">
        <v>158</v>
      </c>
      <c r="E358" s="252" t="s">
        <v>1</v>
      </c>
      <c r="F358" s="253" t="s">
        <v>487</v>
      </c>
      <c r="G358" s="250"/>
      <c r="H358" s="254">
        <v>8.3249999999999993</v>
      </c>
      <c r="I358" s="255"/>
      <c r="J358" s="250"/>
      <c r="K358" s="250"/>
      <c r="L358" s="256"/>
      <c r="M358" s="257"/>
      <c r="N358" s="258"/>
      <c r="O358" s="258"/>
      <c r="P358" s="258"/>
      <c r="Q358" s="258"/>
      <c r="R358" s="258"/>
      <c r="S358" s="258"/>
      <c r="T358" s="25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0" t="s">
        <v>158</v>
      </c>
      <c r="AU358" s="260" t="s">
        <v>85</v>
      </c>
      <c r="AV358" s="13" t="s">
        <v>85</v>
      </c>
      <c r="AW358" s="13" t="s">
        <v>32</v>
      </c>
      <c r="AX358" s="13" t="s">
        <v>75</v>
      </c>
      <c r="AY358" s="260" t="s">
        <v>150</v>
      </c>
    </row>
    <row r="359" s="13" customFormat="1">
      <c r="A359" s="13"/>
      <c r="B359" s="249"/>
      <c r="C359" s="250"/>
      <c r="D359" s="251" t="s">
        <v>158</v>
      </c>
      <c r="E359" s="252" t="s">
        <v>1</v>
      </c>
      <c r="F359" s="253" t="s">
        <v>488</v>
      </c>
      <c r="G359" s="250"/>
      <c r="H359" s="254">
        <v>9</v>
      </c>
      <c r="I359" s="255"/>
      <c r="J359" s="250"/>
      <c r="K359" s="250"/>
      <c r="L359" s="256"/>
      <c r="M359" s="257"/>
      <c r="N359" s="258"/>
      <c r="O359" s="258"/>
      <c r="P359" s="258"/>
      <c r="Q359" s="258"/>
      <c r="R359" s="258"/>
      <c r="S359" s="258"/>
      <c r="T359" s="25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0" t="s">
        <v>158</v>
      </c>
      <c r="AU359" s="260" t="s">
        <v>85</v>
      </c>
      <c r="AV359" s="13" t="s">
        <v>85</v>
      </c>
      <c r="AW359" s="13" t="s">
        <v>32</v>
      </c>
      <c r="AX359" s="13" t="s">
        <v>75</v>
      </c>
      <c r="AY359" s="260" t="s">
        <v>150</v>
      </c>
    </row>
    <row r="360" s="13" customFormat="1">
      <c r="A360" s="13"/>
      <c r="B360" s="249"/>
      <c r="C360" s="250"/>
      <c r="D360" s="251" t="s">
        <v>158</v>
      </c>
      <c r="E360" s="252" t="s">
        <v>1</v>
      </c>
      <c r="F360" s="253" t="s">
        <v>489</v>
      </c>
      <c r="G360" s="250"/>
      <c r="H360" s="254">
        <v>7.4249999999999998</v>
      </c>
      <c r="I360" s="255"/>
      <c r="J360" s="250"/>
      <c r="K360" s="250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158</v>
      </c>
      <c r="AU360" s="260" t="s">
        <v>85</v>
      </c>
      <c r="AV360" s="13" t="s">
        <v>85</v>
      </c>
      <c r="AW360" s="13" t="s">
        <v>32</v>
      </c>
      <c r="AX360" s="13" t="s">
        <v>75</v>
      </c>
      <c r="AY360" s="260" t="s">
        <v>150</v>
      </c>
    </row>
    <row r="361" s="13" customFormat="1">
      <c r="A361" s="13"/>
      <c r="B361" s="249"/>
      <c r="C361" s="250"/>
      <c r="D361" s="251" t="s">
        <v>158</v>
      </c>
      <c r="E361" s="252" t="s">
        <v>1</v>
      </c>
      <c r="F361" s="253" t="s">
        <v>490</v>
      </c>
      <c r="G361" s="250"/>
      <c r="H361" s="254">
        <v>11.199999999999999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158</v>
      </c>
      <c r="AU361" s="260" t="s">
        <v>85</v>
      </c>
      <c r="AV361" s="13" t="s">
        <v>85</v>
      </c>
      <c r="AW361" s="13" t="s">
        <v>32</v>
      </c>
      <c r="AX361" s="13" t="s">
        <v>75</v>
      </c>
      <c r="AY361" s="260" t="s">
        <v>150</v>
      </c>
    </row>
    <row r="362" s="13" customFormat="1">
      <c r="A362" s="13"/>
      <c r="B362" s="249"/>
      <c r="C362" s="250"/>
      <c r="D362" s="251" t="s">
        <v>158</v>
      </c>
      <c r="E362" s="252" t="s">
        <v>1</v>
      </c>
      <c r="F362" s="253" t="s">
        <v>491</v>
      </c>
      <c r="G362" s="250"/>
      <c r="H362" s="254">
        <v>3.4500000000000002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158</v>
      </c>
      <c r="AU362" s="260" t="s">
        <v>85</v>
      </c>
      <c r="AV362" s="13" t="s">
        <v>85</v>
      </c>
      <c r="AW362" s="13" t="s">
        <v>32</v>
      </c>
      <c r="AX362" s="13" t="s">
        <v>75</v>
      </c>
      <c r="AY362" s="260" t="s">
        <v>150</v>
      </c>
    </row>
    <row r="363" s="14" customFormat="1">
      <c r="A363" s="14"/>
      <c r="B363" s="261"/>
      <c r="C363" s="262"/>
      <c r="D363" s="251" t="s">
        <v>158</v>
      </c>
      <c r="E363" s="263" t="s">
        <v>1</v>
      </c>
      <c r="F363" s="264" t="s">
        <v>160</v>
      </c>
      <c r="G363" s="262"/>
      <c r="H363" s="265">
        <v>39.399999999999999</v>
      </c>
      <c r="I363" s="266"/>
      <c r="J363" s="262"/>
      <c r="K363" s="262"/>
      <c r="L363" s="267"/>
      <c r="M363" s="275"/>
      <c r="N363" s="276"/>
      <c r="O363" s="276"/>
      <c r="P363" s="276"/>
      <c r="Q363" s="276"/>
      <c r="R363" s="276"/>
      <c r="S363" s="276"/>
      <c r="T363" s="27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1" t="s">
        <v>158</v>
      </c>
      <c r="AU363" s="271" t="s">
        <v>85</v>
      </c>
      <c r="AV363" s="14" t="s">
        <v>156</v>
      </c>
      <c r="AW363" s="14" t="s">
        <v>32</v>
      </c>
      <c r="AX363" s="14" t="s">
        <v>83</v>
      </c>
      <c r="AY363" s="271" t="s">
        <v>150</v>
      </c>
    </row>
    <row r="364" s="2" customFormat="1" ht="6.96" customHeight="1">
      <c r="A364" s="39"/>
      <c r="B364" s="67"/>
      <c r="C364" s="68"/>
      <c r="D364" s="68"/>
      <c r="E364" s="68"/>
      <c r="F364" s="68"/>
      <c r="G364" s="68"/>
      <c r="H364" s="68"/>
      <c r="I364" s="68"/>
      <c r="J364" s="68"/>
      <c r="K364" s="68"/>
      <c r="L364" s="45"/>
      <c r="M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</sheetData>
  <sheetProtection sheet="1" autoFilter="0" formatColumns="0" formatRows="0" objects="1" scenarios="1" spinCount="100000" saltValue="jvEOaN2CzIebgZgh8fF+MpEx84NK3VuQBAWoBmpFWHEPXTBQK9DgvsfC7BwQyDOGoRqPH6ca0FNWXor6aYHx/Q==" hashValue="balCs8e0jbHk8RMT0N6tOZAeqWDKmigR3dvBb1Y1SKdaLovWavkp6R8MkLahKWdJADjt6AntsaGKBBcO4RP9tg==" algorithmName="SHA-512" password="CC35"/>
  <autoFilter ref="C146:K363"/>
  <mergeCells count="14">
    <mergeCell ref="E7:H7"/>
    <mergeCell ref="E9:H9"/>
    <mergeCell ref="E18:H18"/>
    <mergeCell ref="E27:H27"/>
    <mergeCell ref="E85:H85"/>
    <mergeCell ref="E87:H87"/>
    <mergeCell ref="D121:F121"/>
    <mergeCell ref="D122:F122"/>
    <mergeCell ref="D123:F123"/>
    <mergeCell ref="D124:F124"/>
    <mergeCell ref="D125:F125"/>
    <mergeCell ref="E137:H137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Demolice a novostavba zázemí cestářství Slaný na pozemku p. č. 391/1, 391/2 a p. č. st. 3473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31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98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99</v>
      </c>
      <c r="E31" s="39"/>
      <c r="F31" s="39"/>
      <c r="G31" s="39"/>
      <c r="H31" s="39"/>
      <c r="I31" s="39"/>
      <c r="J31" s="151">
        <f>J115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1" t="s">
        <v>40</v>
      </c>
      <c r="F35" s="157">
        <f>ROUND((SUM(BE115:BE122) + SUM(BE142:BE444)),  2)</f>
        <v>0</v>
      </c>
      <c r="G35" s="39"/>
      <c r="H35" s="39"/>
      <c r="I35" s="158">
        <v>0.20999999999999999</v>
      </c>
      <c r="J35" s="157">
        <f>ROUND(((SUM(BE115:BE122) + SUM(BE142:BE444))*I35),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41</v>
      </c>
      <c r="F36" s="157">
        <f>ROUND((SUM(BF115:BF122) + SUM(BF142:BF444)),  2)</f>
        <v>0</v>
      </c>
      <c r="G36" s="39"/>
      <c r="H36" s="39"/>
      <c r="I36" s="158">
        <v>0.14999999999999999</v>
      </c>
      <c r="J36" s="157">
        <f>ROUND(((SUM(BF115:BF122) + SUM(BF142:BF444))*I36),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7">
        <f>ROUND((SUM(BG115:BG122) + SUM(BG142:BG444)),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43</v>
      </c>
      <c r="F38" s="157">
        <f>ROUND((SUM(BH115:BH122) + SUM(BH142:BH444)),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44</v>
      </c>
      <c r="F39" s="157">
        <f>ROUND((SUM(BI115:BI122) + SUM(BI142:BI444)),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48</v>
      </c>
      <c r="E50" s="167"/>
      <c r="F50" s="167"/>
      <c r="G50" s="166" t="s">
        <v>49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50</v>
      </c>
      <c r="E61" s="169"/>
      <c r="F61" s="170" t="s">
        <v>51</v>
      </c>
      <c r="G61" s="168" t="s">
        <v>50</v>
      </c>
      <c r="H61" s="169"/>
      <c r="I61" s="169"/>
      <c r="J61" s="171" t="s">
        <v>51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52</v>
      </c>
      <c r="E65" s="172"/>
      <c r="F65" s="172"/>
      <c r="G65" s="166" t="s">
        <v>53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50</v>
      </c>
      <c r="E76" s="169"/>
      <c r="F76" s="170" t="s">
        <v>51</v>
      </c>
      <c r="G76" s="168" t="s">
        <v>50</v>
      </c>
      <c r="H76" s="169"/>
      <c r="I76" s="169"/>
      <c r="J76" s="171" t="s">
        <v>51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7" t="str">
        <f>E7</f>
        <v>Demolice a novostavba zázemí cestářství Slaný na pozemku p. č. 391/1, 391/2 a p. č. st. 3473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Základové konstrukce, schodiště a okapový chodník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p.č. 391/1 a 391/2 a p.č. st. 3473</v>
      </c>
      <c r="G89" s="41"/>
      <c r="H89" s="41"/>
      <c r="I89" s="33" t="s">
        <v>22</v>
      </c>
      <c r="J89" s="80" t="str">
        <f>IF(J12="","",J12)</f>
        <v>29. 5. 2023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Středočeský kraj, Zborovská 81/11, Smíchov</v>
      </c>
      <c r="G91" s="41"/>
      <c r="H91" s="41"/>
      <c r="I91" s="33" t="s">
        <v>30</v>
      </c>
      <c r="J91" s="37" t="str">
        <f>E21</f>
        <v>KFJ project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KFJ project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101</v>
      </c>
      <c r="D94" s="179"/>
      <c r="E94" s="179"/>
      <c r="F94" s="179"/>
      <c r="G94" s="179"/>
      <c r="H94" s="179"/>
      <c r="I94" s="179"/>
      <c r="J94" s="180" t="s">
        <v>102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103</v>
      </c>
      <c r="D96" s="41"/>
      <c r="E96" s="41"/>
      <c r="F96" s="41"/>
      <c r="G96" s="41"/>
      <c r="H96" s="41"/>
      <c r="I96" s="41"/>
      <c r="J96" s="111">
        <f>J142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2"/>
      <c r="C97" s="183"/>
      <c r="D97" s="184" t="s">
        <v>105</v>
      </c>
      <c r="E97" s="185"/>
      <c r="F97" s="185"/>
      <c r="G97" s="185"/>
      <c r="H97" s="185"/>
      <c r="I97" s="185"/>
      <c r="J97" s="186">
        <f>J143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106</v>
      </c>
      <c r="E98" s="191"/>
      <c r="F98" s="191"/>
      <c r="G98" s="191"/>
      <c r="H98" s="191"/>
      <c r="I98" s="191"/>
      <c r="J98" s="192">
        <f>J144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493</v>
      </c>
      <c r="E99" s="191"/>
      <c r="F99" s="191"/>
      <c r="G99" s="191"/>
      <c r="H99" s="191"/>
      <c r="I99" s="191"/>
      <c r="J99" s="192">
        <f>J190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494</v>
      </c>
      <c r="E100" s="191"/>
      <c r="F100" s="191"/>
      <c r="G100" s="191"/>
      <c r="H100" s="191"/>
      <c r="I100" s="191"/>
      <c r="J100" s="192">
        <f>J247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495</v>
      </c>
      <c r="E101" s="191"/>
      <c r="F101" s="191"/>
      <c r="G101" s="191"/>
      <c r="H101" s="191"/>
      <c r="I101" s="191"/>
      <c r="J101" s="192">
        <f>J263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107</v>
      </c>
      <c r="E102" s="191"/>
      <c r="F102" s="191"/>
      <c r="G102" s="191"/>
      <c r="H102" s="191"/>
      <c r="I102" s="191"/>
      <c r="J102" s="192">
        <f>J287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8"/>
      <c r="C103" s="189"/>
      <c r="D103" s="190" t="s">
        <v>108</v>
      </c>
      <c r="E103" s="191"/>
      <c r="F103" s="191"/>
      <c r="G103" s="191"/>
      <c r="H103" s="191"/>
      <c r="I103" s="191"/>
      <c r="J103" s="192">
        <f>J313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8"/>
      <c r="C104" s="189"/>
      <c r="D104" s="190" t="s">
        <v>496</v>
      </c>
      <c r="E104" s="191"/>
      <c r="F104" s="191"/>
      <c r="G104" s="191"/>
      <c r="H104" s="191"/>
      <c r="I104" s="191"/>
      <c r="J104" s="192">
        <f>J319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2"/>
      <c r="C105" s="183"/>
      <c r="D105" s="184" t="s">
        <v>109</v>
      </c>
      <c r="E105" s="185"/>
      <c r="F105" s="185"/>
      <c r="G105" s="185"/>
      <c r="H105" s="185"/>
      <c r="I105" s="185"/>
      <c r="J105" s="186">
        <f>J321</f>
        <v>0</v>
      </c>
      <c r="K105" s="183"/>
      <c r="L105" s="18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8"/>
      <c r="C106" s="189"/>
      <c r="D106" s="190" t="s">
        <v>110</v>
      </c>
      <c r="E106" s="191"/>
      <c r="F106" s="191"/>
      <c r="G106" s="191"/>
      <c r="H106" s="191"/>
      <c r="I106" s="191"/>
      <c r="J106" s="192">
        <f>J322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8"/>
      <c r="C107" s="189"/>
      <c r="D107" s="190" t="s">
        <v>497</v>
      </c>
      <c r="E107" s="191"/>
      <c r="F107" s="191"/>
      <c r="G107" s="191"/>
      <c r="H107" s="191"/>
      <c r="I107" s="191"/>
      <c r="J107" s="192">
        <f>J344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8"/>
      <c r="C108" s="189"/>
      <c r="D108" s="190" t="s">
        <v>498</v>
      </c>
      <c r="E108" s="191"/>
      <c r="F108" s="191"/>
      <c r="G108" s="191"/>
      <c r="H108" s="191"/>
      <c r="I108" s="191"/>
      <c r="J108" s="192">
        <f>J350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8"/>
      <c r="C109" s="189"/>
      <c r="D109" s="190" t="s">
        <v>123</v>
      </c>
      <c r="E109" s="191"/>
      <c r="F109" s="191"/>
      <c r="G109" s="191"/>
      <c r="H109" s="191"/>
      <c r="I109" s="191"/>
      <c r="J109" s="192">
        <f>J365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8"/>
      <c r="C110" s="189"/>
      <c r="D110" s="190" t="s">
        <v>499</v>
      </c>
      <c r="E110" s="191"/>
      <c r="F110" s="191"/>
      <c r="G110" s="191"/>
      <c r="H110" s="191"/>
      <c r="I110" s="191"/>
      <c r="J110" s="192">
        <f>J427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2"/>
      <c r="C111" s="183"/>
      <c r="D111" s="184" t="s">
        <v>500</v>
      </c>
      <c r="E111" s="185"/>
      <c r="F111" s="185"/>
      <c r="G111" s="185"/>
      <c r="H111" s="185"/>
      <c r="I111" s="185"/>
      <c r="J111" s="186">
        <f>J434</f>
        <v>0</v>
      </c>
      <c r="K111" s="183"/>
      <c r="L111" s="18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8"/>
      <c r="C112" s="189"/>
      <c r="D112" s="190" t="s">
        <v>501</v>
      </c>
      <c r="E112" s="191"/>
      <c r="F112" s="191"/>
      <c r="G112" s="191"/>
      <c r="H112" s="191"/>
      <c r="I112" s="191"/>
      <c r="J112" s="192">
        <f>J435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9.28" customHeight="1">
      <c r="A115" s="39"/>
      <c r="B115" s="40"/>
      <c r="C115" s="181" t="s">
        <v>126</v>
      </c>
      <c r="D115" s="41"/>
      <c r="E115" s="41"/>
      <c r="F115" s="41"/>
      <c r="G115" s="41"/>
      <c r="H115" s="41"/>
      <c r="I115" s="41"/>
      <c r="J115" s="194">
        <f>ROUND(J116 + J117 + J118 + J119 + J120 + J121,2)</f>
        <v>0</v>
      </c>
      <c r="K115" s="41"/>
      <c r="L115" s="64"/>
      <c r="N115" s="195" t="s">
        <v>39</v>
      </c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8" customHeight="1">
      <c r="A116" s="39"/>
      <c r="B116" s="40"/>
      <c r="C116" s="41"/>
      <c r="D116" s="196" t="s">
        <v>127</v>
      </c>
      <c r="E116" s="197"/>
      <c r="F116" s="197"/>
      <c r="G116" s="41"/>
      <c r="H116" s="41"/>
      <c r="I116" s="41"/>
      <c r="J116" s="198">
        <v>0</v>
      </c>
      <c r="K116" s="41"/>
      <c r="L116" s="199"/>
      <c r="M116" s="200"/>
      <c r="N116" s="201" t="s">
        <v>40</v>
      </c>
      <c r="O116" s="200"/>
      <c r="P116" s="200"/>
      <c r="Q116" s="200"/>
      <c r="R116" s="200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3" t="s">
        <v>93</v>
      </c>
      <c r="AZ116" s="200"/>
      <c r="BA116" s="200"/>
      <c r="BB116" s="200"/>
      <c r="BC116" s="200"/>
      <c r="BD116" s="200"/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3" t="s">
        <v>83</v>
      </c>
      <c r="BK116" s="200"/>
      <c r="BL116" s="200"/>
      <c r="BM116" s="200"/>
    </row>
    <row r="117" s="2" customFormat="1" ht="18" customHeight="1">
      <c r="A117" s="39"/>
      <c r="B117" s="40"/>
      <c r="C117" s="41"/>
      <c r="D117" s="196" t="s">
        <v>128</v>
      </c>
      <c r="E117" s="197"/>
      <c r="F117" s="197"/>
      <c r="G117" s="41"/>
      <c r="H117" s="41"/>
      <c r="I117" s="41"/>
      <c r="J117" s="198">
        <v>0</v>
      </c>
      <c r="K117" s="41"/>
      <c r="L117" s="199"/>
      <c r="M117" s="200"/>
      <c r="N117" s="201" t="s">
        <v>40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93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83</v>
      </c>
      <c r="BK117" s="200"/>
      <c r="BL117" s="200"/>
      <c r="BM117" s="200"/>
    </row>
    <row r="118" s="2" customFormat="1" ht="18" customHeight="1">
      <c r="A118" s="39"/>
      <c r="B118" s="40"/>
      <c r="C118" s="41"/>
      <c r="D118" s="196" t="s">
        <v>129</v>
      </c>
      <c r="E118" s="197"/>
      <c r="F118" s="197"/>
      <c r="G118" s="41"/>
      <c r="H118" s="41"/>
      <c r="I118" s="41"/>
      <c r="J118" s="198">
        <v>0</v>
      </c>
      <c r="K118" s="41"/>
      <c r="L118" s="199"/>
      <c r="M118" s="200"/>
      <c r="N118" s="201" t="s">
        <v>40</v>
      </c>
      <c r="O118" s="200"/>
      <c r="P118" s="200"/>
      <c r="Q118" s="200"/>
      <c r="R118" s="200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3" t="s">
        <v>93</v>
      </c>
      <c r="AZ118" s="200"/>
      <c r="BA118" s="200"/>
      <c r="BB118" s="200"/>
      <c r="BC118" s="200"/>
      <c r="BD118" s="200"/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3" t="s">
        <v>83</v>
      </c>
      <c r="BK118" s="200"/>
      <c r="BL118" s="200"/>
      <c r="BM118" s="200"/>
    </row>
    <row r="119" s="2" customFormat="1" ht="18" customHeight="1">
      <c r="A119" s="39"/>
      <c r="B119" s="40"/>
      <c r="C119" s="41"/>
      <c r="D119" s="196" t="s">
        <v>130</v>
      </c>
      <c r="E119" s="197"/>
      <c r="F119" s="197"/>
      <c r="G119" s="41"/>
      <c r="H119" s="41"/>
      <c r="I119" s="41"/>
      <c r="J119" s="198">
        <v>0</v>
      </c>
      <c r="K119" s="41"/>
      <c r="L119" s="199"/>
      <c r="M119" s="200"/>
      <c r="N119" s="201" t="s">
        <v>40</v>
      </c>
      <c r="O119" s="200"/>
      <c r="P119" s="200"/>
      <c r="Q119" s="200"/>
      <c r="R119" s="200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3" t="s">
        <v>93</v>
      </c>
      <c r="AZ119" s="200"/>
      <c r="BA119" s="200"/>
      <c r="BB119" s="200"/>
      <c r="BC119" s="200"/>
      <c r="BD119" s="200"/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03" t="s">
        <v>83</v>
      </c>
      <c r="BK119" s="200"/>
      <c r="BL119" s="200"/>
      <c r="BM119" s="200"/>
    </row>
    <row r="120" s="2" customFormat="1" ht="18" customHeight="1">
      <c r="A120" s="39"/>
      <c r="B120" s="40"/>
      <c r="C120" s="41"/>
      <c r="D120" s="196" t="s">
        <v>131</v>
      </c>
      <c r="E120" s="197"/>
      <c r="F120" s="197"/>
      <c r="G120" s="41"/>
      <c r="H120" s="41"/>
      <c r="I120" s="41"/>
      <c r="J120" s="198">
        <v>0</v>
      </c>
      <c r="K120" s="41"/>
      <c r="L120" s="199"/>
      <c r="M120" s="200"/>
      <c r="N120" s="201" t="s">
        <v>40</v>
      </c>
      <c r="O120" s="200"/>
      <c r="P120" s="200"/>
      <c r="Q120" s="200"/>
      <c r="R120" s="200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3" t="s">
        <v>93</v>
      </c>
      <c r="AZ120" s="200"/>
      <c r="BA120" s="200"/>
      <c r="BB120" s="200"/>
      <c r="BC120" s="200"/>
      <c r="BD120" s="200"/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03" t="s">
        <v>83</v>
      </c>
      <c r="BK120" s="200"/>
      <c r="BL120" s="200"/>
      <c r="BM120" s="200"/>
    </row>
    <row r="121" s="2" customFormat="1" ht="18" customHeight="1">
      <c r="A121" s="39"/>
      <c r="B121" s="40"/>
      <c r="C121" s="41"/>
      <c r="D121" s="197" t="s">
        <v>132</v>
      </c>
      <c r="E121" s="41"/>
      <c r="F121" s="41"/>
      <c r="G121" s="41"/>
      <c r="H121" s="41"/>
      <c r="I121" s="41"/>
      <c r="J121" s="198">
        <f>ROUND(J30*T121,2)</f>
        <v>0</v>
      </c>
      <c r="K121" s="41"/>
      <c r="L121" s="199"/>
      <c r="M121" s="200"/>
      <c r="N121" s="201" t="s">
        <v>40</v>
      </c>
      <c r="O121" s="200"/>
      <c r="P121" s="200"/>
      <c r="Q121" s="200"/>
      <c r="R121" s="200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3" t="s">
        <v>133</v>
      </c>
      <c r="AZ121" s="200"/>
      <c r="BA121" s="200"/>
      <c r="BB121" s="200"/>
      <c r="BC121" s="200"/>
      <c r="BD121" s="200"/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03" t="s">
        <v>83</v>
      </c>
      <c r="BK121" s="200"/>
      <c r="BL121" s="200"/>
      <c r="BM121" s="200"/>
    </row>
    <row r="122" s="2" customForma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9.28" customHeight="1">
      <c r="A123" s="39"/>
      <c r="B123" s="40"/>
      <c r="C123" s="205" t="s">
        <v>134</v>
      </c>
      <c r="D123" s="179"/>
      <c r="E123" s="179"/>
      <c r="F123" s="179"/>
      <c r="G123" s="179"/>
      <c r="H123" s="179"/>
      <c r="I123" s="179"/>
      <c r="J123" s="206">
        <f>ROUND(J96+J115,2)</f>
        <v>0</v>
      </c>
      <c r="K123" s="179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135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6.25" customHeight="1">
      <c r="A132" s="39"/>
      <c r="B132" s="40"/>
      <c r="C132" s="41"/>
      <c r="D132" s="41"/>
      <c r="E132" s="177" t="str">
        <f>E7</f>
        <v>Demolice a novostavba zázemí cestářství Slaný na pozemku p. č. 391/1, 391/2 a p. č. st. 3473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96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E9</f>
        <v>02 - Základové konstrukce, schodiště a okapový chodník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F12</f>
        <v>p.č. 391/1 a 391/2 a p.č. st. 3473</v>
      </c>
      <c r="G136" s="41"/>
      <c r="H136" s="41"/>
      <c r="I136" s="33" t="s">
        <v>22</v>
      </c>
      <c r="J136" s="80" t="str">
        <f>IF(J12="","",J12)</f>
        <v>29. 5. 2023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24</v>
      </c>
      <c r="D138" s="41"/>
      <c r="E138" s="41"/>
      <c r="F138" s="28" t="str">
        <f>E15</f>
        <v>Středočeský kraj, Zborovská 81/11, Smíchov</v>
      </c>
      <c r="G138" s="41"/>
      <c r="H138" s="41"/>
      <c r="I138" s="33" t="s">
        <v>30</v>
      </c>
      <c r="J138" s="37" t="str">
        <f>E21</f>
        <v>KFJ project s.r.o.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28</v>
      </c>
      <c r="D139" s="41"/>
      <c r="E139" s="41"/>
      <c r="F139" s="28" t="str">
        <f>IF(E18="","",E18)</f>
        <v>Vyplň údaj</v>
      </c>
      <c r="G139" s="41"/>
      <c r="H139" s="41"/>
      <c r="I139" s="33" t="s">
        <v>33</v>
      </c>
      <c r="J139" s="37" t="str">
        <f>E24</f>
        <v>KFJ project s.r.o.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7"/>
      <c r="B141" s="208"/>
      <c r="C141" s="209" t="s">
        <v>136</v>
      </c>
      <c r="D141" s="210" t="s">
        <v>60</v>
      </c>
      <c r="E141" s="210" t="s">
        <v>56</v>
      </c>
      <c r="F141" s="210" t="s">
        <v>57</v>
      </c>
      <c r="G141" s="210" t="s">
        <v>137</v>
      </c>
      <c r="H141" s="210" t="s">
        <v>138</v>
      </c>
      <c r="I141" s="210" t="s">
        <v>139</v>
      </c>
      <c r="J141" s="211" t="s">
        <v>102</v>
      </c>
      <c r="K141" s="212" t="s">
        <v>140</v>
      </c>
      <c r="L141" s="213"/>
      <c r="M141" s="101" t="s">
        <v>1</v>
      </c>
      <c r="N141" s="102" t="s">
        <v>39</v>
      </c>
      <c r="O141" s="102" t="s">
        <v>141</v>
      </c>
      <c r="P141" s="102" t="s">
        <v>142</v>
      </c>
      <c r="Q141" s="102" t="s">
        <v>143</v>
      </c>
      <c r="R141" s="102" t="s">
        <v>144</v>
      </c>
      <c r="S141" s="102" t="s">
        <v>145</v>
      </c>
      <c r="T141" s="103" t="s">
        <v>146</v>
      </c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</row>
    <row r="142" s="2" customFormat="1" ht="22.8" customHeight="1">
      <c r="A142" s="39"/>
      <c r="B142" s="40"/>
      <c r="C142" s="108" t="s">
        <v>147</v>
      </c>
      <c r="D142" s="41"/>
      <c r="E142" s="41"/>
      <c r="F142" s="41"/>
      <c r="G142" s="41"/>
      <c r="H142" s="41"/>
      <c r="I142" s="41"/>
      <c r="J142" s="214">
        <f>BK142</f>
        <v>0</v>
      </c>
      <c r="K142" s="41"/>
      <c r="L142" s="45"/>
      <c r="M142" s="104"/>
      <c r="N142" s="215"/>
      <c r="O142" s="105"/>
      <c r="P142" s="216">
        <f>P143+P321+P434</f>
        <v>0</v>
      </c>
      <c r="Q142" s="105"/>
      <c r="R142" s="216">
        <f>R143+R321+R434</f>
        <v>428.28253637265607</v>
      </c>
      <c r="S142" s="105"/>
      <c r="T142" s="217">
        <f>T143+T321+T434</f>
        <v>10.418999999999999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74</v>
      </c>
      <c r="AU142" s="18" t="s">
        <v>104</v>
      </c>
      <c r="BK142" s="218">
        <f>BK143+BK321+BK434</f>
        <v>0</v>
      </c>
    </row>
    <row r="143" s="12" customFormat="1" ht="25.92" customHeight="1">
      <c r="A143" s="12"/>
      <c r="B143" s="219"/>
      <c r="C143" s="220"/>
      <c r="D143" s="221" t="s">
        <v>74</v>
      </c>
      <c r="E143" s="222" t="s">
        <v>148</v>
      </c>
      <c r="F143" s="222" t="s">
        <v>149</v>
      </c>
      <c r="G143" s="220"/>
      <c r="H143" s="220"/>
      <c r="I143" s="223"/>
      <c r="J143" s="224">
        <f>BK143</f>
        <v>0</v>
      </c>
      <c r="K143" s="220"/>
      <c r="L143" s="225"/>
      <c r="M143" s="226"/>
      <c r="N143" s="227"/>
      <c r="O143" s="227"/>
      <c r="P143" s="228">
        <f>P144+P190+P247+P263+P287+P313+P319</f>
        <v>0</v>
      </c>
      <c r="Q143" s="227"/>
      <c r="R143" s="228">
        <f>R144+R190+R247+R263+R287+R313+R319</f>
        <v>423.89127148265607</v>
      </c>
      <c r="S143" s="227"/>
      <c r="T143" s="229">
        <f>T144+T190+T247+T263+T287+T313+T319</f>
        <v>10.418999999999999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83</v>
      </c>
      <c r="AT143" s="231" t="s">
        <v>74</v>
      </c>
      <c r="AU143" s="231" t="s">
        <v>75</v>
      </c>
      <c r="AY143" s="230" t="s">
        <v>150</v>
      </c>
      <c r="BK143" s="232">
        <f>BK144+BK190+BK247+BK263+BK287+BK313+BK319</f>
        <v>0</v>
      </c>
    </row>
    <row r="144" s="12" customFormat="1" ht="22.8" customHeight="1">
      <c r="A144" s="12"/>
      <c r="B144" s="219"/>
      <c r="C144" s="220"/>
      <c r="D144" s="221" t="s">
        <v>74</v>
      </c>
      <c r="E144" s="233" t="s">
        <v>83</v>
      </c>
      <c r="F144" s="233" t="s">
        <v>151</v>
      </c>
      <c r="G144" s="220"/>
      <c r="H144" s="220"/>
      <c r="I144" s="223"/>
      <c r="J144" s="234">
        <f>BK144</f>
        <v>0</v>
      </c>
      <c r="K144" s="220"/>
      <c r="L144" s="225"/>
      <c r="M144" s="226"/>
      <c r="N144" s="227"/>
      <c r="O144" s="227"/>
      <c r="P144" s="228">
        <f>SUM(P145:P189)</f>
        <v>0</v>
      </c>
      <c r="Q144" s="227"/>
      <c r="R144" s="228">
        <f>SUM(R145:R189)</f>
        <v>0</v>
      </c>
      <c r="S144" s="227"/>
      <c r="T144" s="229">
        <f>SUM(T145:T189)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83</v>
      </c>
      <c r="AT144" s="231" t="s">
        <v>74</v>
      </c>
      <c r="AU144" s="231" t="s">
        <v>83</v>
      </c>
      <c r="AY144" s="230" t="s">
        <v>150</v>
      </c>
      <c r="BK144" s="232">
        <f>SUM(BK145:BK189)</f>
        <v>0</v>
      </c>
    </row>
    <row r="145" s="2" customFormat="1" ht="24.15" customHeight="1">
      <c r="A145" s="39"/>
      <c r="B145" s="40"/>
      <c r="C145" s="235" t="s">
        <v>83</v>
      </c>
      <c r="D145" s="235" t="s">
        <v>152</v>
      </c>
      <c r="E145" s="236" t="s">
        <v>502</v>
      </c>
      <c r="F145" s="237" t="s">
        <v>503</v>
      </c>
      <c r="G145" s="238" t="s">
        <v>155</v>
      </c>
      <c r="H145" s="239">
        <v>477.90100000000001</v>
      </c>
      <c r="I145" s="240"/>
      <c r="J145" s="241">
        <f>ROUND(I145*H145,2)</f>
        <v>0</v>
      </c>
      <c r="K145" s="242"/>
      <c r="L145" s="45"/>
      <c r="M145" s="243" t="s">
        <v>1</v>
      </c>
      <c r="N145" s="244" t="s">
        <v>40</v>
      </c>
      <c r="O145" s="92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7" t="s">
        <v>156</v>
      </c>
      <c r="AT145" s="247" t="s">
        <v>152</v>
      </c>
      <c r="AU145" s="247" t="s">
        <v>85</v>
      </c>
      <c r="AY145" s="18" t="s">
        <v>150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8" t="s">
        <v>83</v>
      </c>
      <c r="BK145" s="248">
        <f>ROUND(I145*H145,2)</f>
        <v>0</v>
      </c>
      <c r="BL145" s="18" t="s">
        <v>156</v>
      </c>
      <c r="BM145" s="247" t="s">
        <v>504</v>
      </c>
    </row>
    <row r="146" s="13" customFormat="1">
      <c r="A146" s="13"/>
      <c r="B146" s="249"/>
      <c r="C146" s="250"/>
      <c r="D146" s="251" t="s">
        <v>158</v>
      </c>
      <c r="E146" s="252" t="s">
        <v>1</v>
      </c>
      <c r="F146" s="253" t="s">
        <v>505</v>
      </c>
      <c r="G146" s="250"/>
      <c r="H146" s="254">
        <v>451.83100000000002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158</v>
      </c>
      <c r="AU146" s="260" t="s">
        <v>85</v>
      </c>
      <c r="AV146" s="13" t="s">
        <v>85</v>
      </c>
      <c r="AW146" s="13" t="s">
        <v>32</v>
      </c>
      <c r="AX146" s="13" t="s">
        <v>75</v>
      </c>
      <c r="AY146" s="260" t="s">
        <v>150</v>
      </c>
    </row>
    <row r="147" s="13" customFormat="1">
      <c r="A147" s="13"/>
      <c r="B147" s="249"/>
      <c r="C147" s="250"/>
      <c r="D147" s="251" t="s">
        <v>158</v>
      </c>
      <c r="E147" s="252" t="s">
        <v>1</v>
      </c>
      <c r="F147" s="253" t="s">
        <v>506</v>
      </c>
      <c r="G147" s="250"/>
      <c r="H147" s="254">
        <v>11.111000000000001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158</v>
      </c>
      <c r="AU147" s="260" t="s">
        <v>85</v>
      </c>
      <c r="AV147" s="13" t="s">
        <v>85</v>
      </c>
      <c r="AW147" s="13" t="s">
        <v>32</v>
      </c>
      <c r="AX147" s="13" t="s">
        <v>75</v>
      </c>
      <c r="AY147" s="260" t="s">
        <v>150</v>
      </c>
    </row>
    <row r="148" s="13" customFormat="1">
      <c r="A148" s="13"/>
      <c r="B148" s="249"/>
      <c r="C148" s="250"/>
      <c r="D148" s="251" t="s">
        <v>158</v>
      </c>
      <c r="E148" s="252" t="s">
        <v>1</v>
      </c>
      <c r="F148" s="253" t="s">
        <v>507</v>
      </c>
      <c r="G148" s="250"/>
      <c r="H148" s="254">
        <v>14.959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158</v>
      </c>
      <c r="AU148" s="260" t="s">
        <v>85</v>
      </c>
      <c r="AV148" s="13" t="s">
        <v>85</v>
      </c>
      <c r="AW148" s="13" t="s">
        <v>32</v>
      </c>
      <c r="AX148" s="13" t="s">
        <v>75</v>
      </c>
      <c r="AY148" s="260" t="s">
        <v>150</v>
      </c>
    </row>
    <row r="149" s="14" customFormat="1">
      <c r="A149" s="14"/>
      <c r="B149" s="261"/>
      <c r="C149" s="262"/>
      <c r="D149" s="251" t="s">
        <v>158</v>
      </c>
      <c r="E149" s="263" t="s">
        <v>1</v>
      </c>
      <c r="F149" s="264" t="s">
        <v>160</v>
      </c>
      <c r="G149" s="262"/>
      <c r="H149" s="265">
        <v>477.90100000000001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158</v>
      </c>
      <c r="AU149" s="271" t="s">
        <v>85</v>
      </c>
      <c r="AV149" s="14" t="s">
        <v>156</v>
      </c>
      <c r="AW149" s="14" t="s">
        <v>32</v>
      </c>
      <c r="AX149" s="14" t="s">
        <v>83</v>
      </c>
      <c r="AY149" s="271" t="s">
        <v>150</v>
      </c>
    </row>
    <row r="150" s="2" customFormat="1" ht="33" customHeight="1">
      <c r="A150" s="39"/>
      <c r="B150" s="40"/>
      <c r="C150" s="235" t="s">
        <v>85</v>
      </c>
      <c r="D150" s="235" t="s">
        <v>152</v>
      </c>
      <c r="E150" s="236" t="s">
        <v>508</v>
      </c>
      <c r="F150" s="237" t="s">
        <v>509</v>
      </c>
      <c r="G150" s="238" t="s">
        <v>165</v>
      </c>
      <c r="H150" s="239">
        <v>179.90100000000001</v>
      </c>
      <c r="I150" s="240"/>
      <c r="J150" s="241">
        <f>ROUND(I150*H150,2)</f>
        <v>0</v>
      </c>
      <c r="K150" s="242"/>
      <c r="L150" s="45"/>
      <c r="M150" s="243" t="s">
        <v>1</v>
      </c>
      <c r="N150" s="244" t="s">
        <v>40</v>
      </c>
      <c r="O150" s="92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156</v>
      </c>
      <c r="AT150" s="247" t="s">
        <v>152</v>
      </c>
      <c r="AU150" s="247" t="s">
        <v>85</v>
      </c>
      <c r="AY150" s="18" t="s">
        <v>150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83</v>
      </c>
      <c r="BK150" s="248">
        <f>ROUND(I150*H150,2)</f>
        <v>0</v>
      </c>
      <c r="BL150" s="18" t="s">
        <v>156</v>
      </c>
      <c r="BM150" s="247" t="s">
        <v>510</v>
      </c>
    </row>
    <row r="151" s="15" customFormat="1">
      <c r="A151" s="15"/>
      <c r="B151" s="278"/>
      <c r="C151" s="279"/>
      <c r="D151" s="251" t="s">
        <v>158</v>
      </c>
      <c r="E151" s="280" t="s">
        <v>1</v>
      </c>
      <c r="F151" s="281" t="s">
        <v>511</v>
      </c>
      <c r="G151" s="279"/>
      <c r="H151" s="280" t="s">
        <v>1</v>
      </c>
      <c r="I151" s="282"/>
      <c r="J151" s="279"/>
      <c r="K151" s="279"/>
      <c r="L151" s="283"/>
      <c r="M151" s="284"/>
      <c r="N151" s="285"/>
      <c r="O151" s="285"/>
      <c r="P151" s="285"/>
      <c r="Q151" s="285"/>
      <c r="R151" s="285"/>
      <c r="S151" s="285"/>
      <c r="T151" s="28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7" t="s">
        <v>158</v>
      </c>
      <c r="AU151" s="287" t="s">
        <v>85</v>
      </c>
      <c r="AV151" s="15" t="s">
        <v>83</v>
      </c>
      <c r="AW151" s="15" t="s">
        <v>32</v>
      </c>
      <c r="AX151" s="15" t="s">
        <v>75</v>
      </c>
      <c r="AY151" s="287" t="s">
        <v>150</v>
      </c>
    </row>
    <row r="152" s="13" customFormat="1">
      <c r="A152" s="13"/>
      <c r="B152" s="249"/>
      <c r="C152" s="250"/>
      <c r="D152" s="251" t="s">
        <v>158</v>
      </c>
      <c r="E152" s="252" t="s">
        <v>1</v>
      </c>
      <c r="F152" s="253" t="s">
        <v>512</v>
      </c>
      <c r="G152" s="250"/>
      <c r="H152" s="254">
        <v>24.867999999999999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158</v>
      </c>
      <c r="AU152" s="260" t="s">
        <v>85</v>
      </c>
      <c r="AV152" s="13" t="s">
        <v>85</v>
      </c>
      <c r="AW152" s="13" t="s">
        <v>32</v>
      </c>
      <c r="AX152" s="13" t="s">
        <v>75</v>
      </c>
      <c r="AY152" s="260" t="s">
        <v>150</v>
      </c>
    </row>
    <row r="153" s="15" customFormat="1">
      <c r="A153" s="15"/>
      <c r="B153" s="278"/>
      <c r="C153" s="279"/>
      <c r="D153" s="251" t="s">
        <v>158</v>
      </c>
      <c r="E153" s="280" t="s">
        <v>1</v>
      </c>
      <c r="F153" s="281" t="s">
        <v>513</v>
      </c>
      <c r="G153" s="279"/>
      <c r="H153" s="280" t="s">
        <v>1</v>
      </c>
      <c r="I153" s="282"/>
      <c r="J153" s="279"/>
      <c r="K153" s="279"/>
      <c r="L153" s="283"/>
      <c r="M153" s="284"/>
      <c r="N153" s="285"/>
      <c r="O153" s="285"/>
      <c r="P153" s="285"/>
      <c r="Q153" s="285"/>
      <c r="R153" s="285"/>
      <c r="S153" s="285"/>
      <c r="T153" s="28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7" t="s">
        <v>158</v>
      </c>
      <c r="AU153" s="287" t="s">
        <v>85</v>
      </c>
      <c r="AV153" s="15" t="s">
        <v>83</v>
      </c>
      <c r="AW153" s="15" t="s">
        <v>32</v>
      </c>
      <c r="AX153" s="15" t="s">
        <v>75</v>
      </c>
      <c r="AY153" s="287" t="s">
        <v>150</v>
      </c>
    </row>
    <row r="154" s="13" customFormat="1">
      <c r="A154" s="13"/>
      <c r="B154" s="249"/>
      <c r="C154" s="250"/>
      <c r="D154" s="251" t="s">
        <v>158</v>
      </c>
      <c r="E154" s="252" t="s">
        <v>1</v>
      </c>
      <c r="F154" s="253" t="s">
        <v>514</v>
      </c>
      <c r="G154" s="250"/>
      <c r="H154" s="254">
        <v>47.981999999999999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158</v>
      </c>
      <c r="AU154" s="260" t="s">
        <v>85</v>
      </c>
      <c r="AV154" s="13" t="s">
        <v>85</v>
      </c>
      <c r="AW154" s="13" t="s">
        <v>32</v>
      </c>
      <c r="AX154" s="13" t="s">
        <v>75</v>
      </c>
      <c r="AY154" s="260" t="s">
        <v>150</v>
      </c>
    </row>
    <row r="155" s="13" customFormat="1">
      <c r="A155" s="13"/>
      <c r="B155" s="249"/>
      <c r="C155" s="250"/>
      <c r="D155" s="251" t="s">
        <v>158</v>
      </c>
      <c r="E155" s="252" t="s">
        <v>1</v>
      </c>
      <c r="F155" s="253" t="s">
        <v>515</v>
      </c>
      <c r="G155" s="250"/>
      <c r="H155" s="254">
        <v>96.352999999999994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158</v>
      </c>
      <c r="AU155" s="260" t="s">
        <v>85</v>
      </c>
      <c r="AV155" s="13" t="s">
        <v>85</v>
      </c>
      <c r="AW155" s="13" t="s">
        <v>32</v>
      </c>
      <c r="AX155" s="13" t="s">
        <v>75</v>
      </c>
      <c r="AY155" s="260" t="s">
        <v>150</v>
      </c>
    </row>
    <row r="156" s="13" customFormat="1">
      <c r="A156" s="13"/>
      <c r="B156" s="249"/>
      <c r="C156" s="250"/>
      <c r="D156" s="251" t="s">
        <v>158</v>
      </c>
      <c r="E156" s="252" t="s">
        <v>1</v>
      </c>
      <c r="F156" s="253" t="s">
        <v>516</v>
      </c>
      <c r="G156" s="250"/>
      <c r="H156" s="254">
        <v>4.2110000000000003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158</v>
      </c>
      <c r="AU156" s="260" t="s">
        <v>85</v>
      </c>
      <c r="AV156" s="13" t="s">
        <v>85</v>
      </c>
      <c r="AW156" s="13" t="s">
        <v>32</v>
      </c>
      <c r="AX156" s="13" t="s">
        <v>75</v>
      </c>
      <c r="AY156" s="260" t="s">
        <v>150</v>
      </c>
    </row>
    <row r="157" s="13" customFormat="1">
      <c r="A157" s="13"/>
      <c r="B157" s="249"/>
      <c r="C157" s="250"/>
      <c r="D157" s="251" t="s">
        <v>158</v>
      </c>
      <c r="E157" s="252" t="s">
        <v>1</v>
      </c>
      <c r="F157" s="253" t="s">
        <v>517</v>
      </c>
      <c r="G157" s="250"/>
      <c r="H157" s="254">
        <v>1.514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158</v>
      </c>
      <c r="AU157" s="260" t="s">
        <v>85</v>
      </c>
      <c r="AV157" s="13" t="s">
        <v>85</v>
      </c>
      <c r="AW157" s="13" t="s">
        <v>32</v>
      </c>
      <c r="AX157" s="13" t="s">
        <v>75</v>
      </c>
      <c r="AY157" s="260" t="s">
        <v>150</v>
      </c>
    </row>
    <row r="158" s="13" customFormat="1">
      <c r="A158" s="13"/>
      <c r="B158" s="249"/>
      <c r="C158" s="250"/>
      <c r="D158" s="251" t="s">
        <v>158</v>
      </c>
      <c r="E158" s="252" t="s">
        <v>1</v>
      </c>
      <c r="F158" s="253" t="s">
        <v>518</v>
      </c>
      <c r="G158" s="250"/>
      <c r="H158" s="254">
        <v>3.577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158</v>
      </c>
      <c r="AU158" s="260" t="s">
        <v>85</v>
      </c>
      <c r="AV158" s="13" t="s">
        <v>85</v>
      </c>
      <c r="AW158" s="13" t="s">
        <v>32</v>
      </c>
      <c r="AX158" s="13" t="s">
        <v>75</v>
      </c>
      <c r="AY158" s="260" t="s">
        <v>150</v>
      </c>
    </row>
    <row r="159" s="13" customFormat="1">
      <c r="A159" s="13"/>
      <c r="B159" s="249"/>
      <c r="C159" s="250"/>
      <c r="D159" s="251" t="s">
        <v>158</v>
      </c>
      <c r="E159" s="252" t="s">
        <v>1</v>
      </c>
      <c r="F159" s="253" t="s">
        <v>519</v>
      </c>
      <c r="G159" s="250"/>
      <c r="H159" s="254">
        <v>1.3959999999999999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158</v>
      </c>
      <c r="AU159" s="260" t="s">
        <v>85</v>
      </c>
      <c r="AV159" s="13" t="s">
        <v>85</v>
      </c>
      <c r="AW159" s="13" t="s">
        <v>32</v>
      </c>
      <c r="AX159" s="13" t="s">
        <v>75</v>
      </c>
      <c r="AY159" s="260" t="s">
        <v>150</v>
      </c>
    </row>
    <row r="160" s="13" customFormat="1">
      <c r="A160" s="13"/>
      <c r="B160" s="249"/>
      <c r="C160" s="250"/>
      <c r="D160" s="251" t="s">
        <v>158</v>
      </c>
      <c r="E160" s="252" t="s">
        <v>1</v>
      </c>
      <c r="F160" s="253" t="s">
        <v>520</v>
      </c>
      <c r="G160" s="250"/>
      <c r="H160" s="254">
        <v>7.5369999999999999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158</v>
      </c>
      <c r="AU160" s="260" t="s">
        <v>85</v>
      </c>
      <c r="AV160" s="13" t="s">
        <v>85</v>
      </c>
      <c r="AW160" s="13" t="s">
        <v>32</v>
      </c>
      <c r="AX160" s="13" t="s">
        <v>75</v>
      </c>
      <c r="AY160" s="260" t="s">
        <v>150</v>
      </c>
    </row>
    <row r="161" s="13" customFormat="1">
      <c r="A161" s="13"/>
      <c r="B161" s="249"/>
      <c r="C161" s="250"/>
      <c r="D161" s="251" t="s">
        <v>158</v>
      </c>
      <c r="E161" s="252" t="s">
        <v>1</v>
      </c>
      <c r="F161" s="253" t="s">
        <v>521</v>
      </c>
      <c r="G161" s="250"/>
      <c r="H161" s="254">
        <v>3.96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158</v>
      </c>
      <c r="AU161" s="260" t="s">
        <v>85</v>
      </c>
      <c r="AV161" s="13" t="s">
        <v>85</v>
      </c>
      <c r="AW161" s="13" t="s">
        <v>32</v>
      </c>
      <c r="AX161" s="13" t="s">
        <v>75</v>
      </c>
      <c r="AY161" s="260" t="s">
        <v>150</v>
      </c>
    </row>
    <row r="162" s="13" customFormat="1">
      <c r="A162" s="13"/>
      <c r="B162" s="249"/>
      <c r="C162" s="250"/>
      <c r="D162" s="251" t="s">
        <v>158</v>
      </c>
      <c r="E162" s="252" t="s">
        <v>1</v>
      </c>
      <c r="F162" s="253" t="s">
        <v>522</v>
      </c>
      <c r="G162" s="250"/>
      <c r="H162" s="254">
        <v>-7.5369999999999999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158</v>
      </c>
      <c r="AU162" s="260" t="s">
        <v>85</v>
      </c>
      <c r="AV162" s="13" t="s">
        <v>85</v>
      </c>
      <c r="AW162" s="13" t="s">
        <v>32</v>
      </c>
      <c r="AX162" s="13" t="s">
        <v>75</v>
      </c>
      <c r="AY162" s="260" t="s">
        <v>150</v>
      </c>
    </row>
    <row r="163" s="13" customFormat="1">
      <c r="A163" s="13"/>
      <c r="B163" s="249"/>
      <c r="C163" s="250"/>
      <c r="D163" s="251" t="s">
        <v>158</v>
      </c>
      <c r="E163" s="252" t="s">
        <v>1</v>
      </c>
      <c r="F163" s="253" t="s">
        <v>523</v>
      </c>
      <c r="G163" s="250"/>
      <c r="H163" s="254">
        <v>-3.96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158</v>
      </c>
      <c r="AU163" s="260" t="s">
        <v>85</v>
      </c>
      <c r="AV163" s="13" t="s">
        <v>85</v>
      </c>
      <c r="AW163" s="13" t="s">
        <v>32</v>
      </c>
      <c r="AX163" s="13" t="s">
        <v>75</v>
      </c>
      <c r="AY163" s="260" t="s">
        <v>150</v>
      </c>
    </row>
    <row r="164" s="14" customFormat="1">
      <c r="A164" s="14"/>
      <c r="B164" s="261"/>
      <c r="C164" s="262"/>
      <c r="D164" s="251" t="s">
        <v>158</v>
      </c>
      <c r="E164" s="263" t="s">
        <v>1</v>
      </c>
      <c r="F164" s="264" t="s">
        <v>160</v>
      </c>
      <c r="G164" s="262"/>
      <c r="H164" s="265">
        <v>179.90100000000001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158</v>
      </c>
      <c r="AU164" s="271" t="s">
        <v>85</v>
      </c>
      <c r="AV164" s="14" t="s">
        <v>156</v>
      </c>
      <c r="AW164" s="14" t="s">
        <v>32</v>
      </c>
      <c r="AX164" s="14" t="s">
        <v>83</v>
      </c>
      <c r="AY164" s="271" t="s">
        <v>150</v>
      </c>
    </row>
    <row r="165" s="2" customFormat="1" ht="37.8" customHeight="1">
      <c r="A165" s="39"/>
      <c r="B165" s="40"/>
      <c r="C165" s="235" t="s">
        <v>170</v>
      </c>
      <c r="D165" s="235" t="s">
        <v>152</v>
      </c>
      <c r="E165" s="236" t="s">
        <v>524</v>
      </c>
      <c r="F165" s="237" t="s">
        <v>525</v>
      </c>
      <c r="G165" s="238" t="s">
        <v>165</v>
      </c>
      <c r="H165" s="239">
        <v>179.90100000000001</v>
      </c>
      <c r="I165" s="240"/>
      <c r="J165" s="241">
        <f>ROUND(I165*H165,2)</f>
        <v>0</v>
      </c>
      <c r="K165" s="242"/>
      <c r="L165" s="45"/>
      <c r="M165" s="243" t="s">
        <v>1</v>
      </c>
      <c r="N165" s="244" t="s">
        <v>40</v>
      </c>
      <c r="O165" s="92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7" t="s">
        <v>156</v>
      </c>
      <c r="AT165" s="247" t="s">
        <v>152</v>
      </c>
      <c r="AU165" s="247" t="s">
        <v>85</v>
      </c>
      <c r="AY165" s="18" t="s">
        <v>150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8" t="s">
        <v>83</v>
      </c>
      <c r="BK165" s="248">
        <f>ROUND(I165*H165,2)</f>
        <v>0</v>
      </c>
      <c r="BL165" s="18" t="s">
        <v>156</v>
      </c>
      <c r="BM165" s="247" t="s">
        <v>526</v>
      </c>
    </row>
    <row r="166" s="2" customFormat="1" ht="37.8" customHeight="1">
      <c r="A166" s="39"/>
      <c r="B166" s="40"/>
      <c r="C166" s="235" t="s">
        <v>156</v>
      </c>
      <c r="D166" s="235" t="s">
        <v>152</v>
      </c>
      <c r="E166" s="236" t="s">
        <v>527</v>
      </c>
      <c r="F166" s="237" t="s">
        <v>528</v>
      </c>
      <c r="G166" s="238" t="s">
        <v>165</v>
      </c>
      <c r="H166" s="239">
        <v>104.693</v>
      </c>
      <c r="I166" s="240"/>
      <c r="J166" s="241">
        <f>ROUND(I166*H166,2)</f>
        <v>0</v>
      </c>
      <c r="K166" s="242"/>
      <c r="L166" s="45"/>
      <c r="M166" s="243" t="s">
        <v>1</v>
      </c>
      <c r="N166" s="244" t="s">
        <v>40</v>
      </c>
      <c r="O166" s="92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156</v>
      </c>
      <c r="AT166" s="247" t="s">
        <v>152</v>
      </c>
      <c r="AU166" s="247" t="s">
        <v>85</v>
      </c>
      <c r="AY166" s="18" t="s">
        <v>150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83</v>
      </c>
      <c r="BK166" s="248">
        <f>ROUND(I166*H166,2)</f>
        <v>0</v>
      </c>
      <c r="BL166" s="18" t="s">
        <v>156</v>
      </c>
      <c r="BM166" s="247" t="s">
        <v>529</v>
      </c>
    </row>
    <row r="167" s="13" customFormat="1">
      <c r="A167" s="13"/>
      <c r="B167" s="249"/>
      <c r="C167" s="250"/>
      <c r="D167" s="251" t="s">
        <v>158</v>
      </c>
      <c r="E167" s="252" t="s">
        <v>1</v>
      </c>
      <c r="F167" s="253" t="s">
        <v>530</v>
      </c>
      <c r="G167" s="250"/>
      <c r="H167" s="254">
        <v>104.693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158</v>
      </c>
      <c r="AU167" s="260" t="s">
        <v>85</v>
      </c>
      <c r="AV167" s="13" t="s">
        <v>85</v>
      </c>
      <c r="AW167" s="13" t="s">
        <v>32</v>
      </c>
      <c r="AX167" s="13" t="s">
        <v>83</v>
      </c>
      <c r="AY167" s="260" t="s">
        <v>150</v>
      </c>
    </row>
    <row r="168" s="2" customFormat="1" ht="37.8" customHeight="1">
      <c r="A168" s="39"/>
      <c r="B168" s="40"/>
      <c r="C168" s="235" t="s">
        <v>197</v>
      </c>
      <c r="D168" s="235" t="s">
        <v>152</v>
      </c>
      <c r="E168" s="236" t="s">
        <v>531</v>
      </c>
      <c r="F168" s="237" t="s">
        <v>532</v>
      </c>
      <c r="G168" s="238" t="s">
        <v>165</v>
      </c>
      <c r="H168" s="239">
        <v>2093.8600000000001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40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156</v>
      </c>
      <c r="AT168" s="247" t="s">
        <v>152</v>
      </c>
      <c r="AU168" s="247" t="s">
        <v>85</v>
      </c>
      <c r="AY168" s="18" t="s">
        <v>150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83</v>
      </c>
      <c r="BK168" s="248">
        <f>ROUND(I168*H168,2)</f>
        <v>0</v>
      </c>
      <c r="BL168" s="18" t="s">
        <v>156</v>
      </c>
      <c r="BM168" s="247" t="s">
        <v>533</v>
      </c>
    </row>
    <row r="169" s="2" customFormat="1">
      <c r="A169" s="39"/>
      <c r="B169" s="40"/>
      <c r="C169" s="41"/>
      <c r="D169" s="251" t="s">
        <v>224</v>
      </c>
      <c r="E169" s="41"/>
      <c r="F169" s="272" t="s">
        <v>534</v>
      </c>
      <c r="G169" s="41"/>
      <c r="H169" s="41"/>
      <c r="I169" s="202"/>
      <c r="J169" s="41"/>
      <c r="K169" s="41"/>
      <c r="L169" s="45"/>
      <c r="M169" s="273"/>
      <c r="N169" s="27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224</v>
      </c>
      <c r="AU169" s="18" t="s">
        <v>85</v>
      </c>
    </row>
    <row r="170" s="13" customFormat="1">
      <c r="A170" s="13"/>
      <c r="B170" s="249"/>
      <c r="C170" s="250"/>
      <c r="D170" s="251" t="s">
        <v>158</v>
      </c>
      <c r="E170" s="252" t="s">
        <v>1</v>
      </c>
      <c r="F170" s="253" t="s">
        <v>535</v>
      </c>
      <c r="G170" s="250"/>
      <c r="H170" s="254">
        <v>104.693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158</v>
      </c>
      <c r="AU170" s="260" t="s">
        <v>85</v>
      </c>
      <c r="AV170" s="13" t="s">
        <v>85</v>
      </c>
      <c r="AW170" s="13" t="s">
        <v>32</v>
      </c>
      <c r="AX170" s="13" t="s">
        <v>83</v>
      </c>
      <c r="AY170" s="260" t="s">
        <v>150</v>
      </c>
    </row>
    <row r="171" s="13" customFormat="1">
      <c r="A171" s="13"/>
      <c r="B171" s="249"/>
      <c r="C171" s="250"/>
      <c r="D171" s="251" t="s">
        <v>158</v>
      </c>
      <c r="E171" s="250"/>
      <c r="F171" s="253" t="s">
        <v>536</v>
      </c>
      <c r="G171" s="250"/>
      <c r="H171" s="254">
        <v>2093.8600000000001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158</v>
      </c>
      <c r="AU171" s="260" t="s">
        <v>85</v>
      </c>
      <c r="AV171" s="13" t="s">
        <v>85</v>
      </c>
      <c r="AW171" s="13" t="s">
        <v>4</v>
      </c>
      <c r="AX171" s="13" t="s">
        <v>83</v>
      </c>
      <c r="AY171" s="260" t="s">
        <v>150</v>
      </c>
    </row>
    <row r="172" s="2" customFormat="1" ht="24.15" customHeight="1">
      <c r="A172" s="39"/>
      <c r="B172" s="40"/>
      <c r="C172" s="235" t="s">
        <v>205</v>
      </c>
      <c r="D172" s="235" t="s">
        <v>152</v>
      </c>
      <c r="E172" s="236" t="s">
        <v>537</v>
      </c>
      <c r="F172" s="237" t="s">
        <v>538</v>
      </c>
      <c r="G172" s="238" t="s">
        <v>165</v>
      </c>
      <c r="H172" s="239">
        <v>179.90100000000001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40</v>
      </c>
      <c r="O172" s="92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156</v>
      </c>
      <c r="AT172" s="247" t="s">
        <v>152</v>
      </c>
      <c r="AU172" s="247" t="s">
        <v>85</v>
      </c>
      <c r="AY172" s="18" t="s">
        <v>150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83</v>
      </c>
      <c r="BK172" s="248">
        <f>ROUND(I172*H172,2)</f>
        <v>0</v>
      </c>
      <c r="BL172" s="18" t="s">
        <v>156</v>
      </c>
      <c r="BM172" s="247" t="s">
        <v>539</v>
      </c>
    </row>
    <row r="173" s="2" customFormat="1" ht="33" customHeight="1">
      <c r="A173" s="39"/>
      <c r="B173" s="40"/>
      <c r="C173" s="235" t="s">
        <v>212</v>
      </c>
      <c r="D173" s="235" t="s">
        <v>152</v>
      </c>
      <c r="E173" s="236" t="s">
        <v>540</v>
      </c>
      <c r="F173" s="237" t="s">
        <v>541</v>
      </c>
      <c r="G173" s="238" t="s">
        <v>215</v>
      </c>
      <c r="H173" s="239">
        <v>188.447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40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156</v>
      </c>
      <c r="AT173" s="247" t="s">
        <v>152</v>
      </c>
      <c r="AU173" s="247" t="s">
        <v>85</v>
      </c>
      <c r="AY173" s="18" t="s">
        <v>150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83</v>
      </c>
      <c r="BK173" s="248">
        <f>ROUND(I173*H173,2)</f>
        <v>0</v>
      </c>
      <c r="BL173" s="18" t="s">
        <v>156</v>
      </c>
      <c r="BM173" s="247" t="s">
        <v>542</v>
      </c>
    </row>
    <row r="174" s="13" customFormat="1">
      <c r="A174" s="13"/>
      <c r="B174" s="249"/>
      <c r="C174" s="250"/>
      <c r="D174" s="251" t="s">
        <v>158</v>
      </c>
      <c r="E174" s="252" t="s">
        <v>1</v>
      </c>
      <c r="F174" s="253" t="s">
        <v>543</v>
      </c>
      <c r="G174" s="250"/>
      <c r="H174" s="254">
        <v>188.447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158</v>
      </c>
      <c r="AU174" s="260" t="s">
        <v>85</v>
      </c>
      <c r="AV174" s="13" t="s">
        <v>85</v>
      </c>
      <c r="AW174" s="13" t="s">
        <v>32</v>
      </c>
      <c r="AX174" s="13" t="s">
        <v>83</v>
      </c>
      <c r="AY174" s="260" t="s">
        <v>150</v>
      </c>
    </row>
    <row r="175" s="2" customFormat="1" ht="16.5" customHeight="1">
      <c r="A175" s="39"/>
      <c r="B175" s="40"/>
      <c r="C175" s="235" t="s">
        <v>217</v>
      </c>
      <c r="D175" s="235" t="s">
        <v>152</v>
      </c>
      <c r="E175" s="236" t="s">
        <v>544</v>
      </c>
      <c r="F175" s="237" t="s">
        <v>545</v>
      </c>
      <c r="G175" s="238" t="s">
        <v>165</v>
      </c>
      <c r="H175" s="239">
        <v>179.90100000000001</v>
      </c>
      <c r="I175" s="240"/>
      <c r="J175" s="241">
        <f>ROUND(I175*H175,2)</f>
        <v>0</v>
      </c>
      <c r="K175" s="242"/>
      <c r="L175" s="45"/>
      <c r="M175" s="243" t="s">
        <v>1</v>
      </c>
      <c r="N175" s="244" t="s">
        <v>40</v>
      </c>
      <c r="O175" s="92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7" t="s">
        <v>156</v>
      </c>
      <c r="AT175" s="247" t="s">
        <v>152</v>
      </c>
      <c r="AU175" s="247" t="s">
        <v>85</v>
      </c>
      <c r="AY175" s="18" t="s">
        <v>150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8" t="s">
        <v>83</v>
      </c>
      <c r="BK175" s="248">
        <f>ROUND(I175*H175,2)</f>
        <v>0</v>
      </c>
      <c r="BL175" s="18" t="s">
        <v>156</v>
      </c>
      <c r="BM175" s="247" t="s">
        <v>546</v>
      </c>
    </row>
    <row r="176" s="2" customFormat="1" ht="24.15" customHeight="1">
      <c r="A176" s="39"/>
      <c r="B176" s="40"/>
      <c r="C176" s="235" t="s">
        <v>161</v>
      </c>
      <c r="D176" s="235" t="s">
        <v>152</v>
      </c>
      <c r="E176" s="236" t="s">
        <v>547</v>
      </c>
      <c r="F176" s="237" t="s">
        <v>548</v>
      </c>
      <c r="G176" s="238" t="s">
        <v>165</v>
      </c>
      <c r="H176" s="239">
        <v>75.207999999999998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40</v>
      </c>
      <c r="O176" s="92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156</v>
      </c>
      <c r="AT176" s="247" t="s">
        <v>152</v>
      </c>
      <c r="AU176" s="247" t="s">
        <v>85</v>
      </c>
      <c r="AY176" s="18" t="s">
        <v>150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83</v>
      </c>
      <c r="BK176" s="248">
        <f>ROUND(I176*H176,2)</f>
        <v>0</v>
      </c>
      <c r="BL176" s="18" t="s">
        <v>156</v>
      </c>
      <c r="BM176" s="247" t="s">
        <v>549</v>
      </c>
    </row>
    <row r="177" s="15" customFormat="1">
      <c r="A177" s="15"/>
      <c r="B177" s="278"/>
      <c r="C177" s="279"/>
      <c r="D177" s="251" t="s">
        <v>158</v>
      </c>
      <c r="E177" s="280" t="s">
        <v>1</v>
      </c>
      <c r="F177" s="281" t="s">
        <v>513</v>
      </c>
      <c r="G177" s="279"/>
      <c r="H177" s="280" t="s">
        <v>1</v>
      </c>
      <c r="I177" s="282"/>
      <c r="J177" s="279"/>
      <c r="K177" s="279"/>
      <c r="L177" s="283"/>
      <c r="M177" s="284"/>
      <c r="N177" s="285"/>
      <c r="O177" s="285"/>
      <c r="P177" s="285"/>
      <c r="Q177" s="285"/>
      <c r="R177" s="285"/>
      <c r="S177" s="285"/>
      <c r="T177" s="28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7" t="s">
        <v>158</v>
      </c>
      <c r="AU177" s="287" t="s">
        <v>85</v>
      </c>
      <c r="AV177" s="15" t="s">
        <v>83</v>
      </c>
      <c r="AW177" s="15" t="s">
        <v>32</v>
      </c>
      <c r="AX177" s="15" t="s">
        <v>75</v>
      </c>
      <c r="AY177" s="287" t="s">
        <v>150</v>
      </c>
    </row>
    <row r="178" s="13" customFormat="1">
      <c r="A178" s="13"/>
      <c r="B178" s="249"/>
      <c r="C178" s="250"/>
      <c r="D178" s="251" t="s">
        <v>158</v>
      </c>
      <c r="E178" s="252" t="s">
        <v>1</v>
      </c>
      <c r="F178" s="253" t="s">
        <v>550</v>
      </c>
      <c r="G178" s="250"/>
      <c r="H178" s="254">
        <v>2.9399999999999999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158</v>
      </c>
      <c r="AU178" s="260" t="s">
        <v>85</v>
      </c>
      <c r="AV178" s="13" t="s">
        <v>85</v>
      </c>
      <c r="AW178" s="13" t="s">
        <v>32</v>
      </c>
      <c r="AX178" s="13" t="s">
        <v>75</v>
      </c>
      <c r="AY178" s="260" t="s">
        <v>150</v>
      </c>
    </row>
    <row r="179" s="13" customFormat="1">
      <c r="A179" s="13"/>
      <c r="B179" s="249"/>
      <c r="C179" s="250"/>
      <c r="D179" s="251" t="s">
        <v>158</v>
      </c>
      <c r="E179" s="252" t="s">
        <v>1</v>
      </c>
      <c r="F179" s="253" t="s">
        <v>551</v>
      </c>
      <c r="G179" s="250"/>
      <c r="H179" s="254">
        <v>23.925000000000001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158</v>
      </c>
      <c r="AU179" s="260" t="s">
        <v>85</v>
      </c>
      <c r="AV179" s="13" t="s">
        <v>85</v>
      </c>
      <c r="AW179" s="13" t="s">
        <v>32</v>
      </c>
      <c r="AX179" s="13" t="s">
        <v>75</v>
      </c>
      <c r="AY179" s="260" t="s">
        <v>150</v>
      </c>
    </row>
    <row r="180" s="13" customFormat="1">
      <c r="A180" s="13"/>
      <c r="B180" s="249"/>
      <c r="C180" s="250"/>
      <c r="D180" s="251" t="s">
        <v>158</v>
      </c>
      <c r="E180" s="252" t="s">
        <v>1</v>
      </c>
      <c r="F180" s="253" t="s">
        <v>550</v>
      </c>
      <c r="G180" s="250"/>
      <c r="H180" s="254">
        <v>2.9399999999999999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158</v>
      </c>
      <c r="AU180" s="260" t="s">
        <v>85</v>
      </c>
      <c r="AV180" s="13" t="s">
        <v>85</v>
      </c>
      <c r="AW180" s="13" t="s">
        <v>32</v>
      </c>
      <c r="AX180" s="13" t="s">
        <v>75</v>
      </c>
      <c r="AY180" s="260" t="s">
        <v>150</v>
      </c>
    </row>
    <row r="181" s="13" customFormat="1">
      <c r="A181" s="13"/>
      <c r="B181" s="249"/>
      <c r="C181" s="250"/>
      <c r="D181" s="251" t="s">
        <v>158</v>
      </c>
      <c r="E181" s="252" t="s">
        <v>1</v>
      </c>
      <c r="F181" s="253" t="s">
        <v>552</v>
      </c>
      <c r="G181" s="250"/>
      <c r="H181" s="254">
        <v>31.311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158</v>
      </c>
      <c r="AU181" s="260" t="s">
        <v>85</v>
      </c>
      <c r="AV181" s="13" t="s">
        <v>85</v>
      </c>
      <c r="AW181" s="13" t="s">
        <v>32</v>
      </c>
      <c r="AX181" s="13" t="s">
        <v>75</v>
      </c>
      <c r="AY181" s="260" t="s">
        <v>150</v>
      </c>
    </row>
    <row r="182" s="15" customFormat="1">
      <c r="A182" s="15"/>
      <c r="B182" s="278"/>
      <c r="C182" s="279"/>
      <c r="D182" s="251" t="s">
        <v>158</v>
      </c>
      <c r="E182" s="280" t="s">
        <v>1</v>
      </c>
      <c r="F182" s="281" t="s">
        <v>511</v>
      </c>
      <c r="G182" s="279"/>
      <c r="H182" s="280" t="s">
        <v>1</v>
      </c>
      <c r="I182" s="282"/>
      <c r="J182" s="279"/>
      <c r="K182" s="279"/>
      <c r="L182" s="283"/>
      <c r="M182" s="284"/>
      <c r="N182" s="285"/>
      <c r="O182" s="285"/>
      <c r="P182" s="285"/>
      <c r="Q182" s="285"/>
      <c r="R182" s="285"/>
      <c r="S182" s="285"/>
      <c r="T182" s="28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7" t="s">
        <v>158</v>
      </c>
      <c r="AU182" s="287" t="s">
        <v>85</v>
      </c>
      <c r="AV182" s="15" t="s">
        <v>83</v>
      </c>
      <c r="AW182" s="15" t="s">
        <v>32</v>
      </c>
      <c r="AX182" s="15" t="s">
        <v>75</v>
      </c>
      <c r="AY182" s="287" t="s">
        <v>150</v>
      </c>
    </row>
    <row r="183" s="13" customFormat="1">
      <c r="A183" s="13"/>
      <c r="B183" s="249"/>
      <c r="C183" s="250"/>
      <c r="D183" s="251" t="s">
        <v>158</v>
      </c>
      <c r="E183" s="252" t="s">
        <v>1</v>
      </c>
      <c r="F183" s="253" t="s">
        <v>553</v>
      </c>
      <c r="G183" s="250"/>
      <c r="H183" s="254">
        <v>14.092000000000001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158</v>
      </c>
      <c r="AU183" s="260" t="s">
        <v>85</v>
      </c>
      <c r="AV183" s="13" t="s">
        <v>85</v>
      </c>
      <c r="AW183" s="13" t="s">
        <v>32</v>
      </c>
      <c r="AX183" s="13" t="s">
        <v>75</v>
      </c>
      <c r="AY183" s="260" t="s">
        <v>150</v>
      </c>
    </row>
    <row r="184" s="14" customFormat="1">
      <c r="A184" s="14"/>
      <c r="B184" s="261"/>
      <c r="C184" s="262"/>
      <c r="D184" s="251" t="s">
        <v>158</v>
      </c>
      <c r="E184" s="263" t="s">
        <v>1</v>
      </c>
      <c r="F184" s="264" t="s">
        <v>160</v>
      </c>
      <c r="G184" s="262"/>
      <c r="H184" s="265">
        <v>75.207999999999998</v>
      </c>
      <c r="I184" s="266"/>
      <c r="J184" s="262"/>
      <c r="K184" s="262"/>
      <c r="L184" s="267"/>
      <c r="M184" s="268"/>
      <c r="N184" s="269"/>
      <c r="O184" s="269"/>
      <c r="P184" s="269"/>
      <c r="Q184" s="269"/>
      <c r="R184" s="269"/>
      <c r="S184" s="269"/>
      <c r="T184" s="27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1" t="s">
        <v>158</v>
      </c>
      <c r="AU184" s="271" t="s">
        <v>85</v>
      </c>
      <c r="AV184" s="14" t="s">
        <v>156</v>
      </c>
      <c r="AW184" s="14" t="s">
        <v>32</v>
      </c>
      <c r="AX184" s="14" t="s">
        <v>83</v>
      </c>
      <c r="AY184" s="271" t="s">
        <v>150</v>
      </c>
    </row>
    <row r="185" s="2" customFormat="1" ht="33" customHeight="1">
      <c r="A185" s="39"/>
      <c r="B185" s="40"/>
      <c r="C185" s="235" t="s">
        <v>227</v>
      </c>
      <c r="D185" s="235" t="s">
        <v>152</v>
      </c>
      <c r="E185" s="236" t="s">
        <v>554</v>
      </c>
      <c r="F185" s="237" t="s">
        <v>555</v>
      </c>
      <c r="G185" s="238" t="s">
        <v>155</v>
      </c>
      <c r="H185" s="239">
        <v>477.90100000000001</v>
      </c>
      <c r="I185" s="240"/>
      <c r="J185" s="241">
        <f>ROUND(I185*H185,2)</f>
        <v>0</v>
      </c>
      <c r="K185" s="242"/>
      <c r="L185" s="45"/>
      <c r="M185" s="243" t="s">
        <v>1</v>
      </c>
      <c r="N185" s="244" t="s">
        <v>40</v>
      </c>
      <c r="O185" s="92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7" t="s">
        <v>156</v>
      </c>
      <c r="AT185" s="247" t="s">
        <v>152</v>
      </c>
      <c r="AU185" s="247" t="s">
        <v>85</v>
      </c>
      <c r="AY185" s="18" t="s">
        <v>150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8" t="s">
        <v>83</v>
      </c>
      <c r="BK185" s="248">
        <f>ROUND(I185*H185,2)</f>
        <v>0</v>
      </c>
      <c r="BL185" s="18" t="s">
        <v>156</v>
      </c>
      <c r="BM185" s="247" t="s">
        <v>556</v>
      </c>
    </row>
    <row r="186" s="13" customFormat="1">
      <c r="A186" s="13"/>
      <c r="B186" s="249"/>
      <c r="C186" s="250"/>
      <c r="D186" s="251" t="s">
        <v>158</v>
      </c>
      <c r="E186" s="252" t="s">
        <v>1</v>
      </c>
      <c r="F186" s="253" t="s">
        <v>505</v>
      </c>
      <c r="G186" s="250"/>
      <c r="H186" s="254">
        <v>451.83100000000002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158</v>
      </c>
      <c r="AU186" s="260" t="s">
        <v>85</v>
      </c>
      <c r="AV186" s="13" t="s">
        <v>85</v>
      </c>
      <c r="AW186" s="13" t="s">
        <v>32</v>
      </c>
      <c r="AX186" s="13" t="s">
        <v>75</v>
      </c>
      <c r="AY186" s="260" t="s">
        <v>150</v>
      </c>
    </row>
    <row r="187" s="13" customFormat="1">
      <c r="A187" s="13"/>
      <c r="B187" s="249"/>
      <c r="C187" s="250"/>
      <c r="D187" s="251" t="s">
        <v>158</v>
      </c>
      <c r="E187" s="252" t="s">
        <v>1</v>
      </c>
      <c r="F187" s="253" t="s">
        <v>506</v>
      </c>
      <c r="G187" s="250"/>
      <c r="H187" s="254">
        <v>11.111000000000001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158</v>
      </c>
      <c r="AU187" s="260" t="s">
        <v>85</v>
      </c>
      <c r="AV187" s="13" t="s">
        <v>85</v>
      </c>
      <c r="AW187" s="13" t="s">
        <v>32</v>
      </c>
      <c r="AX187" s="13" t="s">
        <v>75</v>
      </c>
      <c r="AY187" s="260" t="s">
        <v>150</v>
      </c>
    </row>
    <row r="188" s="13" customFormat="1">
      <c r="A188" s="13"/>
      <c r="B188" s="249"/>
      <c r="C188" s="250"/>
      <c r="D188" s="251" t="s">
        <v>158</v>
      </c>
      <c r="E188" s="252" t="s">
        <v>1</v>
      </c>
      <c r="F188" s="253" t="s">
        <v>507</v>
      </c>
      <c r="G188" s="250"/>
      <c r="H188" s="254">
        <v>14.959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158</v>
      </c>
      <c r="AU188" s="260" t="s">
        <v>85</v>
      </c>
      <c r="AV188" s="13" t="s">
        <v>85</v>
      </c>
      <c r="AW188" s="13" t="s">
        <v>32</v>
      </c>
      <c r="AX188" s="13" t="s">
        <v>75</v>
      </c>
      <c r="AY188" s="260" t="s">
        <v>150</v>
      </c>
    </row>
    <row r="189" s="14" customFormat="1">
      <c r="A189" s="14"/>
      <c r="B189" s="261"/>
      <c r="C189" s="262"/>
      <c r="D189" s="251" t="s">
        <v>158</v>
      </c>
      <c r="E189" s="263" t="s">
        <v>1</v>
      </c>
      <c r="F189" s="264" t="s">
        <v>160</v>
      </c>
      <c r="G189" s="262"/>
      <c r="H189" s="265">
        <v>477.90100000000001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1" t="s">
        <v>158</v>
      </c>
      <c r="AU189" s="271" t="s">
        <v>85</v>
      </c>
      <c r="AV189" s="14" t="s">
        <v>156</v>
      </c>
      <c r="AW189" s="14" t="s">
        <v>32</v>
      </c>
      <c r="AX189" s="14" t="s">
        <v>83</v>
      </c>
      <c r="AY189" s="271" t="s">
        <v>150</v>
      </c>
    </row>
    <row r="190" s="12" customFormat="1" ht="22.8" customHeight="1">
      <c r="A190" s="12"/>
      <c r="B190" s="219"/>
      <c r="C190" s="220"/>
      <c r="D190" s="221" t="s">
        <v>74</v>
      </c>
      <c r="E190" s="233" t="s">
        <v>85</v>
      </c>
      <c r="F190" s="233" t="s">
        <v>557</v>
      </c>
      <c r="G190" s="220"/>
      <c r="H190" s="220"/>
      <c r="I190" s="223"/>
      <c r="J190" s="234">
        <f>BK190</f>
        <v>0</v>
      </c>
      <c r="K190" s="220"/>
      <c r="L190" s="225"/>
      <c r="M190" s="226"/>
      <c r="N190" s="227"/>
      <c r="O190" s="227"/>
      <c r="P190" s="228">
        <f>SUM(P191:P246)</f>
        <v>0</v>
      </c>
      <c r="Q190" s="227"/>
      <c r="R190" s="228">
        <f>SUM(R191:R246)</f>
        <v>382.66987125265604</v>
      </c>
      <c r="S190" s="227"/>
      <c r="T190" s="229">
        <f>SUM(T191:T246)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0" t="s">
        <v>83</v>
      </c>
      <c r="AT190" s="231" t="s">
        <v>74</v>
      </c>
      <c r="AU190" s="231" t="s">
        <v>83</v>
      </c>
      <c r="AY190" s="230" t="s">
        <v>150</v>
      </c>
      <c r="BK190" s="232">
        <f>SUM(BK191:BK246)</f>
        <v>0</v>
      </c>
    </row>
    <row r="191" s="2" customFormat="1" ht="24.15" customHeight="1">
      <c r="A191" s="39"/>
      <c r="B191" s="40"/>
      <c r="C191" s="235" t="s">
        <v>240</v>
      </c>
      <c r="D191" s="235" t="s">
        <v>152</v>
      </c>
      <c r="E191" s="236" t="s">
        <v>558</v>
      </c>
      <c r="F191" s="237" t="s">
        <v>559</v>
      </c>
      <c r="G191" s="238" t="s">
        <v>165</v>
      </c>
      <c r="H191" s="239">
        <v>18.079000000000001</v>
      </c>
      <c r="I191" s="240"/>
      <c r="J191" s="241">
        <f>ROUND(I191*H191,2)</f>
        <v>0</v>
      </c>
      <c r="K191" s="242"/>
      <c r="L191" s="45"/>
      <c r="M191" s="243" t="s">
        <v>1</v>
      </c>
      <c r="N191" s="244" t="s">
        <v>40</v>
      </c>
      <c r="O191" s="92"/>
      <c r="P191" s="245">
        <f>O191*H191</f>
        <v>0</v>
      </c>
      <c r="Q191" s="245">
        <v>2.1600000000000001</v>
      </c>
      <c r="R191" s="245">
        <f>Q191*H191</f>
        <v>39.050640000000001</v>
      </c>
      <c r="S191" s="245">
        <v>0</v>
      </c>
      <c r="T191" s="24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7" t="s">
        <v>156</v>
      </c>
      <c r="AT191" s="247" t="s">
        <v>152</v>
      </c>
      <c r="AU191" s="247" t="s">
        <v>85</v>
      </c>
      <c r="AY191" s="18" t="s">
        <v>150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18" t="s">
        <v>83</v>
      </c>
      <c r="BK191" s="248">
        <f>ROUND(I191*H191,2)</f>
        <v>0</v>
      </c>
      <c r="BL191" s="18" t="s">
        <v>156</v>
      </c>
      <c r="BM191" s="247" t="s">
        <v>560</v>
      </c>
    </row>
    <row r="192" s="13" customFormat="1">
      <c r="A192" s="13"/>
      <c r="B192" s="249"/>
      <c r="C192" s="250"/>
      <c r="D192" s="251" t="s">
        <v>158</v>
      </c>
      <c r="E192" s="252" t="s">
        <v>1</v>
      </c>
      <c r="F192" s="253" t="s">
        <v>561</v>
      </c>
      <c r="G192" s="250"/>
      <c r="H192" s="254">
        <v>1.617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158</v>
      </c>
      <c r="AU192" s="260" t="s">
        <v>85</v>
      </c>
      <c r="AV192" s="13" t="s">
        <v>85</v>
      </c>
      <c r="AW192" s="13" t="s">
        <v>32</v>
      </c>
      <c r="AX192" s="13" t="s">
        <v>75</v>
      </c>
      <c r="AY192" s="260" t="s">
        <v>150</v>
      </c>
    </row>
    <row r="193" s="13" customFormat="1">
      <c r="A193" s="13"/>
      <c r="B193" s="249"/>
      <c r="C193" s="250"/>
      <c r="D193" s="251" t="s">
        <v>158</v>
      </c>
      <c r="E193" s="252" t="s">
        <v>1</v>
      </c>
      <c r="F193" s="253" t="s">
        <v>562</v>
      </c>
      <c r="G193" s="250"/>
      <c r="H193" s="254">
        <v>13.159000000000001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158</v>
      </c>
      <c r="AU193" s="260" t="s">
        <v>85</v>
      </c>
      <c r="AV193" s="13" t="s">
        <v>85</v>
      </c>
      <c r="AW193" s="13" t="s">
        <v>32</v>
      </c>
      <c r="AX193" s="13" t="s">
        <v>75</v>
      </c>
      <c r="AY193" s="260" t="s">
        <v>150</v>
      </c>
    </row>
    <row r="194" s="13" customFormat="1">
      <c r="A194" s="13"/>
      <c r="B194" s="249"/>
      <c r="C194" s="250"/>
      <c r="D194" s="251" t="s">
        <v>158</v>
      </c>
      <c r="E194" s="252" t="s">
        <v>1</v>
      </c>
      <c r="F194" s="253" t="s">
        <v>561</v>
      </c>
      <c r="G194" s="250"/>
      <c r="H194" s="254">
        <v>1.617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158</v>
      </c>
      <c r="AU194" s="260" t="s">
        <v>85</v>
      </c>
      <c r="AV194" s="13" t="s">
        <v>85</v>
      </c>
      <c r="AW194" s="13" t="s">
        <v>32</v>
      </c>
      <c r="AX194" s="13" t="s">
        <v>75</v>
      </c>
      <c r="AY194" s="260" t="s">
        <v>150</v>
      </c>
    </row>
    <row r="195" s="13" customFormat="1">
      <c r="A195" s="13"/>
      <c r="B195" s="249"/>
      <c r="C195" s="250"/>
      <c r="D195" s="251" t="s">
        <v>158</v>
      </c>
      <c r="E195" s="252" t="s">
        <v>1</v>
      </c>
      <c r="F195" s="253" t="s">
        <v>563</v>
      </c>
      <c r="G195" s="250"/>
      <c r="H195" s="254">
        <v>0.59399999999999997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158</v>
      </c>
      <c r="AU195" s="260" t="s">
        <v>85</v>
      </c>
      <c r="AV195" s="13" t="s">
        <v>85</v>
      </c>
      <c r="AW195" s="13" t="s">
        <v>32</v>
      </c>
      <c r="AX195" s="13" t="s">
        <v>75</v>
      </c>
      <c r="AY195" s="260" t="s">
        <v>150</v>
      </c>
    </row>
    <row r="196" s="13" customFormat="1">
      <c r="A196" s="13"/>
      <c r="B196" s="249"/>
      <c r="C196" s="250"/>
      <c r="D196" s="251" t="s">
        <v>158</v>
      </c>
      <c r="E196" s="252" t="s">
        <v>1</v>
      </c>
      <c r="F196" s="253" t="s">
        <v>564</v>
      </c>
      <c r="G196" s="250"/>
      <c r="H196" s="254">
        <v>1.0920000000000001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158</v>
      </c>
      <c r="AU196" s="260" t="s">
        <v>85</v>
      </c>
      <c r="AV196" s="13" t="s">
        <v>85</v>
      </c>
      <c r="AW196" s="13" t="s">
        <v>32</v>
      </c>
      <c r="AX196" s="13" t="s">
        <v>75</v>
      </c>
      <c r="AY196" s="260" t="s">
        <v>150</v>
      </c>
    </row>
    <row r="197" s="14" customFormat="1">
      <c r="A197" s="14"/>
      <c r="B197" s="261"/>
      <c r="C197" s="262"/>
      <c r="D197" s="251" t="s">
        <v>158</v>
      </c>
      <c r="E197" s="263" t="s">
        <v>1</v>
      </c>
      <c r="F197" s="264" t="s">
        <v>160</v>
      </c>
      <c r="G197" s="262"/>
      <c r="H197" s="265">
        <v>18.079000000000001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158</v>
      </c>
      <c r="AU197" s="271" t="s">
        <v>85</v>
      </c>
      <c r="AV197" s="14" t="s">
        <v>156</v>
      </c>
      <c r="AW197" s="14" t="s">
        <v>32</v>
      </c>
      <c r="AX197" s="14" t="s">
        <v>83</v>
      </c>
      <c r="AY197" s="271" t="s">
        <v>150</v>
      </c>
    </row>
    <row r="198" s="2" customFormat="1" ht="16.5" customHeight="1">
      <c r="A198" s="39"/>
      <c r="B198" s="40"/>
      <c r="C198" s="235" t="s">
        <v>250</v>
      </c>
      <c r="D198" s="235" t="s">
        <v>152</v>
      </c>
      <c r="E198" s="236" t="s">
        <v>565</v>
      </c>
      <c r="F198" s="237" t="s">
        <v>566</v>
      </c>
      <c r="G198" s="238" t="s">
        <v>165</v>
      </c>
      <c r="H198" s="239">
        <v>3.6000000000000001</v>
      </c>
      <c r="I198" s="240"/>
      <c r="J198" s="241">
        <f>ROUND(I198*H198,2)</f>
        <v>0</v>
      </c>
      <c r="K198" s="242"/>
      <c r="L198" s="45"/>
      <c r="M198" s="243" t="s">
        <v>1</v>
      </c>
      <c r="N198" s="244" t="s">
        <v>40</v>
      </c>
      <c r="O198" s="92"/>
      <c r="P198" s="245">
        <f>O198*H198</f>
        <v>0</v>
      </c>
      <c r="Q198" s="245">
        <v>2.5018722040000001</v>
      </c>
      <c r="R198" s="245">
        <f>Q198*H198</f>
        <v>9.0067399344000005</v>
      </c>
      <c r="S198" s="245">
        <v>0</v>
      </c>
      <c r="T198" s="24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156</v>
      </c>
      <c r="AT198" s="247" t="s">
        <v>152</v>
      </c>
      <c r="AU198" s="247" t="s">
        <v>85</v>
      </c>
      <c r="AY198" s="18" t="s">
        <v>150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83</v>
      </c>
      <c r="BK198" s="248">
        <f>ROUND(I198*H198,2)</f>
        <v>0</v>
      </c>
      <c r="BL198" s="18" t="s">
        <v>156</v>
      </c>
      <c r="BM198" s="247" t="s">
        <v>567</v>
      </c>
    </row>
    <row r="199" s="15" customFormat="1">
      <c r="A199" s="15"/>
      <c r="B199" s="278"/>
      <c r="C199" s="279"/>
      <c r="D199" s="251" t="s">
        <v>158</v>
      </c>
      <c r="E199" s="280" t="s">
        <v>1</v>
      </c>
      <c r="F199" s="281" t="s">
        <v>568</v>
      </c>
      <c r="G199" s="279"/>
      <c r="H199" s="280" t="s">
        <v>1</v>
      </c>
      <c r="I199" s="282"/>
      <c r="J199" s="279"/>
      <c r="K199" s="279"/>
      <c r="L199" s="283"/>
      <c r="M199" s="284"/>
      <c r="N199" s="285"/>
      <c r="O199" s="285"/>
      <c r="P199" s="285"/>
      <c r="Q199" s="285"/>
      <c r="R199" s="285"/>
      <c r="S199" s="285"/>
      <c r="T199" s="28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7" t="s">
        <v>158</v>
      </c>
      <c r="AU199" s="287" t="s">
        <v>85</v>
      </c>
      <c r="AV199" s="15" t="s">
        <v>83</v>
      </c>
      <c r="AW199" s="15" t="s">
        <v>32</v>
      </c>
      <c r="AX199" s="15" t="s">
        <v>75</v>
      </c>
      <c r="AY199" s="287" t="s">
        <v>150</v>
      </c>
    </row>
    <row r="200" s="13" customFormat="1">
      <c r="A200" s="13"/>
      <c r="B200" s="249"/>
      <c r="C200" s="250"/>
      <c r="D200" s="251" t="s">
        <v>158</v>
      </c>
      <c r="E200" s="252" t="s">
        <v>1</v>
      </c>
      <c r="F200" s="253" t="s">
        <v>569</v>
      </c>
      <c r="G200" s="250"/>
      <c r="H200" s="254">
        <v>1.514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158</v>
      </c>
      <c r="AU200" s="260" t="s">
        <v>85</v>
      </c>
      <c r="AV200" s="13" t="s">
        <v>85</v>
      </c>
      <c r="AW200" s="13" t="s">
        <v>32</v>
      </c>
      <c r="AX200" s="13" t="s">
        <v>75</v>
      </c>
      <c r="AY200" s="260" t="s">
        <v>150</v>
      </c>
    </row>
    <row r="201" s="13" customFormat="1">
      <c r="A201" s="13"/>
      <c r="B201" s="249"/>
      <c r="C201" s="250"/>
      <c r="D201" s="251" t="s">
        <v>158</v>
      </c>
      <c r="E201" s="252" t="s">
        <v>1</v>
      </c>
      <c r="F201" s="253" t="s">
        <v>570</v>
      </c>
      <c r="G201" s="250"/>
      <c r="H201" s="254">
        <v>2.0859999999999999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158</v>
      </c>
      <c r="AU201" s="260" t="s">
        <v>85</v>
      </c>
      <c r="AV201" s="13" t="s">
        <v>85</v>
      </c>
      <c r="AW201" s="13" t="s">
        <v>32</v>
      </c>
      <c r="AX201" s="13" t="s">
        <v>75</v>
      </c>
      <c r="AY201" s="260" t="s">
        <v>150</v>
      </c>
    </row>
    <row r="202" s="14" customFormat="1">
      <c r="A202" s="14"/>
      <c r="B202" s="261"/>
      <c r="C202" s="262"/>
      <c r="D202" s="251" t="s">
        <v>158</v>
      </c>
      <c r="E202" s="263" t="s">
        <v>1</v>
      </c>
      <c r="F202" s="264" t="s">
        <v>160</v>
      </c>
      <c r="G202" s="262"/>
      <c r="H202" s="265">
        <v>3.6000000000000001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158</v>
      </c>
      <c r="AU202" s="271" t="s">
        <v>85</v>
      </c>
      <c r="AV202" s="14" t="s">
        <v>156</v>
      </c>
      <c r="AW202" s="14" t="s">
        <v>32</v>
      </c>
      <c r="AX202" s="14" t="s">
        <v>83</v>
      </c>
      <c r="AY202" s="271" t="s">
        <v>150</v>
      </c>
    </row>
    <row r="203" s="2" customFormat="1" ht="16.5" customHeight="1">
      <c r="A203" s="39"/>
      <c r="B203" s="40"/>
      <c r="C203" s="235" t="s">
        <v>260</v>
      </c>
      <c r="D203" s="235" t="s">
        <v>152</v>
      </c>
      <c r="E203" s="236" t="s">
        <v>571</v>
      </c>
      <c r="F203" s="237" t="s">
        <v>572</v>
      </c>
      <c r="G203" s="238" t="s">
        <v>155</v>
      </c>
      <c r="H203" s="239">
        <v>3.4980000000000002</v>
      </c>
      <c r="I203" s="240"/>
      <c r="J203" s="241">
        <f>ROUND(I203*H203,2)</f>
        <v>0</v>
      </c>
      <c r="K203" s="242"/>
      <c r="L203" s="45"/>
      <c r="M203" s="243" t="s">
        <v>1</v>
      </c>
      <c r="N203" s="244" t="s">
        <v>40</v>
      </c>
      <c r="O203" s="92"/>
      <c r="P203" s="245">
        <f>O203*H203</f>
        <v>0</v>
      </c>
      <c r="Q203" s="245">
        <v>0.00247</v>
      </c>
      <c r="R203" s="245">
        <f>Q203*H203</f>
        <v>0.0086400599999999998</v>
      </c>
      <c r="S203" s="245">
        <v>0</v>
      </c>
      <c r="T203" s="24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7" t="s">
        <v>156</v>
      </c>
      <c r="AT203" s="247" t="s">
        <v>152</v>
      </c>
      <c r="AU203" s="247" t="s">
        <v>85</v>
      </c>
      <c r="AY203" s="18" t="s">
        <v>150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8" t="s">
        <v>83</v>
      </c>
      <c r="BK203" s="248">
        <f>ROUND(I203*H203,2)</f>
        <v>0</v>
      </c>
      <c r="BL203" s="18" t="s">
        <v>156</v>
      </c>
      <c r="BM203" s="247" t="s">
        <v>573</v>
      </c>
    </row>
    <row r="204" s="15" customFormat="1">
      <c r="A204" s="15"/>
      <c r="B204" s="278"/>
      <c r="C204" s="279"/>
      <c r="D204" s="251" t="s">
        <v>158</v>
      </c>
      <c r="E204" s="280" t="s">
        <v>1</v>
      </c>
      <c r="F204" s="281" t="s">
        <v>568</v>
      </c>
      <c r="G204" s="279"/>
      <c r="H204" s="280" t="s">
        <v>1</v>
      </c>
      <c r="I204" s="282"/>
      <c r="J204" s="279"/>
      <c r="K204" s="279"/>
      <c r="L204" s="283"/>
      <c r="M204" s="284"/>
      <c r="N204" s="285"/>
      <c r="O204" s="285"/>
      <c r="P204" s="285"/>
      <c r="Q204" s="285"/>
      <c r="R204" s="285"/>
      <c r="S204" s="285"/>
      <c r="T204" s="28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7" t="s">
        <v>158</v>
      </c>
      <c r="AU204" s="287" t="s">
        <v>85</v>
      </c>
      <c r="AV204" s="15" t="s">
        <v>83</v>
      </c>
      <c r="AW204" s="15" t="s">
        <v>32</v>
      </c>
      <c r="AX204" s="15" t="s">
        <v>75</v>
      </c>
      <c r="AY204" s="287" t="s">
        <v>150</v>
      </c>
    </row>
    <row r="205" s="13" customFormat="1">
      <c r="A205" s="13"/>
      <c r="B205" s="249"/>
      <c r="C205" s="250"/>
      <c r="D205" s="251" t="s">
        <v>158</v>
      </c>
      <c r="E205" s="252" t="s">
        <v>1</v>
      </c>
      <c r="F205" s="253" t="s">
        <v>574</v>
      </c>
      <c r="G205" s="250"/>
      <c r="H205" s="254">
        <v>1.915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158</v>
      </c>
      <c r="AU205" s="260" t="s">
        <v>85</v>
      </c>
      <c r="AV205" s="13" t="s">
        <v>85</v>
      </c>
      <c r="AW205" s="13" t="s">
        <v>32</v>
      </c>
      <c r="AX205" s="13" t="s">
        <v>75</v>
      </c>
      <c r="AY205" s="260" t="s">
        <v>150</v>
      </c>
    </row>
    <row r="206" s="13" customFormat="1">
      <c r="A206" s="13"/>
      <c r="B206" s="249"/>
      <c r="C206" s="250"/>
      <c r="D206" s="251" t="s">
        <v>158</v>
      </c>
      <c r="E206" s="252" t="s">
        <v>1</v>
      </c>
      <c r="F206" s="253" t="s">
        <v>575</v>
      </c>
      <c r="G206" s="250"/>
      <c r="H206" s="254">
        <v>1.583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158</v>
      </c>
      <c r="AU206" s="260" t="s">
        <v>85</v>
      </c>
      <c r="AV206" s="13" t="s">
        <v>85</v>
      </c>
      <c r="AW206" s="13" t="s">
        <v>32</v>
      </c>
      <c r="AX206" s="13" t="s">
        <v>75</v>
      </c>
      <c r="AY206" s="260" t="s">
        <v>150</v>
      </c>
    </row>
    <row r="207" s="14" customFormat="1">
      <c r="A207" s="14"/>
      <c r="B207" s="261"/>
      <c r="C207" s="262"/>
      <c r="D207" s="251" t="s">
        <v>158</v>
      </c>
      <c r="E207" s="263" t="s">
        <v>1</v>
      </c>
      <c r="F207" s="264" t="s">
        <v>160</v>
      </c>
      <c r="G207" s="262"/>
      <c r="H207" s="265">
        <v>3.4980000000000002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1" t="s">
        <v>158</v>
      </c>
      <c r="AU207" s="271" t="s">
        <v>85</v>
      </c>
      <c r="AV207" s="14" t="s">
        <v>156</v>
      </c>
      <c r="AW207" s="14" t="s">
        <v>32</v>
      </c>
      <c r="AX207" s="14" t="s">
        <v>83</v>
      </c>
      <c r="AY207" s="271" t="s">
        <v>150</v>
      </c>
    </row>
    <row r="208" s="2" customFormat="1" ht="16.5" customHeight="1">
      <c r="A208" s="39"/>
      <c r="B208" s="40"/>
      <c r="C208" s="235" t="s">
        <v>267</v>
      </c>
      <c r="D208" s="235" t="s">
        <v>152</v>
      </c>
      <c r="E208" s="236" t="s">
        <v>576</v>
      </c>
      <c r="F208" s="237" t="s">
        <v>577</v>
      </c>
      <c r="G208" s="238" t="s">
        <v>155</v>
      </c>
      <c r="H208" s="239">
        <v>3.4980000000000002</v>
      </c>
      <c r="I208" s="240"/>
      <c r="J208" s="241">
        <f>ROUND(I208*H208,2)</f>
        <v>0</v>
      </c>
      <c r="K208" s="242"/>
      <c r="L208" s="45"/>
      <c r="M208" s="243" t="s">
        <v>1</v>
      </c>
      <c r="N208" s="244" t="s">
        <v>40</v>
      </c>
      <c r="O208" s="92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7" t="s">
        <v>156</v>
      </c>
      <c r="AT208" s="247" t="s">
        <v>152</v>
      </c>
      <c r="AU208" s="247" t="s">
        <v>85</v>
      </c>
      <c r="AY208" s="18" t="s">
        <v>150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8" t="s">
        <v>83</v>
      </c>
      <c r="BK208" s="248">
        <f>ROUND(I208*H208,2)</f>
        <v>0</v>
      </c>
      <c r="BL208" s="18" t="s">
        <v>156</v>
      </c>
      <c r="BM208" s="247" t="s">
        <v>578</v>
      </c>
    </row>
    <row r="209" s="2" customFormat="1" ht="16.5" customHeight="1">
      <c r="A209" s="39"/>
      <c r="B209" s="40"/>
      <c r="C209" s="235" t="s">
        <v>8</v>
      </c>
      <c r="D209" s="235" t="s">
        <v>152</v>
      </c>
      <c r="E209" s="236" t="s">
        <v>579</v>
      </c>
      <c r="F209" s="237" t="s">
        <v>580</v>
      </c>
      <c r="G209" s="238" t="s">
        <v>165</v>
      </c>
      <c r="H209" s="239">
        <v>64.884</v>
      </c>
      <c r="I209" s="240"/>
      <c r="J209" s="241">
        <f>ROUND(I209*H209,2)</f>
        <v>0</v>
      </c>
      <c r="K209" s="242"/>
      <c r="L209" s="45"/>
      <c r="M209" s="243" t="s">
        <v>1</v>
      </c>
      <c r="N209" s="244" t="s">
        <v>40</v>
      </c>
      <c r="O209" s="92"/>
      <c r="P209" s="245">
        <f>O209*H209</f>
        <v>0</v>
      </c>
      <c r="Q209" s="245">
        <v>2.5018722040000001</v>
      </c>
      <c r="R209" s="245">
        <f>Q209*H209</f>
        <v>162.331476084336</v>
      </c>
      <c r="S209" s="245">
        <v>0</v>
      </c>
      <c r="T209" s="24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7" t="s">
        <v>156</v>
      </c>
      <c r="AT209" s="247" t="s">
        <v>152</v>
      </c>
      <c r="AU209" s="247" t="s">
        <v>85</v>
      </c>
      <c r="AY209" s="18" t="s">
        <v>150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8" t="s">
        <v>83</v>
      </c>
      <c r="BK209" s="248">
        <f>ROUND(I209*H209,2)</f>
        <v>0</v>
      </c>
      <c r="BL209" s="18" t="s">
        <v>156</v>
      </c>
      <c r="BM209" s="247" t="s">
        <v>581</v>
      </c>
    </row>
    <row r="210" s="13" customFormat="1">
      <c r="A210" s="13"/>
      <c r="B210" s="249"/>
      <c r="C210" s="250"/>
      <c r="D210" s="251" t="s">
        <v>158</v>
      </c>
      <c r="E210" s="252" t="s">
        <v>1</v>
      </c>
      <c r="F210" s="253" t="s">
        <v>582</v>
      </c>
      <c r="G210" s="250"/>
      <c r="H210" s="254">
        <v>18.32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158</v>
      </c>
      <c r="AU210" s="260" t="s">
        <v>85</v>
      </c>
      <c r="AV210" s="13" t="s">
        <v>85</v>
      </c>
      <c r="AW210" s="13" t="s">
        <v>32</v>
      </c>
      <c r="AX210" s="13" t="s">
        <v>75</v>
      </c>
      <c r="AY210" s="260" t="s">
        <v>150</v>
      </c>
    </row>
    <row r="211" s="13" customFormat="1">
      <c r="A211" s="13"/>
      <c r="B211" s="249"/>
      <c r="C211" s="250"/>
      <c r="D211" s="251" t="s">
        <v>158</v>
      </c>
      <c r="E211" s="252" t="s">
        <v>1</v>
      </c>
      <c r="F211" s="253" t="s">
        <v>583</v>
      </c>
      <c r="G211" s="250"/>
      <c r="H211" s="254">
        <v>36.789000000000001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158</v>
      </c>
      <c r="AU211" s="260" t="s">
        <v>85</v>
      </c>
      <c r="AV211" s="13" t="s">
        <v>85</v>
      </c>
      <c r="AW211" s="13" t="s">
        <v>32</v>
      </c>
      <c r="AX211" s="13" t="s">
        <v>75</v>
      </c>
      <c r="AY211" s="260" t="s">
        <v>150</v>
      </c>
    </row>
    <row r="212" s="13" customFormat="1">
      <c r="A212" s="13"/>
      <c r="B212" s="249"/>
      <c r="C212" s="250"/>
      <c r="D212" s="251" t="s">
        <v>158</v>
      </c>
      <c r="E212" s="252" t="s">
        <v>1</v>
      </c>
      <c r="F212" s="253" t="s">
        <v>584</v>
      </c>
      <c r="G212" s="250"/>
      <c r="H212" s="254">
        <v>1.6080000000000001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158</v>
      </c>
      <c r="AU212" s="260" t="s">
        <v>85</v>
      </c>
      <c r="AV212" s="13" t="s">
        <v>85</v>
      </c>
      <c r="AW212" s="13" t="s">
        <v>32</v>
      </c>
      <c r="AX212" s="13" t="s">
        <v>75</v>
      </c>
      <c r="AY212" s="260" t="s">
        <v>150</v>
      </c>
    </row>
    <row r="213" s="13" customFormat="1">
      <c r="A213" s="13"/>
      <c r="B213" s="249"/>
      <c r="C213" s="250"/>
      <c r="D213" s="251" t="s">
        <v>158</v>
      </c>
      <c r="E213" s="252" t="s">
        <v>1</v>
      </c>
      <c r="F213" s="253" t="s">
        <v>585</v>
      </c>
      <c r="G213" s="250"/>
      <c r="H213" s="254">
        <v>0.57799999999999996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158</v>
      </c>
      <c r="AU213" s="260" t="s">
        <v>85</v>
      </c>
      <c r="AV213" s="13" t="s">
        <v>85</v>
      </c>
      <c r="AW213" s="13" t="s">
        <v>32</v>
      </c>
      <c r="AX213" s="13" t="s">
        <v>75</v>
      </c>
      <c r="AY213" s="260" t="s">
        <v>150</v>
      </c>
    </row>
    <row r="214" s="13" customFormat="1">
      <c r="A214" s="13"/>
      <c r="B214" s="249"/>
      <c r="C214" s="250"/>
      <c r="D214" s="251" t="s">
        <v>158</v>
      </c>
      <c r="E214" s="252" t="s">
        <v>1</v>
      </c>
      <c r="F214" s="253" t="s">
        <v>586</v>
      </c>
      <c r="G214" s="250"/>
      <c r="H214" s="254">
        <v>2.6019999999999999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158</v>
      </c>
      <c r="AU214" s="260" t="s">
        <v>85</v>
      </c>
      <c r="AV214" s="13" t="s">
        <v>85</v>
      </c>
      <c r="AW214" s="13" t="s">
        <v>32</v>
      </c>
      <c r="AX214" s="13" t="s">
        <v>75</v>
      </c>
      <c r="AY214" s="260" t="s">
        <v>150</v>
      </c>
    </row>
    <row r="215" s="13" customFormat="1">
      <c r="A215" s="13"/>
      <c r="B215" s="249"/>
      <c r="C215" s="250"/>
      <c r="D215" s="251" t="s">
        <v>158</v>
      </c>
      <c r="E215" s="252" t="s">
        <v>1</v>
      </c>
      <c r="F215" s="253" t="s">
        <v>587</v>
      </c>
      <c r="G215" s="250"/>
      <c r="H215" s="254">
        <v>1.0149999999999999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158</v>
      </c>
      <c r="AU215" s="260" t="s">
        <v>85</v>
      </c>
      <c r="AV215" s="13" t="s">
        <v>85</v>
      </c>
      <c r="AW215" s="13" t="s">
        <v>32</v>
      </c>
      <c r="AX215" s="13" t="s">
        <v>75</v>
      </c>
      <c r="AY215" s="260" t="s">
        <v>150</v>
      </c>
    </row>
    <row r="216" s="13" customFormat="1">
      <c r="A216" s="13"/>
      <c r="B216" s="249"/>
      <c r="C216" s="250"/>
      <c r="D216" s="251" t="s">
        <v>158</v>
      </c>
      <c r="E216" s="252" t="s">
        <v>1</v>
      </c>
      <c r="F216" s="253" t="s">
        <v>588</v>
      </c>
      <c r="G216" s="250"/>
      <c r="H216" s="254">
        <v>5.4820000000000002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158</v>
      </c>
      <c r="AU216" s="260" t="s">
        <v>85</v>
      </c>
      <c r="AV216" s="13" t="s">
        <v>85</v>
      </c>
      <c r="AW216" s="13" t="s">
        <v>32</v>
      </c>
      <c r="AX216" s="13" t="s">
        <v>75</v>
      </c>
      <c r="AY216" s="260" t="s">
        <v>150</v>
      </c>
    </row>
    <row r="217" s="13" customFormat="1">
      <c r="A217" s="13"/>
      <c r="B217" s="249"/>
      <c r="C217" s="250"/>
      <c r="D217" s="251" t="s">
        <v>158</v>
      </c>
      <c r="E217" s="252" t="s">
        <v>1</v>
      </c>
      <c r="F217" s="253" t="s">
        <v>589</v>
      </c>
      <c r="G217" s="250"/>
      <c r="H217" s="254">
        <v>2.8799999999999999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158</v>
      </c>
      <c r="AU217" s="260" t="s">
        <v>85</v>
      </c>
      <c r="AV217" s="13" t="s">
        <v>85</v>
      </c>
      <c r="AW217" s="13" t="s">
        <v>32</v>
      </c>
      <c r="AX217" s="13" t="s">
        <v>75</v>
      </c>
      <c r="AY217" s="260" t="s">
        <v>150</v>
      </c>
    </row>
    <row r="218" s="13" customFormat="1">
      <c r="A218" s="13"/>
      <c r="B218" s="249"/>
      <c r="C218" s="250"/>
      <c r="D218" s="251" t="s">
        <v>158</v>
      </c>
      <c r="E218" s="252" t="s">
        <v>1</v>
      </c>
      <c r="F218" s="253" t="s">
        <v>590</v>
      </c>
      <c r="G218" s="250"/>
      <c r="H218" s="254">
        <v>-2.8780000000000001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158</v>
      </c>
      <c r="AU218" s="260" t="s">
        <v>85</v>
      </c>
      <c r="AV218" s="13" t="s">
        <v>85</v>
      </c>
      <c r="AW218" s="13" t="s">
        <v>32</v>
      </c>
      <c r="AX218" s="13" t="s">
        <v>75</v>
      </c>
      <c r="AY218" s="260" t="s">
        <v>150</v>
      </c>
    </row>
    <row r="219" s="13" customFormat="1">
      <c r="A219" s="13"/>
      <c r="B219" s="249"/>
      <c r="C219" s="250"/>
      <c r="D219" s="251" t="s">
        <v>158</v>
      </c>
      <c r="E219" s="252" t="s">
        <v>1</v>
      </c>
      <c r="F219" s="253" t="s">
        <v>591</v>
      </c>
      <c r="G219" s="250"/>
      <c r="H219" s="254">
        <v>-1.512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158</v>
      </c>
      <c r="AU219" s="260" t="s">
        <v>85</v>
      </c>
      <c r="AV219" s="13" t="s">
        <v>85</v>
      </c>
      <c r="AW219" s="13" t="s">
        <v>32</v>
      </c>
      <c r="AX219" s="13" t="s">
        <v>75</v>
      </c>
      <c r="AY219" s="260" t="s">
        <v>150</v>
      </c>
    </row>
    <row r="220" s="14" customFormat="1">
      <c r="A220" s="14"/>
      <c r="B220" s="261"/>
      <c r="C220" s="262"/>
      <c r="D220" s="251" t="s">
        <v>158</v>
      </c>
      <c r="E220" s="263" t="s">
        <v>1</v>
      </c>
      <c r="F220" s="264" t="s">
        <v>160</v>
      </c>
      <c r="G220" s="262"/>
      <c r="H220" s="265">
        <v>64.884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158</v>
      </c>
      <c r="AU220" s="271" t="s">
        <v>85</v>
      </c>
      <c r="AV220" s="14" t="s">
        <v>156</v>
      </c>
      <c r="AW220" s="14" t="s">
        <v>32</v>
      </c>
      <c r="AX220" s="14" t="s">
        <v>83</v>
      </c>
      <c r="AY220" s="271" t="s">
        <v>150</v>
      </c>
    </row>
    <row r="221" s="2" customFormat="1" ht="37.8" customHeight="1">
      <c r="A221" s="39"/>
      <c r="B221" s="40"/>
      <c r="C221" s="235" t="s">
        <v>263</v>
      </c>
      <c r="D221" s="235" t="s">
        <v>152</v>
      </c>
      <c r="E221" s="236" t="s">
        <v>592</v>
      </c>
      <c r="F221" s="237" t="s">
        <v>593</v>
      </c>
      <c r="G221" s="238" t="s">
        <v>155</v>
      </c>
      <c r="H221" s="239">
        <v>232.80799999999999</v>
      </c>
      <c r="I221" s="240"/>
      <c r="J221" s="241">
        <f>ROUND(I221*H221,2)</f>
        <v>0</v>
      </c>
      <c r="K221" s="242"/>
      <c r="L221" s="45"/>
      <c r="M221" s="243" t="s">
        <v>1</v>
      </c>
      <c r="N221" s="244" t="s">
        <v>40</v>
      </c>
      <c r="O221" s="92"/>
      <c r="P221" s="245">
        <f>O221*H221</f>
        <v>0</v>
      </c>
      <c r="Q221" s="245">
        <v>0.73403773999999999</v>
      </c>
      <c r="R221" s="245">
        <f>Q221*H221</f>
        <v>170.88985817392</v>
      </c>
      <c r="S221" s="245">
        <v>0</v>
      </c>
      <c r="T221" s="24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7" t="s">
        <v>156</v>
      </c>
      <c r="AT221" s="247" t="s">
        <v>152</v>
      </c>
      <c r="AU221" s="247" t="s">
        <v>85</v>
      </c>
      <c r="AY221" s="18" t="s">
        <v>150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8" t="s">
        <v>83</v>
      </c>
      <c r="BK221" s="248">
        <f>ROUND(I221*H221,2)</f>
        <v>0</v>
      </c>
      <c r="BL221" s="18" t="s">
        <v>156</v>
      </c>
      <c r="BM221" s="247" t="s">
        <v>594</v>
      </c>
    </row>
    <row r="222" s="13" customFormat="1">
      <c r="A222" s="13"/>
      <c r="B222" s="249"/>
      <c r="C222" s="250"/>
      <c r="D222" s="251" t="s">
        <v>158</v>
      </c>
      <c r="E222" s="252" t="s">
        <v>1</v>
      </c>
      <c r="F222" s="253" t="s">
        <v>595</v>
      </c>
      <c r="G222" s="250"/>
      <c r="H222" s="254">
        <v>72.099999999999994</v>
      </c>
      <c r="I222" s="255"/>
      <c r="J222" s="250"/>
      <c r="K222" s="250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158</v>
      </c>
      <c r="AU222" s="260" t="s">
        <v>85</v>
      </c>
      <c r="AV222" s="13" t="s">
        <v>85</v>
      </c>
      <c r="AW222" s="13" t="s">
        <v>32</v>
      </c>
      <c r="AX222" s="13" t="s">
        <v>75</v>
      </c>
      <c r="AY222" s="260" t="s">
        <v>150</v>
      </c>
    </row>
    <row r="223" s="13" customFormat="1">
      <c r="A223" s="13"/>
      <c r="B223" s="249"/>
      <c r="C223" s="250"/>
      <c r="D223" s="251" t="s">
        <v>158</v>
      </c>
      <c r="E223" s="252" t="s">
        <v>1</v>
      </c>
      <c r="F223" s="253" t="s">
        <v>596</v>
      </c>
      <c r="G223" s="250"/>
      <c r="H223" s="254">
        <v>149.88999999999999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158</v>
      </c>
      <c r="AU223" s="260" t="s">
        <v>85</v>
      </c>
      <c r="AV223" s="13" t="s">
        <v>85</v>
      </c>
      <c r="AW223" s="13" t="s">
        <v>32</v>
      </c>
      <c r="AX223" s="13" t="s">
        <v>75</v>
      </c>
      <c r="AY223" s="260" t="s">
        <v>150</v>
      </c>
    </row>
    <row r="224" s="13" customFormat="1">
      <c r="A224" s="13"/>
      <c r="B224" s="249"/>
      <c r="C224" s="250"/>
      <c r="D224" s="251" t="s">
        <v>158</v>
      </c>
      <c r="E224" s="252" t="s">
        <v>1</v>
      </c>
      <c r="F224" s="253" t="s">
        <v>597</v>
      </c>
      <c r="G224" s="250"/>
      <c r="H224" s="254">
        <v>2.8879999999999999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158</v>
      </c>
      <c r="AU224" s="260" t="s">
        <v>85</v>
      </c>
      <c r="AV224" s="13" t="s">
        <v>85</v>
      </c>
      <c r="AW224" s="13" t="s">
        <v>32</v>
      </c>
      <c r="AX224" s="13" t="s">
        <v>75</v>
      </c>
      <c r="AY224" s="260" t="s">
        <v>150</v>
      </c>
    </row>
    <row r="225" s="13" customFormat="1">
      <c r="A225" s="13"/>
      <c r="B225" s="249"/>
      <c r="C225" s="250"/>
      <c r="D225" s="251" t="s">
        <v>158</v>
      </c>
      <c r="E225" s="252" t="s">
        <v>1</v>
      </c>
      <c r="F225" s="253" t="s">
        <v>598</v>
      </c>
      <c r="G225" s="250"/>
      <c r="H225" s="254">
        <v>2.9540000000000002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158</v>
      </c>
      <c r="AU225" s="260" t="s">
        <v>85</v>
      </c>
      <c r="AV225" s="13" t="s">
        <v>85</v>
      </c>
      <c r="AW225" s="13" t="s">
        <v>32</v>
      </c>
      <c r="AX225" s="13" t="s">
        <v>75</v>
      </c>
      <c r="AY225" s="260" t="s">
        <v>150</v>
      </c>
    </row>
    <row r="226" s="13" customFormat="1">
      <c r="A226" s="13"/>
      <c r="B226" s="249"/>
      <c r="C226" s="250"/>
      <c r="D226" s="251" t="s">
        <v>158</v>
      </c>
      <c r="E226" s="252" t="s">
        <v>1</v>
      </c>
      <c r="F226" s="253" t="s">
        <v>599</v>
      </c>
      <c r="G226" s="250"/>
      <c r="H226" s="254">
        <v>2.5600000000000001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158</v>
      </c>
      <c r="AU226" s="260" t="s">
        <v>85</v>
      </c>
      <c r="AV226" s="13" t="s">
        <v>85</v>
      </c>
      <c r="AW226" s="13" t="s">
        <v>32</v>
      </c>
      <c r="AX226" s="13" t="s">
        <v>75</v>
      </c>
      <c r="AY226" s="260" t="s">
        <v>150</v>
      </c>
    </row>
    <row r="227" s="13" customFormat="1">
      <c r="A227" s="13"/>
      <c r="B227" s="249"/>
      <c r="C227" s="250"/>
      <c r="D227" s="251" t="s">
        <v>158</v>
      </c>
      <c r="E227" s="252" t="s">
        <v>1</v>
      </c>
      <c r="F227" s="253" t="s">
        <v>600</v>
      </c>
      <c r="G227" s="250"/>
      <c r="H227" s="254">
        <v>2.4159999999999999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158</v>
      </c>
      <c r="AU227" s="260" t="s">
        <v>85</v>
      </c>
      <c r="AV227" s="13" t="s">
        <v>85</v>
      </c>
      <c r="AW227" s="13" t="s">
        <v>32</v>
      </c>
      <c r="AX227" s="13" t="s">
        <v>75</v>
      </c>
      <c r="AY227" s="260" t="s">
        <v>150</v>
      </c>
    </row>
    <row r="228" s="14" customFormat="1">
      <c r="A228" s="14"/>
      <c r="B228" s="261"/>
      <c r="C228" s="262"/>
      <c r="D228" s="251" t="s">
        <v>158</v>
      </c>
      <c r="E228" s="263" t="s">
        <v>1</v>
      </c>
      <c r="F228" s="264" t="s">
        <v>160</v>
      </c>
      <c r="G228" s="262"/>
      <c r="H228" s="265">
        <v>232.80799999999999</v>
      </c>
      <c r="I228" s="266"/>
      <c r="J228" s="262"/>
      <c r="K228" s="262"/>
      <c r="L228" s="267"/>
      <c r="M228" s="268"/>
      <c r="N228" s="269"/>
      <c r="O228" s="269"/>
      <c r="P228" s="269"/>
      <c r="Q228" s="269"/>
      <c r="R228" s="269"/>
      <c r="S228" s="269"/>
      <c r="T228" s="27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1" t="s">
        <v>158</v>
      </c>
      <c r="AU228" s="271" t="s">
        <v>85</v>
      </c>
      <c r="AV228" s="14" t="s">
        <v>156</v>
      </c>
      <c r="AW228" s="14" t="s">
        <v>32</v>
      </c>
      <c r="AX228" s="14" t="s">
        <v>83</v>
      </c>
      <c r="AY228" s="271" t="s">
        <v>150</v>
      </c>
    </row>
    <row r="229" s="2" customFormat="1" ht="24.15" customHeight="1">
      <c r="A229" s="39"/>
      <c r="B229" s="40"/>
      <c r="C229" s="235" t="s">
        <v>284</v>
      </c>
      <c r="D229" s="235" t="s">
        <v>152</v>
      </c>
      <c r="E229" s="236" t="s">
        <v>601</v>
      </c>
      <c r="F229" s="237" t="s">
        <v>602</v>
      </c>
      <c r="G229" s="238" t="s">
        <v>215</v>
      </c>
      <c r="H229" s="239">
        <v>1.3049999999999999</v>
      </c>
      <c r="I229" s="240"/>
      <c r="J229" s="241">
        <f>ROUND(I229*H229,2)</f>
        <v>0</v>
      </c>
      <c r="K229" s="242"/>
      <c r="L229" s="45"/>
      <c r="M229" s="243" t="s">
        <v>1</v>
      </c>
      <c r="N229" s="244" t="s">
        <v>40</v>
      </c>
      <c r="O229" s="92"/>
      <c r="P229" s="245">
        <f>O229*H229</f>
        <v>0</v>
      </c>
      <c r="Q229" s="245">
        <v>1.0593999999999999</v>
      </c>
      <c r="R229" s="245">
        <f>Q229*H229</f>
        <v>1.3825169999999998</v>
      </c>
      <c r="S229" s="245">
        <v>0</v>
      </c>
      <c r="T229" s="24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7" t="s">
        <v>156</v>
      </c>
      <c r="AT229" s="247" t="s">
        <v>152</v>
      </c>
      <c r="AU229" s="247" t="s">
        <v>85</v>
      </c>
      <c r="AY229" s="18" t="s">
        <v>150</v>
      </c>
      <c r="BE229" s="248">
        <f>IF(N229="základní",J229,0)</f>
        <v>0</v>
      </c>
      <c r="BF229" s="248">
        <f>IF(N229="snížená",J229,0)</f>
        <v>0</v>
      </c>
      <c r="BG229" s="248">
        <f>IF(N229="zákl. přenesená",J229,0)</f>
        <v>0</v>
      </c>
      <c r="BH229" s="248">
        <f>IF(N229="sníž. přenesená",J229,0)</f>
        <v>0</v>
      </c>
      <c r="BI229" s="248">
        <f>IF(N229="nulová",J229,0)</f>
        <v>0</v>
      </c>
      <c r="BJ229" s="18" t="s">
        <v>83</v>
      </c>
      <c r="BK229" s="248">
        <f>ROUND(I229*H229,2)</f>
        <v>0</v>
      </c>
      <c r="BL229" s="18" t="s">
        <v>156</v>
      </c>
      <c r="BM229" s="247" t="s">
        <v>603</v>
      </c>
    </row>
    <row r="230" s="15" customFormat="1">
      <c r="A230" s="15"/>
      <c r="B230" s="278"/>
      <c r="C230" s="279"/>
      <c r="D230" s="251" t="s">
        <v>158</v>
      </c>
      <c r="E230" s="280" t="s">
        <v>1</v>
      </c>
      <c r="F230" s="281" t="s">
        <v>604</v>
      </c>
      <c r="G230" s="279"/>
      <c r="H230" s="280" t="s">
        <v>1</v>
      </c>
      <c r="I230" s="282"/>
      <c r="J230" s="279"/>
      <c r="K230" s="279"/>
      <c r="L230" s="283"/>
      <c r="M230" s="284"/>
      <c r="N230" s="285"/>
      <c r="O230" s="285"/>
      <c r="P230" s="285"/>
      <c r="Q230" s="285"/>
      <c r="R230" s="285"/>
      <c r="S230" s="285"/>
      <c r="T230" s="28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7" t="s">
        <v>158</v>
      </c>
      <c r="AU230" s="287" t="s">
        <v>85</v>
      </c>
      <c r="AV230" s="15" t="s">
        <v>83</v>
      </c>
      <c r="AW230" s="15" t="s">
        <v>32</v>
      </c>
      <c r="AX230" s="15" t="s">
        <v>75</v>
      </c>
      <c r="AY230" s="287" t="s">
        <v>150</v>
      </c>
    </row>
    <row r="231" s="13" customFormat="1">
      <c r="A231" s="13"/>
      <c r="B231" s="249"/>
      <c r="C231" s="250"/>
      <c r="D231" s="251" t="s">
        <v>158</v>
      </c>
      <c r="E231" s="252" t="s">
        <v>1</v>
      </c>
      <c r="F231" s="253" t="s">
        <v>605</v>
      </c>
      <c r="G231" s="250"/>
      <c r="H231" s="254">
        <v>0.35799999999999998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158</v>
      </c>
      <c r="AU231" s="260" t="s">
        <v>85</v>
      </c>
      <c r="AV231" s="13" t="s">
        <v>85</v>
      </c>
      <c r="AW231" s="13" t="s">
        <v>32</v>
      </c>
      <c r="AX231" s="13" t="s">
        <v>75</v>
      </c>
      <c r="AY231" s="260" t="s">
        <v>150</v>
      </c>
    </row>
    <row r="232" s="13" customFormat="1">
      <c r="A232" s="13"/>
      <c r="B232" s="249"/>
      <c r="C232" s="250"/>
      <c r="D232" s="251" t="s">
        <v>158</v>
      </c>
      <c r="E232" s="252" t="s">
        <v>1</v>
      </c>
      <c r="F232" s="253" t="s">
        <v>606</v>
      </c>
      <c r="G232" s="250"/>
      <c r="H232" s="254">
        <v>0.74299999999999999</v>
      </c>
      <c r="I232" s="255"/>
      <c r="J232" s="250"/>
      <c r="K232" s="250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158</v>
      </c>
      <c r="AU232" s="260" t="s">
        <v>85</v>
      </c>
      <c r="AV232" s="13" t="s">
        <v>85</v>
      </c>
      <c r="AW232" s="13" t="s">
        <v>32</v>
      </c>
      <c r="AX232" s="13" t="s">
        <v>75</v>
      </c>
      <c r="AY232" s="260" t="s">
        <v>150</v>
      </c>
    </row>
    <row r="233" s="13" customFormat="1">
      <c r="A233" s="13"/>
      <c r="B233" s="249"/>
      <c r="C233" s="250"/>
      <c r="D233" s="251" t="s">
        <v>158</v>
      </c>
      <c r="E233" s="252" t="s">
        <v>1</v>
      </c>
      <c r="F233" s="253" t="s">
        <v>607</v>
      </c>
      <c r="G233" s="250"/>
      <c r="H233" s="254">
        <v>0.014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158</v>
      </c>
      <c r="AU233" s="260" t="s">
        <v>85</v>
      </c>
      <c r="AV233" s="13" t="s">
        <v>85</v>
      </c>
      <c r="AW233" s="13" t="s">
        <v>32</v>
      </c>
      <c r="AX233" s="13" t="s">
        <v>75</v>
      </c>
      <c r="AY233" s="260" t="s">
        <v>150</v>
      </c>
    </row>
    <row r="234" s="13" customFormat="1">
      <c r="A234" s="13"/>
      <c r="B234" s="249"/>
      <c r="C234" s="250"/>
      <c r="D234" s="251" t="s">
        <v>158</v>
      </c>
      <c r="E234" s="252" t="s">
        <v>1</v>
      </c>
      <c r="F234" s="253" t="s">
        <v>608</v>
      </c>
      <c r="G234" s="250"/>
      <c r="H234" s="254">
        <v>0.014999999999999999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158</v>
      </c>
      <c r="AU234" s="260" t="s">
        <v>85</v>
      </c>
      <c r="AV234" s="13" t="s">
        <v>85</v>
      </c>
      <c r="AW234" s="13" t="s">
        <v>32</v>
      </c>
      <c r="AX234" s="13" t="s">
        <v>75</v>
      </c>
      <c r="AY234" s="260" t="s">
        <v>150</v>
      </c>
    </row>
    <row r="235" s="13" customFormat="1">
      <c r="A235" s="13"/>
      <c r="B235" s="249"/>
      <c r="C235" s="250"/>
      <c r="D235" s="251" t="s">
        <v>158</v>
      </c>
      <c r="E235" s="252" t="s">
        <v>1</v>
      </c>
      <c r="F235" s="253" t="s">
        <v>609</v>
      </c>
      <c r="G235" s="250"/>
      <c r="H235" s="254">
        <v>0.012999999999999999</v>
      </c>
      <c r="I235" s="255"/>
      <c r="J235" s="250"/>
      <c r="K235" s="250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158</v>
      </c>
      <c r="AU235" s="260" t="s">
        <v>85</v>
      </c>
      <c r="AV235" s="13" t="s">
        <v>85</v>
      </c>
      <c r="AW235" s="13" t="s">
        <v>32</v>
      </c>
      <c r="AX235" s="13" t="s">
        <v>75</v>
      </c>
      <c r="AY235" s="260" t="s">
        <v>150</v>
      </c>
    </row>
    <row r="236" s="13" customFormat="1">
      <c r="A236" s="13"/>
      <c r="B236" s="249"/>
      <c r="C236" s="250"/>
      <c r="D236" s="251" t="s">
        <v>158</v>
      </c>
      <c r="E236" s="252" t="s">
        <v>1</v>
      </c>
      <c r="F236" s="253" t="s">
        <v>610</v>
      </c>
      <c r="G236" s="250"/>
      <c r="H236" s="254">
        <v>0.012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158</v>
      </c>
      <c r="AU236" s="260" t="s">
        <v>85</v>
      </c>
      <c r="AV236" s="13" t="s">
        <v>85</v>
      </c>
      <c r="AW236" s="13" t="s">
        <v>32</v>
      </c>
      <c r="AX236" s="13" t="s">
        <v>75</v>
      </c>
      <c r="AY236" s="260" t="s">
        <v>150</v>
      </c>
    </row>
    <row r="237" s="16" customFormat="1">
      <c r="A237" s="16"/>
      <c r="B237" s="288"/>
      <c r="C237" s="289"/>
      <c r="D237" s="251" t="s">
        <v>158</v>
      </c>
      <c r="E237" s="290" t="s">
        <v>1</v>
      </c>
      <c r="F237" s="291" t="s">
        <v>611</v>
      </c>
      <c r="G237" s="289"/>
      <c r="H237" s="292">
        <v>1.155</v>
      </c>
      <c r="I237" s="293"/>
      <c r="J237" s="289"/>
      <c r="K237" s="289"/>
      <c r="L237" s="294"/>
      <c r="M237" s="295"/>
      <c r="N237" s="296"/>
      <c r="O237" s="296"/>
      <c r="P237" s="296"/>
      <c r="Q237" s="296"/>
      <c r="R237" s="296"/>
      <c r="S237" s="296"/>
      <c r="T237" s="297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98" t="s">
        <v>158</v>
      </c>
      <c r="AU237" s="298" t="s">
        <v>85</v>
      </c>
      <c r="AV237" s="16" t="s">
        <v>170</v>
      </c>
      <c r="AW237" s="16" t="s">
        <v>32</v>
      </c>
      <c r="AX237" s="16" t="s">
        <v>75</v>
      </c>
      <c r="AY237" s="298" t="s">
        <v>150</v>
      </c>
    </row>
    <row r="238" s="15" customFormat="1">
      <c r="A238" s="15"/>
      <c r="B238" s="278"/>
      <c r="C238" s="279"/>
      <c r="D238" s="251" t="s">
        <v>158</v>
      </c>
      <c r="E238" s="280" t="s">
        <v>1</v>
      </c>
      <c r="F238" s="281" t="s">
        <v>612</v>
      </c>
      <c r="G238" s="279"/>
      <c r="H238" s="280" t="s">
        <v>1</v>
      </c>
      <c r="I238" s="282"/>
      <c r="J238" s="279"/>
      <c r="K238" s="279"/>
      <c r="L238" s="283"/>
      <c r="M238" s="284"/>
      <c r="N238" s="285"/>
      <c r="O238" s="285"/>
      <c r="P238" s="285"/>
      <c r="Q238" s="285"/>
      <c r="R238" s="285"/>
      <c r="S238" s="285"/>
      <c r="T238" s="28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7" t="s">
        <v>158</v>
      </c>
      <c r="AU238" s="287" t="s">
        <v>85</v>
      </c>
      <c r="AV238" s="15" t="s">
        <v>83</v>
      </c>
      <c r="AW238" s="15" t="s">
        <v>32</v>
      </c>
      <c r="AX238" s="15" t="s">
        <v>75</v>
      </c>
      <c r="AY238" s="287" t="s">
        <v>150</v>
      </c>
    </row>
    <row r="239" s="13" customFormat="1">
      <c r="A239" s="13"/>
      <c r="B239" s="249"/>
      <c r="C239" s="250"/>
      <c r="D239" s="251" t="s">
        <v>158</v>
      </c>
      <c r="E239" s="252" t="s">
        <v>1</v>
      </c>
      <c r="F239" s="253" t="s">
        <v>613</v>
      </c>
      <c r="G239" s="250"/>
      <c r="H239" s="254">
        <v>0.044999999999999998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158</v>
      </c>
      <c r="AU239" s="260" t="s">
        <v>85</v>
      </c>
      <c r="AV239" s="13" t="s">
        <v>85</v>
      </c>
      <c r="AW239" s="13" t="s">
        <v>32</v>
      </c>
      <c r="AX239" s="13" t="s">
        <v>75</v>
      </c>
      <c r="AY239" s="260" t="s">
        <v>150</v>
      </c>
    </row>
    <row r="240" s="13" customFormat="1">
      <c r="A240" s="13"/>
      <c r="B240" s="249"/>
      <c r="C240" s="250"/>
      <c r="D240" s="251" t="s">
        <v>158</v>
      </c>
      <c r="E240" s="252" t="s">
        <v>1</v>
      </c>
      <c r="F240" s="253" t="s">
        <v>614</v>
      </c>
      <c r="G240" s="250"/>
      <c r="H240" s="254">
        <v>0.097000000000000003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158</v>
      </c>
      <c r="AU240" s="260" t="s">
        <v>85</v>
      </c>
      <c r="AV240" s="13" t="s">
        <v>85</v>
      </c>
      <c r="AW240" s="13" t="s">
        <v>32</v>
      </c>
      <c r="AX240" s="13" t="s">
        <v>75</v>
      </c>
      <c r="AY240" s="260" t="s">
        <v>150</v>
      </c>
    </row>
    <row r="241" s="13" customFormat="1">
      <c r="A241" s="13"/>
      <c r="B241" s="249"/>
      <c r="C241" s="250"/>
      <c r="D241" s="251" t="s">
        <v>158</v>
      </c>
      <c r="E241" s="252" t="s">
        <v>1</v>
      </c>
      <c r="F241" s="253" t="s">
        <v>615</v>
      </c>
      <c r="G241" s="250"/>
      <c r="H241" s="254">
        <v>0.002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158</v>
      </c>
      <c r="AU241" s="260" t="s">
        <v>85</v>
      </c>
      <c r="AV241" s="13" t="s">
        <v>85</v>
      </c>
      <c r="AW241" s="13" t="s">
        <v>32</v>
      </c>
      <c r="AX241" s="13" t="s">
        <v>75</v>
      </c>
      <c r="AY241" s="260" t="s">
        <v>150</v>
      </c>
    </row>
    <row r="242" s="13" customFormat="1">
      <c r="A242" s="13"/>
      <c r="B242" s="249"/>
      <c r="C242" s="250"/>
      <c r="D242" s="251" t="s">
        <v>158</v>
      </c>
      <c r="E242" s="252" t="s">
        <v>1</v>
      </c>
      <c r="F242" s="253" t="s">
        <v>616</v>
      </c>
      <c r="G242" s="250"/>
      <c r="H242" s="254">
        <v>0.002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158</v>
      </c>
      <c r="AU242" s="260" t="s">
        <v>85</v>
      </c>
      <c r="AV242" s="13" t="s">
        <v>85</v>
      </c>
      <c r="AW242" s="13" t="s">
        <v>32</v>
      </c>
      <c r="AX242" s="13" t="s">
        <v>75</v>
      </c>
      <c r="AY242" s="260" t="s">
        <v>150</v>
      </c>
    </row>
    <row r="243" s="13" customFormat="1">
      <c r="A243" s="13"/>
      <c r="B243" s="249"/>
      <c r="C243" s="250"/>
      <c r="D243" s="251" t="s">
        <v>158</v>
      </c>
      <c r="E243" s="252" t="s">
        <v>1</v>
      </c>
      <c r="F243" s="253" t="s">
        <v>617</v>
      </c>
      <c r="G243" s="250"/>
      <c r="H243" s="254">
        <v>0.002</v>
      </c>
      <c r="I243" s="255"/>
      <c r="J243" s="250"/>
      <c r="K243" s="250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158</v>
      </c>
      <c r="AU243" s="260" t="s">
        <v>85</v>
      </c>
      <c r="AV243" s="13" t="s">
        <v>85</v>
      </c>
      <c r="AW243" s="13" t="s">
        <v>32</v>
      </c>
      <c r="AX243" s="13" t="s">
        <v>75</v>
      </c>
      <c r="AY243" s="260" t="s">
        <v>150</v>
      </c>
    </row>
    <row r="244" s="13" customFormat="1">
      <c r="A244" s="13"/>
      <c r="B244" s="249"/>
      <c r="C244" s="250"/>
      <c r="D244" s="251" t="s">
        <v>158</v>
      </c>
      <c r="E244" s="252" t="s">
        <v>1</v>
      </c>
      <c r="F244" s="253" t="s">
        <v>615</v>
      </c>
      <c r="G244" s="250"/>
      <c r="H244" s="254">
        <v>0.002</v>
      </c>
      <c r="I244" s="255"/>
      <c r="J244" s="250"/>
      <c r="K244" s="250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158</v>
      </c>
      <c r="AU244" s="260" t="s">
        <v>85</v>
      </c>
      <c r="AV244" s="13" t="s">
        <v>85</v>
      </c>
      <c r="AW244" s="13" t="s">
        <v>32</v>
      </c>
      <c r="AX244" s="13" t="s">
        <v>75</v>
      </c>
      <c r="AY244" s="260" t="s">
        <v>150</v>
      </c>
    </row>
    <row r="245" s="16" customFormat="1">
      <c r="A245" s="16"/>
      <c r="B245" s="288"/>
      <c r="C245" s="289"/>
      <c r="D245" s="251" t="s">
        <v>158</v>
      </c>
      <c r="E245" s="290" t="s">
        <v>1</v>
      </c>
      <c r="F245" s="291" t="s">
        <v>611</v>
      </c>
      <c r="G245" s="289"/>
      <c r="H245" s="292">
        <v>0.14999999999999999</v>
      </c>
      <c r="I245" s="293"/>
      <c r="J245" s="289"/>
      <c r="K245" s="289"/>
      <c r="L245" s="294"/>
      <c r="M245" s="295"/>
      <c r="N245" s="296"/>
      <c r="O245" s="296"/>
      <c r="P245" s="296"/>
      <c r="Q245" s="296"/>
      <c r="R245" s="296"/>
      <c r="S245" s="296"/>
      <c r="T245" s="297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98" t="s">
        <v>158</v>
      </c>
      <c r="AU245" s="298" t="s">
        <v>85</v>
      </c>
      <c r="AV245" s="16" t="s">
        <v>170</v>
      </c>
      <c r="AW245" s="16" t="s">
        <v>32</v>
      </c>
      <c r="AX245" s="16" t="s">
        <v>75</v>
      </c>
      <c r="AY245" s="298" t="s">
        <v>150</v>
      </c>
    </row>
    <row r="246" s="14" customFormat="1">
      <c r="A246" s="14"/>
      <c r="B246" s="261"/>
      <c r="C246" s="262"/>
      <c r="D246" s="251" t="s">
        <v>158</v>
      </c>
      <c r="E246" s="263" t="s">
        <v>1</v>
      </c>
      <c r="F246" s="264" t="s">
        <v>160</v>
      </c>
      <c r="G246" s="262"/>
      <c r="H246" s="265">
        <v>1.3049999999999999</v>
      </c>
      <c r="I246" s="266"/>
      <c r="J246" s="262"/>
      <c r="K246" s="262"/>
      <c r="L246" s="267"/>
      <c r="M246" s="268"/>
      <c r="N246" s="269"/>
      <c r="O246" s="269"/>
      <c r="P246" s="269"/>
      <c r="Q246" s="269"/>
      <c r="R246" s="269"/>
      <c r="S246" s="269"/>
      <c r="T246" s="27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1" t="s">
        <v>158</v>
      </c>
      <c r="AU246" s="271" t="s">
        <v>85</v>
      </c>
      <c r="AV246" s="14" t="s">
        <v>156</v>
      </c>
      <c r="AW246" s="14" t="s">
        <v>32</v>
      </c>
      <c r="AX246" s="14" t="s">
        <v>83</v>
      </c>
      <c r="AY246" s="271" t="s">
        <v>150</v>
      </c>
    </row>
    <row r="247" s="12" customFormat="1" ht="22.8" customHeight="1">
      <c r="A247" s="12"/>
      <c r="B247" s="219"/>
      <c r="C247" s="220"/>
      <c r="D247" s="221" t="s">
        <v>74</v>
      </c>
      <c r="E247" s="233" t="s">
        <v>205</v>
      </c>
      <c r="F247" s="233" t="s">
        <v>618</v>
      </c>
      <c r="G247" s="220"/>
      <c r="H247" s="220"/>
      <c r="I247" s="223"/>
      <c r="J247" s="234">
        <f>BK247</f>
        <v>0</v>
      </c>
      <c r="K247" s="220"/>
      <c r="L247" s="225"/>
      <c r="M247" s="226"/>
      <c r="N247" s="227"/>
      <c r="O247" s="227"/>
      <c r="P247" s="228">
        <f>SUM(P248:P262)</f>
        <v>0</v>
      </c>
      <c r="Q247" s="227"/>
      <c r="R247" s="228">
        <f>SUM(R248:R262)</f>
        <v>23.619199560000002</v>
      </c>
      <c r="S247" s="227"/>
      <c r="T247" s="229">
        <f>SUM(T248:T262)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30" t="s">
        <v>83</v>
      </c>
      <c r="AT247" s="231" t="s">
        <v>74</v>
      </c>
      <c r="AU247" s="231" t="s">
        <v>83</v>
      </c>
      <c r="AY247" s="230" t="s">
        <v>150</v>
      </c>
      <c r="BK247" s="232">
        <f>SUM(BK248:BK262)</f>
        <v>0</v>
      </c>
    </row>
    <row r="248" s="2" customFormat="1" ht="33" customHeight="1">
      <c r="A248" s="39"/>
      <c r="B248" s="40"/>
      <c r="C248" s="235" t="s">
        <v>288</v>
      </c>
      <c r="D248" s="235" t="s">
        <v>152</v>
      </c>
      <c r="E248" s="236" t="s">
        <v>619</v>
      </c>
      <c r="F248" s="237" t="s">
        <v>620</v>
      </c>
      <c r="G248" s="238" t="s">
        <v>165</v>
      </c>
      <c r="H248" s="239">
        <v>7.218</v>
      </c>
      <c r="I248" s="240"/>
      <c r="J248" s="241">
        <f>ROUND(I248*H248,2)</f>
        <v>0</v>
      </c>
      <c r="K248" s="242"/>
      <c r="L248" s="45"/>
      <c r="M248" s="243" t="s">
        <v>1</v>
      </c>
      <c r="N248" s="244" t="s">
        <v>40</v>
      </c>
      <c r="O248" s="92"/>
      <c r="P248" s="245">
        <f>O248*H248</f>
        <v>0</v>
      </c>
      <c r="Q248" s="245">
        <v>2.3010199999999998</v>
      </c>
      <c r="R248" s="245">
        <f>Q248*H248</f>
        <v>16.60876236</v>
      </c>
      <c r="S248" s="245">
        <v>0</v>
      </c>
      <c r="T248" s="24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7" t="s">
        <v>156</v>
      </c>
      <c r="AT248" s="247" t="s">
        <v>152</v>
      </c>
      <c r="AU248" s="247" t="s">
        <v>85</v>
      </c>
      <c r="AY248" s="18" t="s">
        <v>150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8" t="s">
        <v>83</v>
      </c>
      <c r="BK248" s="248">
        <f>ROUND(I248*H248,2)</f>
        <v>0</v>
      </c>
      <c r="BL248" s="18" t="s">
        <v>156</v>
      </c>
      <c r="BM248" s="247" t="s">
        <v>621</v>
      </c>
    </row>
    <row r="249" s="2" customFormat="1">
      <c r="A249" s="39"/>
      <c r="B249" s="40"/>
      <c r="C249" s="41"/>
      <c r="D249" s="251" t="s">
        <v>224</v>
      </c>
      <c r="E249" s="41"/>
      <c r="F249" s="272" t="s">
        <v>622</v>
      </c>
      <c r="G249" s="41"/>
      <c r="H249" s="41"/>
      <c r="I249" s="202"/>
      <c r="J249" s="41"/>
      <c r="K249" s="41"/>
      <c r="L249" s="45"/>
      <c r="M249" s="273"/>
      <c r="N249" s="274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224</v>
      </c>
      <c r="AU249" s="18" t="s">
        <v>85</v>
      </c>
    </row>
    <row r="250" s="13" customFormat="1">
      <c r="A250" s="13"/>
      <c r="B250" s="249"/>
      <c r="C250" s="250"/>
      <c r="D250" s="251" t="s">
        <v>158</v>
      </c>
      <c r="E250" s="252" t="s">
        <v>1</v>
      </c>
      <c r="F250" s="253" t="s">
        <v>623</v>
      </c>
      <c r="G250" s="250"/>
      <c r="H250" s="254">
        <v>1.151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158</v>
      </c>
      <c r="AU250" s="260" t="s">
        <v>85</v>
      </c>
      <c r="AV250" s="13" t="s">
        <v>85</v>
      </c>
      <c r="AW250" s="13" t="s">
        <v>32</v>
      </c>
      <c r="AX250" s="13" t="s">
        <v>75</v>
      </c>
      <c r="AY250" s="260" t="s">
        <v>150</v>
      </c>
    </row>
    <row r="251" s="13" customFormat="1">
      <c r="A251" s="13"/>
      <c r="B251" s="249"/>
      <c r="C251" s="250"/>
      <c r="D251" s="251" t="s">
        <v>158</v>
      </c>
      <c r="E251" s="252" t="s">
        <v>1</v>
      </c>
      <c r="F251" s="253" t="s">
        <v>624</v>
      </c>
      <c r="G251" s="250"/>
      <c r="H251" s="254">
        <v>0.70899999999999996</v>
      </c>
      <c r="I251" s="255"/>
      <c r="J251" s="250"/>
      <c r="K251" s="250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158</v>
      </c>
      <c r="AU251" s="260" t="s">
        <v>85</v>
      </c>
      <c r="AV251" s="13" t="s">
        <v>85</v>
      </c>
      <c r="AW251" s="13" t="s">
        <v>32</v>
      </c>
      <c r="AX251" s="13" t="s">
        <v>75</v>
      </c>
      <c r="AY251" s="260" t="s">
        <v>150</v>
      </c>
    </row>
    <row r="252" s="13" customFormat="1">
      <c r="A252" s="13"/>
      <c r="B252" s="249"/>
      <c r="C252" s="250"/>
      <c r="D252" s="251" t="s">
        <v>158</v>
      </c>
      <c r="E252" s="252" t="s">
        <v>1</v>
      </c>
      <c r="F252" s="253" t="s">
        <v>625</v>
      </c>
      <c r="G252" s="250"/>
      <c r="H252" s="254">
        <v>1.9259999999999999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158</v>
      </c>
      <c r="AU252" s="260" t="s">
        <v>85</v>
      </c>
      <c r="AV252" s="13" t="s">
        <v>85</v>
      </c>
      <c r="AW252" s="13" t="s">
        <v>32</v>
      </c>
      <c r="AX252" s="13" t="s">
        <v>75</v>
      </c>
      <c r="AY252" s="260" t="s">
        <v>150</v>
      </c>
    </row>
    <row r="253" s="13" customFormat="1">
      <c r="A253" s="13"/>
      <c r="B253" s="249"/>
      <c r="C253" s="250"/>
      <c r="D253" s="251" t="s">
        <v>158</v>
      </c>
      <c r="E253" s="252" t="s">
        <v>1</v>
      </c>
      <c r="F253" s="253" t="s">
        <v>626</v>
      </c>
      <c r="G253" s="250"/>
      <c r="H253" s="254">
        <v>1.4990000000000001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158</v>
      </c>
      <c r="AU253" s="260" t="s">
        <v>85</v>
      </c>
      <c r="AV253" s="13" t="s">
        <v>85</v>
      </c>
      <c r="AW253" s="13" t="s">
        <v>32</v>
      </c>
      <c r="AX253" s="13" t="s">
        <v>75</v>
      </c>
      <c r="AY253" s="260" t="s">
        <v>150</v>
      </c>
    </row>
    <row r="254" s="13" customFormat="1">
      <c r="A254" s="13"/>
      <c r="B254" s="249"/>
      <c r="C254" s="250"/>
      <c r="D254" s="251" t="s">
        <v>158</v>
      </c>
      <c r="E254" s="252" t="s">
        <v>1</v>
      </c>
      <c r="F254" s="253" t="s">
        <v>627</v>
      </c>
      <c r="G254" s="250"/>
      <c r="H254" s="254">
        <v>1.1259999999999999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158</v>
      </c>
      <c r="AU254" s="260" t="s">
        <v>85</v>
      </c>
      <c r="AV254" s="13" t="s">
        <v>85</v>
      </c>
      <c r="AW254" s="13" t="s">
        <v>32</v>
      </c>
      <c r="AX254" s="13" t="s">
        <v>75</v>
      </c>
      <c r="AY254" s="260" t="s">
        <v>150</v>
      </c>
    </row>
    <row r="255" s="13" customFormat="1">
      <c r="A255" s="13"/>
      <c r="B255" s="249"/>
      <c r="C255" s="250"/>
      <c r="D255" s="251" t="s">
        <v>158</v>
      </c>
      <c r="E255" s="252" t="s">
        <v>1</v>
      </c>
      <c r="F255" s="253" t="s">
        <v>628</v>
      </c>
      <c r="G255" s="250"/>
      <c r="H255" s="254">
        <v>0.80700000000000005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158</v>
      </c>
      <c r="AU255" s="260" t="s">
        <v>85</v>
      </c>
      <c r="AV255" s="13" t="s">
        <v>85</v>
      </c>
      <c r="AW255" s="13" t="s">
        <v>32</v>
      </c>
      <c r="AX255" s="13" t="s">
        <v>75</v>
      </c>
      <c r="AY255" s="260" t="s">
        <v>150</v>
      </c>
    </row>
    <row r="256" s="14" customFormat="1">
      <c r="A256" s="14"/>
      <c r="B256" s="261"/>
      <c r="C256" s="262"/>
      <c r="D256" s="251" t="s">
        <v>158</v>
      </c>
      <c r="E256" s="263" t="s">
        <v>1</v>
      </c>
      <c r="F256" s="264" t="s">
        <v>160</v>
      </c>
      <c r="G256" s="262"/>
      <c r="H256" s="265">
        <v>7.218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1" t="s">
        <v>158</v>
      </c>
      <c r="AU256" s="271" t="s">
        <v>85</v>
      </c>
      <c r="AV256" s="14" t="s">
        <v>156</v>
      </c>
      <c r="AW256" s="14" t="s">
        <v>32</v>
      </c>
      <c r="AX256" s="14" t="s">
        <v>83</v>
      </c>
      <c r="AY256" s="271" t="s">
        <v>150</v>
      </c>
    </row>
    <row r="257" s="2" customFormat="1" ht="21.75" customHeight="1">
      <c r="A257" s="39"/>
      <c r="B257" s="40"/>
      <c r="C257" s="235" t="s">
        <v>292</v>
      </c>
      <c r="D257" s="235" t="s">
        <v>152</v>
      </c>
      <c r="E257" s="236" t="s">
        <v>629</v>
      </c>
      <c r="F257" s="237" t="s">
        <v>630</v>
      </c>
      <c r="G257" s="238" t="s">
        <v>155</v>
      </c>
      <c r="H257" s="239">
        <v>25.437000000000001</v>
      </c>
      <c r="I257" s="240"/>
      <c r="J257" s="241">
        <f>ROUND(I257*H257,2)</f>
        <v>0</v>
      </c>
      <c r="K257" s="242"/>
      <c r="L257" s="45"/>
      <c r="M257" s="243" t="s">
        <v>1</v>
      </c>
      <c r="N257" s="244" t="s">
        <v>40</v>
      </c>
      <c r="O257" s="92"/>
      <c r="P257" s="245">
        <f>O257*H257</f>
        <v>0</v>
      </c>
      <c r="Q257" s="245">
        <v>0.27560000000000001</v>
      </c>
      <c r="R257" s="245">
        <f>Q257*H257</f>
        <v>7.010437200000001</v>
      </c>
      <c r="S257" s="245">
        <v>0</v>
      </c>
      <c r="T257" s="24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7" t="s">
        <v>156</v>
      </c>
      <c r="AT257" s="247" t="s">
        <v>152</v>
      </c>
      <c r="AU257" s="247" t="s">
        <v>85</v>
      </c>
      <c r="AY257" s="18" t="s">
        <v>150</v>
      </c>
      <c r="BE257" s="248">
        <f>IF(N257="základní",J257,0)</f>
        <v>0</v>
      </c>
      <c r="BF257" s="248">
        <f>IF(N257="snížená",J257,0)</f>
        <v>0</v>
      </c>
      <c r="BG257" s="248">
        <f>IF(N257="zákl. přenesená",J257,0)</f>
        <v>0</v>
      </c>
      <c r="BH257" s="248">
        <f>IF(N257="sníž. přenesená",J257,0)</f>
        <v>0</v>
      </c>
      <c r="BI257" s="248">
        <f>IF(N257="nulová",J257,0)</f>
        <v>0</v>
      </c>
      <c r="BJ257" s="18" t="s">
        <v>83</v>
      </c>
      <c r="BK257" s="248">
        <f>ROUND(I257*H257,2)</f>
        <v>0</v>
      </c>
      <c r="BL257" s="18" t="s">
        <v>156</v>
      </c>
      <c r="BM257" s="247" t="s">
        <v>631</v>
      </c>
    </row>
    <row r="258" s="13" customFormat="1">
      <c r="A258" s="13"/>
      <c r="B258" s="249"/>
      <c r="C258" s="250"/>
      <c r="D258" s="251" t="s">
        <v>158</v>
      </c>
      <c r="E258" s="252" t="s">
        <v>1</v>
      </c>
      <c r="F258" s="253" t="s">
        <v>632</v>
      </c>
      <c r="G258" s="250"/>
      <c r="H258" s="254">
        <v>6.0359999999999996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158</v>
      </c>
      <c r="AU258" s="260" t="s">
        <v>85</v>
      </c>
      <c r="AV258" s="13" t="s">
        <v>85</v>
      </c>
      <c r="AW258" s="13" t="s">
        <v>32</v>
      </c>
      <c r="AX258" s="13" t="s">
        <v>75</v>
      </c>
      <c r="AY258" s="260" t="s">
        <v>150</v>
      </c>
    </row>
    <row r="259" s="13" customFormat="1">
      <c r="A259" s="13"/>
      <c r="B259" s="249"/>
      <c r="C259" s="250"/>
      <c r="D259" s="251" t="s">
        <v>158</v>
      </c>
      <c r="E259" s="252" t="s">
        <v>1</v>
      </c>
      <c r="F259" s="253" t="s">
        <v>633</v>
      </c>
      <c r="G259" s="250"/>
      <c r="H259" s="254">
        <v>14.534000000000001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158</v>
      </c>
      <c r="AU259" s="260" t="s">
        <v>85</v>
      </c>
      <c r="AV259" s="13" t="s">
        <v>85</v>
      </c>
      <c r="AW259" s="13" t="s">
        <v>32</v>
      </c>
      <c r="AX259" s="13" t="s">
        <v>75</v>
      </c>
      <c r="AY259" s="260" t="s">
        <v>150</v>
      </c>
    </row>
    <row r="260" s="13" customFormat="1">
      <c r="A260" s="13"/>
      <c r="B260" s="249"/>
      <c r="C260" s="250"/>
      <c r="D260" s="251" t="s">
        <v>158</v>
      </c>
      <c r="E260" s="252" t="s">
        <v>1</v>
      </c>
      <c r="F260" s="253" t="s">
        <v>634</v>
      </c>
      <c r="G260" s="250"/>
      <c r="H260" s="254">
        <v>0.60799999999999998</v>
      </c>
      <c r="I260" s="255"/>
      <c r="J260" s="250"/>
      <c r="K260" s="250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158</v>
      </c>
      <c r="AU260" s="260" t="s">
        <v>85</v>
      </c>
      <c r="AV260" s="13" t="s">
        <v>85</v>
      </c>
      <c r="AW260" s="13" t="s">
        <v>32</v>
      </c>
      <c r="AX260" s="13" t="s">
        <v>75</v>
      </c>
      <c r="AY260" s="260" t="s">
        <v>150</v>
      </c>
    </row>
    <row r="261" s="13" customFormat="1">
      <c r="A261" s="13"/>
      <c r="B261" s="249"/>
      <c r="C261" s="250"/>
      <c r="D261" s="251" t="s">
        <v>158</v>
      </c>
      <c r="E261" s="252" t="s">
        <v>1</v>
      </c>
      <c r="F261" s="253" t="s">
        <v>635</v>
      </c>
      <c r="G261" s="250"/>
      <c r="H261" s="254">
        <v>4.2590000000000003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158</v>
      </c>
      <c r="AU261" s="260" t="s">
        <v>85</v>
      </c>
      <c r="AV261" s="13" t="s">
        <v>85</v>
      </c>
      <c r="AW261" s="13" t="s">
        <v>32</v>
      </c>
      <c r="AX261" s="13" t="s">
        <v>75</v>
      </c>
      <c r="AY261" s="260" t="s">
        <v>150</v>
      </c>
    </row>
    <row r="262" s="14" customFormat="1">
      <c r="A262" s="14"/>
      <c r="B262" s="261"/>
      <c r="C262" s="262"/>
      <c r="D262" s="251" t="s">
        <v>158</v>
      </c>
      <c r="E262" s="263" t="s">
        <v>1</v>
      </c>
      <c r="F262" s="264" t="s">
        <v>160</v>
      </c>
      <c r="G262" s="262"/>
      <c r="H262" s="265">
        <v>25.437000000000001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1" t="s">
        <v>158</v>
      </c>
      <c r="AU262" s="271" t="s">
        <v>85</v>
      </c>
      <c r="AV262" s="14" t="s">
        <v>156</v>
      </c>
      <c r="AW262" s="14" t="s">
        <v>32</v>
      </c>
      <c r="AX262" s="14" t="s">
        <v>83</v>
      </c>
      <c r="AY262" s="271" t="s">
        <v>150</v>
      </c>
    </row>
    <row r="263" s="12" customFormat="1" ht="22.8" customHeight="1">
      <c r="A263" s="12"/>
      <c r="B263" s="219"/>
      <c r="C263" s="220"/>
      <c r="D263" s="221" t="s">
        <v>74</v>
      </c>
      <c r="E263" s="233" t="s">
        <v>217</v>
      </c>
      <c r="F263" s="233" t="s">
        <v>636</v>
      </c>
      <c r="G263" s="220"/>
      <c r="H263" s="220"/>
      <c r="I263" s="223"/>
      <c r="J263" s="234">
        <f>BK263</f>
        <v>0</v>
      </c>
      <c r="K263" s="220"/>
      <c r="L263" s="225"/>
      <c r="M263" s="226"/>
      <c r="N263" s="227"/>
      <c r="O263" s="227"/>
      <c r="P263" s="228">
        <f>SUM(P264:P286)</f>
        <v>0</v>
      </c>
      <c r="Q263" s="227"/>
      <c r="R263" s="228">
        <f>SUM(R264:R286)</f>
        <v>0.73703282000000014</v>
      </c>
      <c r="S263" s="227"/>
      <c r="T263" s="229">
        <f>SUM(T264:T286)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30" t="s">
        <v>83</v>
      </c>
      <c r="AT263" s="231" t="s">
        <v>74</v>
      </c>
      <c r="AU263" s="231" t="s">
        <v>83</v>
      </c>
      <c r="AY263" s="230" t="s">
        <v>150</v>
      </c>
      <c r="BK263" s="232">
        <f>SUM(BK264:BK286)</f>
        <v>0</v>
      </c>
    </row>
    <row r="264" s="2" customFormat="1" ht="24.15" customHeight="1">
      <c r="A264" s="39"/>
      <c r="B264" s="40"/>
      <c r="C264" s="235" t="s">
        <v>296</v>
      </c>
      <c r="D264" s="235" t="s">
        <v>152</v>
      </c>
      <c r="E264" s="236" t="s">
        <v>637</v>
      </c>
      <c r="F264" s="237" t="s">
        <v>638</v>
      </c>
      <c r="G264" s="238" t="s">
        <v>327</v>
      </c>
      <c r="H264" s="239">
        <v>25.818000000000001</v>
      </c>
      <c r="I264" s="240"/>
      <c r="J264" s="241">
        <f>ROUND(I264*H264,2)</f>
        <v>0</v>
      </c>
      <c r="K264" s="242"/>
      <c r="L264" s="45"/>
      <c r="M264" s="243" t="s">
        <v>1</v>
      </c>
      <c r="N264" s="244" t="s">
        <v>40</v>
      </c>
      <c r="O264" s="92"/>
      <c r="P264" s="245">
        <f>O264*H264</f>
        <v>0</v>
      </c>
      <c r="Q264" s="245">
        <v>0.00131</v>
      </c>
      <c r="R264" s="245">
        <f>Q264*H264</f>
        <v>0.033821580000000004</v>
      </c>
      <c r="S264" s="245">
        <v>0</v>
      </c>
      <c r="T264" s="24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7" t="s">
        <v>156</v>
      </c>
      <c r="AT264" s="247" t="s">
        <v>152</v>
      </c>
      <c r="AU264" s="247" t="s">
        <v>85</v>
      </c>
      <c r="AY264" s="18" t="s">
        <v>150</v>
      </c>
      <c r="BE264" s="248">
        <f>IF(N264="základní",J264,0)</f>
        <v>0</v>
      </c>
      <c r="BF264" s="248">
        <f>IF(N264="snížená",J264,0)</f>
        <v>0</v>
      </c>
      <c r="BG264" s="248">
        <f>IF(N264="zákl. přenesená",J264,0)</f>
        <v>0</v>
      </c>
      <c r="BH264" s="248">
        <f>IF(N264="sníž. přenesená",J264,0)</f>
        <v>0</v>
      </c>
      <c r="BI264" s="248">
        <f>IF(N264="nulová",J264,0)</f>
        <v>0</v>
      </c>
      <c r="BJ264" s="18" t="s">
        <v>83</v>
      </c>
      <c r="BK264" s="248">
        <f>ROUND(I264*H264,2)</f>
        <v>0</v>
      </c>
      <c r="BL264" s="18" t="s">
        <v>156</v>
      </c>
      <c r="BM264" s="247" t="s">
        <v>639</v>
      </c>
    </row>
    <row r="265" s="13" customFormat="1">
      <c r="A265" s="13"/>
      <c r="B265" s="249"/>
      <c r="C265" s="250"/>
      <c r="D265" s="251" t="s">
        <v>158</v>
      </c>
      <c r="E265" s="252" t="s">
        <v>1</v>
      </c>
      <c r="F265" s="253" t="s">
        <v>640</v>
      </c>
      <c r="G265" s="250"/>
      <c r="H265" s="254">
        <v>25.818000000000001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158</v>
      </c>
      <c r="AU265" s="260" t="s">
        <v>85</v>
      </c>
      <c r="AV265" s="13" t="s">
        <v>85</v>
      </c>
      <c r="AW265" s="13" t="s">
        <v>32</v>
      </c>
      <c r="AX265" s="13" t="s">
        <v>83</v>
      </c>
      <c r="AY265" s="260" t="s">
        <v>150</v>
      </c>
    </row>
    <row r="266" s="2" customFormat="1" ht="24.15" customHeight="1">
      <c r="A266" s="39"/>
      <c r="B266" s="40"/>
      <c r="C266" s="235" t="s">
        <v>7</v>
      </c>
      <c r="D266" s="235" t="s">
        <v>152</v>
      </c>
      <c r="E266" s="236" t="s">
        <v>641</v>
      </c>
      <c r="F266" s="237" t="s">
        <v>642</v>
      </c>
      <c r="G266" s="238" t="s">
        <v>327</v>
      </c>
      <c r="H266" s="239">
        <v>56.283999999999999</v>
      </c>
      <c r="I266" s="240"/>
      <c r="J266" s="241">
        <f>ROUND(I266*H266,2)</f>
        <v>0</v>
      </c>
      <c r="K266" s="242"/>
      <c r="L266" s="45"/>
      <c r="M266" s="243" t="s">
        <v>1</v>
      </c>
      <c r="N266" s="244" t="s">
        <v>40</v>
      </c>
      <c r="O266" s="92"/>
      <c r="P266" s="245">
        <f>O266*H266</f>
        <v>0</v>
      </c>
      <c r="Q266" s="245">
        <v>0.0074599999999999996</v>
      </c>
      <c r="R266" s="245">
        <f>Q266*H266</f>
        <v>0.41987863999999997</v>
      </c>
      <c r="S266" s="245">
        <v>0</v>
      </c>
      <c r="T266" s="24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156</v>
      </c>
      <c r="AT266" s="247" t="s">
        <v>152</v>
      </c>
      <c r="AU266" s="247" t="s">
        <v>85</v>
      </c>
      <c r="AY266" s="18" t="s">
        <v>150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83</v>
      </c>
      <c r="BK266" s="248">
        <f>ROUND(I266*H266,2)</f>
        <v>0</v>
      </c>
      <c r="BL266" s="18" t="s">
        <v>156</v>
      </c>
      <c r="BM266" s="247" t="s">
        <v>643</v>
      </c>
    </row>
    <row r="267" s="13" customFormat="1">
      <c r="A267" s="13"/>
      <c r="B267" s="249"/>
      <c r="C267" s="250"/>
      <c r="D267" s="251" t="s">
        <v>158</v>
      </c>
      <c r="E267" s="252" t="s">
        <v>1</v>
      </c>
      <c r="F267" s="253" t="s">
        <v>644</v>
      </c>
      <c r="G267" s="250"/>
      <c r="H267" s="254">
        <v>18.923999999999999</v>
      </c>
      <c r="I267" s="255"/>
      <c r="J267" s="250"/>
      <c r="K267" s="250"/>
      <c r="L267" s="256"/>
      <c r="M267" s="257"/>
      <c r="N267" s="258"/>
      <c r="O267" s="258"/>
      <c r="P267" s="258"/>
      <c r="Q267" s="258"/>
      <c r="R267" s="258"/>
      <c r="S267" s="258"/>
      <c r="T267" s="25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0" t="s">
        <v>158</v>
      </c>
      <c r="AU267" s="260" t="s">
        <v>85</v>
      </c>
      <c r="AV267" s="13" t="s">
        <v>85</v>
      </c>
      <c r="AW267" s="13" t="s">
        <v>32</v>
      </c>
      <c r="AX267" s="13" t="s">
        <v>75</v>
      </c>
      <c r="AY267" s="260" t="s">
        <v>150</v>
      </c>
    </row>
    <row r="268" s="13" customFormat="1">
      <c r="A268" s="13"/>
      <c r="B268" s="249"/>
      <c r="C268" s="250"/>
      <c r="D268" s="251" t="s">
        <v>158</v>
      </c>
      <c r="E268" s="252" t="s">
        <v>1</v>
      </c>
      <c r="F268" s="253" t="s">
        <v>645</v>
      </c>
      <c r="G268" s="250"/>
      <c r="H268" s="254">
        <v>37.359999999999999</v>
      </c>
      <c r="I268" s="255"/>
      <c r="J268" s="250"/>
      <c r="K268" s="250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158</v>
      </c>
      <c r="AU268" s="260" t="s">
        <v>85</v>
      </c>
      <c r="AV268" s="13" t="s">
        <v>85</v>
      </c>
      <c r="AW268" s="13" t="s">
        <v>32</v>
      </c>
      <c r="AX268" s="13" t="s">
        <v>75</v>
      </c>
      <c r="AY268" s="260" t="s">
        <v>150</v>
      </c>
    </row>
    <row r="269" s="14" customFormat="1">
      <c r="A269" s="14"/>
      <c r="B269" s="261"/>
      <c r="C269" s="262"/>
      <c r="D269" s="251" t="s">
        <v>158</v>
      </c>
      <c r="E269" s="263" t="s">
        <v>1</v>
      </c>
      <c r="F269" s="264" t="s">
        <v>160</v>
      </c>
      <c r="G269" s="262"/>
      <c r="H269" s="265">
        <v>56.283999999999999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1" t="s">
        <v>158</v>
      </c>
      <c r="AU269" s="271" t="s">
        <v>85</v>
      </c>
      <c r="AV269" s="14" t="s">
        <v>156</v>
      </c>
      <c r="AW269" s="14" t="s">
        <v>32</v>
      </c>
      <c r="AX269" s="14" t="s">
        <v>83</v>
      </c>
      <c r="AY269" s="271" t="s">
        <v>150</v>
      </c>
    </row>
    <row r="270" s="2" customFormat="1" ht="24.15" customHeight="1">
      <c r="A270" s="39"/>
      <c r="B270" s="40"/>
      <c r="C270" s="235" t="s">
        <v>304</v>
      </c>
      <c r="D270" s="235" t="s">
        <v>152</v>
      </c>
      <c r="E270" s="236" t="s">
        <v>646</v>
      </c>
      <c r="F270" s="237" t="s">
        <v>647</v>
      </c>
      <c r="G270" s="238" t="s">
        <v>327</v>
      </c>
      <c r="H270" s="239">
        <v>21.515999999999998</v>
      </c>
      <c r="I270" s="240"/>
      <c r="J270" s="241">
        <f>ROUND(I270*H270,2)</f>
        <v>0</v>
      </c>
      <c r="K270" s="242"/>
      <c r="L270" s="45"/>
      <c r="M270" s="243" t="s">
        <v>1</v>
      </c>
      <c r="N270" s="244" t="s">
        <v>40</v>
      </c>
      <c r="O270" s="92"/>
      <c r="P270" s="245">
        <f>O270*H270</f>
        <v>0</v>
      </c>
      <c r="Q270" s="245">
        <v>0.01235</v>
      </c>
      <c r="R270" s="245">
        <f>Q270*H270</f>
        <v>0.26572259999999998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156</v>
      </c>
      <c r="AT270" s="247" t="s">
        <v>152</v>
      </c>
      <c r="AU270" s="247" t="s">
        <v>85</v>
      </c>
      <c r="AY270" s="18" t="s">
        <v>150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83</v>
      </c>
      <c r="BK270" s="248">
        <f>ROUND(I270*H270,2)</f>
        <v>0</v>
      </c>
      <c r="BL270" s="18" t="s">
        <v>156</v>
      </c>
      <c r="BM270" s="247" t="s">
        <v>648</v>
      </c>
    </row>
    <row r="271" s="13" customFormat="1">
      <c r="A271" s="13"/>
      <c r="B271" s="249"/>
      <c r="C271" s="250"/>
      <c r="D271" s="251" t="s">
        <v>158</v>
      </c>
      <c r="E271" s="252" t="s">
        <v>1</v>
      </c>
      <c r="F271" s="253" t="s">
        <v>649</v>
      </c>
      <c r="G271" s="250"/>
      <c r="H271" s="254">
        <v>21.515999999999998</v>
      </c>
      <c r="I271" s="255"/>
      <c r="J271" s="250"/>
      <c r="K271" s="250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158</v>
      </c>
      <c r="AU271" s="260" t="s">
        <v>85</v>
      </c>
      <c r="AV271" s="13" t="s">
        <v>85</v>
      </c>
      <c r="AW271" s="13" t="s">
        <v>32</v>
      </c>
      <c r="AX271" s="13" t="s">
        <v>83</v>
      </c>
      <c r="AY271" s="260" t="s">
        <v>150</v>
      </c>
    </row>
    <row r="272" s="2" customFormat="1" ht="33" customHeight="1">
      <c r="A272" s="39"/>
      <c r="B272" s="40"/>
      <c r="C272" s="235" t="s">
        <v>308</v>
      </c>
      <c r="D272" s="235" t="s">
        <v>152</v>
      </c>
      <c r="E272" s="236" t="s">
        <v>650</v>
      </c>
      <c r="F272" s="237" t="s">
        <v>651</v>
      </c>
      <c r="G272" s="238" t="s">
        <v>302</v>
      </c>
      <c r="H272" s="239">
        <v>16</v>
      </c>
      <c r="I272" s="240"/>
      <c r="J272" s="241">
        <f>ROUND(I272*H272,2)</f>
        <v>0</v>
      </c>
      <c r="K272" s="242"/>
      <c r="L272" s="45"/>
      <c r="M272" s="243" t="s">
        <v>1</v>
      </c>
      <c r="N272" s="244" t="s">
        <v>40</v>
      </c>
      <c r="O272" s="92"/>
      <c r="P272" s="245">
        <f>O272*H272</f>
        <v>0</v>
      </c>
      <c r="Q272" s="245">
        <v>0</v>
      </c>
      <c r="R272" s="245">
        <f>Q272*H272</f>
        <v>0</v>
      </c>
      <c r="S272" s="245">
        <v>0</v>
      </c>
      <c r="T272" s="24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7" t="s">
        <v>156</v>
      </c>
      <c r="AT272" s="247" t="s">
        <v>152</v>
      </c>
      <c r="AU272" s="247" t="s">
        <v>85</v>
      </c>
      <c r="AY272" s="18" t="s">
        <v>150</v>
      </c>
      <c r="BE272" s="248">
        <f>IF(N272="základní",J272,0)</f>
        <v>0</v>
      </c>
      <c r="BF272" s="248">
        <f>IF(N272="snížená",J272,0)</f>
        <v>0</v>
      </c>
      <c r="BG272" s="248">
        <f>IF(N272="zákl. přenesená",J272,0)</f>
        <v>0</v>
      </c>
      <c r="BH272" s="248">
        <f>IF(N272="sníž. přenesená",J272,0)</f>
        <v>0</v>
      </c>
      <c r="BI272" s="248">
        <f>IF(N272="nulová",J272,0)</f>
        <v>0</v>
      </c>
      <c r="BJ272" s="18" t="s">
        <v>83</v>
      </c>
      <c r="BK272" s="248">
        <f>ROUND(I272*H272,2)</f>
        <v>0</v>
      </c>
      <c r="BL272" s="18" t="s">
        <v>156</v>
      </c>
      <c r="BM272" s="247" t="s">
        <v>652</v>
      </c>
    </row>
    <row r="273" s="2" customFormat="1" ht="16.5" customHeight="1">
      <c r="A273" s="39"/>
      <c r="B273" s="40"/>
      <c r="C273" s="299" t="s">
        <v>312</v>
      </c>
      <c r="D273" s="299" t="s">
        <v>653</v>
      </c>
      <c r="E273" s="300" t="s">
        <v>654</v>
      </c>
      <c r="F273" s="301" t="s">
        <v>655</v>
      </c>
      <c r="G273" s="302" t="s">
        <v>302</v>
      </c>
      <c r="H273" s="303">
        <v>16</v>
      </c>
      <c r="I273" s="304"/>
      <c r="J273" s="305">
        <f>ROUND(I273*H273,2)</f>
        <v>0</v>
      </c>
      <c r="K273" s="306"/>
      <c r="L273" s="307"/>
      <c r="M273" s="308" t="s">
        <v>1</v>
      </c>
      <c r="N273" s="309" t="s">
        <v>40</v>
      </c>
      <c r="O273" s="92"/>
      <c r="P273" s="245">
        <f>O273*H273</f>
        <v>0</v>
      </c>
      <c r="Q273" s="245">
        <v>0.00027999999999999998</v>
      </c>
      <c r="R273" s="245">
        <f>Q273*H273</f>
        <v>0.0044799999999999996</v>
      </c>
      <c r="S273" s="245">
        <v>0</v>
      </c>
      <c r="T273" s="24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7" t="s">
        <v>217</v>
      </c>
      <c r="AT273" s="247" t="s">
        <v>653</v>
      </c>
      <c r="AU273" s="247" t="s">
        <v>85</v>
      </c>
      <c r="AY273" s="18" t="s">
        <v>150</v>
      </c>
      <c r="BE273" s="248">
        <f>IF(N273="základní",J273,0)</f>
        <v>0</v>
      </c>
      <c r="BF273" s="248">
        <f>IF(N273="snížená",J273,0)</f>
        <v>0</v>
      </c>
      <c r="BG273" s="248">
        <f>IF(N273="zákl. přenesená",J273,0)</f>
        <v>0</v>
      </c>
      <c r="BH273" s="248">
        <f>IF(N273="sníž. přenesená",J273,0)</f>
        <v>0</v>
      </c>
      <c r="BI273" s="248">
        <f>IF(N273="nulová",J273,0)</f>
        <v>0</v>
      </c>
      <c r="BJ273" s="18" t="s">
        <v>83</v>
      </c>
      <c r="BK273" s="248">
        <f>ROUND(I273*H273,2)</f>
        <v>0</v>
      </c>
      <c r="BL273" s="18" t="s">
        <v>156</v>
      </c>
      <c r="BM273" s="247" t="s">
        <v>656</v>
      </c>
    </row>
    <row r="274" s="2" customFormat="1" ht="16.5" customHeight="1">
      <c r="A274" s="39"/>
      <c r="B274" s="40"/>
      <c r="C274" s="235" t="s">
        <v>318</v>
      </c>
      <c r="D274" s="235" t="s">
        <v>152</v>
      </c>
      <c r="E274" s="236" t="s">
        <v>657</v>
      </c>
      <c r="F274" s="237" t="s">
        <v>658</v>
      </c>
      <c r="G274" s="238" t="s">
        <v>302</v>
      </c>
      <c r="H274" s="239">
        <v>14</v>
      </c>
      <c r="I274" s="240"/>
      <c r="J274" s="241">
        <f>ROUND(I274*H274,2)</f>
        <v>0</v>
      </c>
      <c r="K274" s="242"/>
      <c r="L274" s="45"/>
      <c r="M274" s="243" t="s">
        <v>1</v>
      </c>
      <c r="N274" s="244" t="s">
        <v>40</v>
      </c>
      <c r="O274" s="92"/>
      <c r="P274" s="245">
        <f>O274*H274</f>
        <v>0</v>
      </c>
      <c r="Q274" s="245">
        <v>0</v>
      </c>
      <c r="R274" s="245">
        <f>Q274*H274</f>
        <v>0</v>
      </c>
      <c r="S274" s="245">
        <v>0</v>
      </c>
      <c r="T274" s="24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7" t="s">
        <v>156</v>
      </c>
      <c r="AT274" s="247" t="s">
        <v>152</v>
      </c>
      <c r="AU274" s="247" t="s">
        <v>85</v>
      </c>
      <c r="AY274" s="18" t="s">
        <v>150</v>
      </c>
      <c r="BE274" s="248">
        <f>IF(N274="základní",J274,0)</f>
        <v>0</v>
      </c>
      <c r="BF274" s="248">
        <f>IF(N274="snížená",J274,0)</f>
        <v>0</v>
      </c>
      <c r="BG274" s="248">
        <f>IF(N274="zákl. přenesená",J274,0)</f>
        <v>0</v>
      </c>
      <c r="BH274" s="248">
        <f>IF(N274="sníž. přenesená",J274,0)</f>
        <v>0</v>
      </c>
      <c r="BI274" s="248">
        <f>IF(N274="nulová",J274,0)</f>
        <v>0</v>
      </c>
      <c r="BJ274" s="18" t="s">
        <v>83</v>
      </c>
      <c r="BK274" s="248">
        <f>ROUND(I274*H274,2)</f>
        <v>0</v>
      </c>
      <c r="BL274" s="18" t="s">
        <v>156</v>
      </c>
      <c r="BM274" s="247" t="s">
        <v>659</v>
      </c>
    </row>
    <row r="275" s="2" customFormat="1" ht="16.5" customHeight="1">
      <c r="A275" s="39"/>
      <c r="B275" s="40"/>
      <c r="C275" s="299" t="s">
        <v>324</v>
      </c>
      <c r="D275" s="299" t="s">
        <v>653</v>
      </c>
      <c r="E275" s="300" t="s">
        <v>660</v>
      </c>
      <c r="F275" s="301" t="s">
        <v>661</v>
      </c>
      <c r="G275" s="302" t="s">
        <v>302</v>
      </c>
      <c r="H275" s="303">
        <v>14</v>
      </c>
      <c r="I275" s="304"/>
      <c r="J275" s="305">
        <f>ROUND(I275*H275,2)</f>
        <v>0</v>
      </c>
      <c r="K275" s="306"/>
      <c r="L275" s="307"/>
      <c r="M275" s="308" t="s">
        <v>1</v>
      </c>
      <c r="N275" s="309" t="s">
        <v>40</v>
      </c>
      <c r="O275" s="92"/>
      <c r="P275" s="245">
        <f>O275*H275</f>
        <v>0</v>
      </c>
      <c r="Q275" s="245">
        <v>0.00010000000000000001</v>
      </c>
      <c r="R275" s="245">
        <f>Q275*H275</f>
        <v>0.0014</v>
      </c>
      <c r="S275" s="245">
        <v>0</v>
      </c>
      <c r="T275" s="24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7" t="s">
        <v>217</v>
      </c>
      <c r="AT275" s="247" t="s">
        <v>653</v>
      </c>
      <c r="AU275" s="247" t="s">
        <v>85</v>
      </c>
      <c r="AY275" s="18" t="s">
        <v>150</v>
      </c>
      <c r="BE275" s="248">
        <f>IF(N275="základní",J275,0)</f>
        <v>0</v>
      </c>
      <c r="BF275" s="248">
        <f>IF(N275="snížená",J275,0)</f>
        <v>0</v>
      </c>
      <c r="BG275" s="248">
        <f>IF(N275="zákl. přenesená",J275,0)</f>
        <v>0</v>
      </c>
      <c r="BH275" s="248">
        <f>IF(N275="sníž. přenesená",J275,0)</f>
        <v>0</v>
      </c>
      <c r="BI275" s="248">
        <f>IF(N275="nulová",J275,0)</f>
        <v>0</v>
      </c>
      <c r="BJ275" s="18" t="s">
        <v>83</v>
      </c>
      <c r="BK275" s="248">
        <f>ROUND(I275*H275,2)</f>
        <v>0</v>
      </c>
      <c r="BL275" s="18" t="s">
        <v>156</v>
      </c>
      <c r="BM275" s="247" t="s">
        <v>662</v>
      </c>
    </row>
    <row r="276" s="2" customFormat="1" ht="33" customHeight="1">
      <c r="A276" s="39"/>
      <c r="B276" s="40"/>
      <c r="C276" s="235" t="s">
        <v>332</v>
      </c>
      <c r="D276" s="235" t="s">
        <v>152</v>
      </c>
      <c r="E276" s="236" t="s">
        <v>663</v>
      </c>
      <c r="F276" s="237" t="s">
        <v>664</v>
      </c>
      <c r="G276" s="238" t="s">
        <v>302</v>
      </c>
      <c r="H276" s="239">
        <v>12</v>
      </c>
      <c r="I276" s="240"/>
      <c r="J276" s="241">
        <f>ROUND(I276*H276,2)</f>
        <v>0</v>
      </c>
      <c r="K276" s="242"/>
      <c r="L276" s="45"/>
      <c r="M276" s="243" t="s">
        <v>1</v>
      </c>
      <c r="N276" s="244" t="s">
        <v>40</v>
      </c>
      <c r="O276" s="92"/>
      <c r="P276" s="245">
        <f>O276*H276</f>
        <v>0</v>
      </c>
      <c r="Q276" s="245">
        <v>0</v>
      </c>
      <c r="R276" s="245">
        <f>Q276*H276</f>
        <v>0</v>
      </c>
      <c r="S276" s="245">
        <v>0</v>
      </c>
      <c r="T276" s="246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7" t="s">
        <v>156</v>
      </c>
      <c r="AT276" s="247" t="s">
        <v>152</v>
      </c>
      <c r="AU276" s="247" t="s">
        <v>85</v>
      </c>
      <c r="AY276" s="18" t="s">
        <v>150</v>
      </c>
      <c r="BE276" s="248">
        <f>IF(N276="základní",J276,0)</f>
        <v>0</v>
      </c>
      <c r="BF276" s="248">
        <f>IF(N276="snížená",J276,0)</f>
        <v>0</v>
      </c>
      <c r="BG276" s="248">
        <f>IF(N276="zákl. přenesená",J276,0)</f>
        <v>0</v>
      </c>
      <c r="BH276" s="248">
        <f>IF(N276="sníž. přenesená",J276,0)</f>
        <v>0</v>
      </c>
      <c r="BI276" s="248">
        <f>IF(N276="nulová",J276,0)</f>
        <v>0</v>
      </c>
      <c r="BJ276" s="18" t="s">
        <v>83</v>
      </c>
      <c r="BK276" s="248">
        <f>ROUND(I276*H276,2)</f>
        <v>0</v>
      </c>
      <c r="BL276" s="18" t="s">
        <v>156</v>
      </c>
      <c r="BM276" s="247" t="s">
        <v>665</v>
      </c>
    </row>
    <row r="277" s="2" customFormat="1" ht="16.5" customHeight="1">
      <c r="A277" s="39"/>
      <c r="B277" s="40"/>
      <c r="C277" s="299" t="s">
        <v>337</v>
      </c>
      <c r="D277" s="299" t="s">
        <v>653</v>
      </c>
      <c r="E277" s="300" t="s">
        <v>666</v>
      </c>
      <c r="F277" s="301" t="s">
        <v>667</v>
      </c>
      <c r="G277" s="302" t="s">
        <v>302</v>
      </c>
      <c r="H277" s="303">
        <v>9</v>
      </c>
      <c r="I277" s="304"/>
      <c r="J277" s="305">
        <f>ROUND(I277*H277,2)</f>
        <v>0</v>
      </c>
      <c r="K277" s="306"/>
      <c r="L277" s="307"/>
      <c r="M277" s="308" t="s">
        <v>1</v>
      </c>
      <c r="N277" s="309" t="s">
        <v>40</v>
      </c>
      <c r="O277" s="92"/>
      <c r="P277" s="245">
        <f>O277*H277</f>
        <v>0</v>
      </c>
      <c r="Q277" s="245">
        <v>0.00035</v>
      </c>
      <c r="R277" s="245">
        <f>Q277*H277</f>
        <v>0.00315</v>
      </c>
      <c r="S277" s="245">
        <v>0</v>
      </c>
      <c r="T277" s="24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7" t="s">
        <v>217</v>
      </c>
      <c r="AT277" s="247" t="s">
        <v>653</v>
      </c>
      <c r="AU277" s="247" t="s">
        <v>85</v>
      </c>
      <c r="AY277" s="18" t="s">
        <v>150</v>
      </c>
      <c r="BE277" s="248">
        <f>IF(N277="základní",J277,0)</f>
        <v>0</v>
      </c>
      <c r="BF277" s="248">
        <f>IF(N277="snížená",J277,0)</f>
        <v>0</v>
      </c>
      <c r="BG277" s="248">
        <f>IF(N277="zákl. přenesená",J277,0)</f>
        <v>0</v>
      </c>
      <c r="BH277" s="248">
        <f>IF(N277="sníž. přenesená",J277,0)</f>
        <v>0</v>
      </c>
      <c r="BI277" s="248">
        <f>IF(N277="nulová",J277,0)</f>
        <v>0</v>
      </c>
      <c r="BJ277" s="18" t="s">
        <v>83</v>
      </c>
      <c r="BK277" s="248">
        <f>ROUND(I277*H277,2)</f>
        <v>0</v>
      </c>
      <c r="BL277" s="18" t="s">
        <v>156</v>
      </c>
      <c r="BM277" s="247" t="s">
        <v>668</v>
      </c>
    </row>
    <row r="278" s="2" customFormat="1" ht="16.5" customHeight="1">
      <c r="A278" s="39"/>
      <c r="B278" s="40"/>
      <c r="C278" s="299" t="s">
        <v>343</v>
      </c>
      <c r="D278" s="299" t="s">
        <v>653</v>
      </c>
      <c r="E278" s="300" t="s">
        <v>669</v>
      </c>
      <c r="F278" s="301" t="s">
        <v>670</v>
      </c>
      <c r="G278" s="302" t="s">
        <v>302</v>
      </c>
      <c r="H278" s="303">
        <v>3</v>
      </c>
      <c r="I278" s="304"/>
      <c r="J278" s="305">
        <f>ROUND(I278*H278,2)</f>
        <v>0</v>
      </c>
      <c r="K278" s="306"/>
      <c r="L278" s="307"/>
      <c r="M278" s="308" t="s">
        <v>1</v>
      </c>
      <c r="N278" s="309" t="s">
        <v>40</v>
      </c>
      <c r="O278" s="92"/>
      <c r="P278" s="245">
        <f>O278*H278</f>
        <v>0</v>
      </c>
      <c r="Q278" s="245">
        <v>0.00025999999999999998</v>
      </c>
      <c r="R278" s="245">
        <f>Q278*H278</f>
        <v>0.00077999999999999988</v>
      </c>
      <c r="S278" s="245">
        <v>0</v>
      </c>
      <c r="T278" s="24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7" t="s">
        <v>217</v>
      </c>
      <c r="AT278" s="247" t="s">
        <v>653</v>
      </c>
      <c r="AU278" s="247" t="s">
        <v>85</v>
      </c>
      <c r="AY278" s="18" t="s">
        <v>150</v>
      </c>
      <c r="BE278" s="248">
        <f>IF(N278="základní",J278,0)</f>
        <v>0</v>
      </c>
      <c r="BF278" s="248">
        <f>IF(N278="snížená",J278,0)</f>
        <v>0</v>
      </c>
      <c r="BG278" s="248">
        <f>IF(N278="zákl. přenesená",J278,0)</f>
        <v>0</v>
      </c>
      <c r="BH278" s="248">
        <f>IF(N278="sníž. přenesená",J278,0)</f>
        <v>0</v>
      </c>
      <c r="BI278" s="248">
        <f>IF(N278="nulová",J278,0)</f>
        <v>0</v>
      </c>
      <c r="BJ278" s="18" t="s">
        <v>83</v>
      </c>
      <c r="BK278" s="248">
        <f>ROUND(I278*H278,2)</f>
        <v>0</v>
      </c>
      <c r="BL278" s="18" t="s">
        <v>156</v>
      </c>
      <c r="BM278" s="247" t="s">
        <v>671</v>
      </c>
    </row>
    <row r="279" s="2" customFormat="1" ht="33" customHeight="1">
      <c r="A279" s="39"/>
      <c r="B279" s="40"/>
      <c r="C279" s="235" t="s">
        <v>349</v>
      </c>
      <c r="D279" s="235" t="s">
        <v>152</v>
      </c>
      <c r="E279" s="236" t="s">
        <v>672</v>
      </c>
      <c r="F279" s="237" t="s">
        <v>673</v>
      </c>
      <c r="G279" s="238" t="s">
        <v>302</v>
      </c>
      <c r="H279" s="239">
        <v>2</v>
      </c>
      <c r="I279" s="240"/>
      <c r="J279" s="241">
        <f>ROUND(I279*H279,2)</f>
        <v>0</v>
      </c>
      <c r="K279" s="242"/>
      <c r="L279" s="45"/>
      <c r="M279" s="243" t="s">
        <v>1</v>
      </c>
      <c r="N279" s="244" t="s">
        <v>40</v>
      </c>
      <c r="O279" s="92"/>
      <c r="P279" s="245">
        <f>O279*H279</f>
        <v>0</v>
      </c>
      <c r="Q279" s="245">
        <v>1.0000000000000001E-05</v>
      </c>
      <c r="R279" s="245">
        <f>Q279*H279</f>
        <v>2.0000000000000002E-05</v>
      </c>
      <c r="S279" s="245">
        <v>0</v>
      </c>
      <c r="T279" s="24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7" t="s">
        <v>156</v>
      </c>
      <c r="AT279" s="247" t="s">
        <v>152</v>
      </c>
      <c r="AU279" s="247" t="s">
        <v>85</v>
      </c>
      <c r="AY279" s="18" t="s">
        <v>150</v>
      </c>
      <c r="BE279" s="248">
        <f>IF(N279="základní",J279,0)</f>
        <v>0</v>
      </c>
      <c r="BF279" s="248">
        <f>IF(N279="snížená",J279,0)</f>
        <v>0</v>
      </c>
      <c r="BG279" s="248">
        <f>IF(N279="zákl. přenesená",J279,0)</f>
        <v>0</v>
      </c>
      <c r="BH279" s="248">
        <f>IF(N279="sníž. přenesená",J279,0)</f>
        <v>0</v>
      </c>
      <c r="BI279" s="248">
        <f>IF(N279="nulová",J279,0)</f>
        <v>0</v>
      </c>
      <c r="BJ279" s="18" t="s">
        <v>83</v>
      </c>
      <c r="BK279" s="248">
        <f>ROUND(I279*H279,2)</f>
        <v>0</v>
      </c>
      <c r="BL279" s="18" t="s">
        <v>156</v>
      </c>
      <c r="BM279" s="247" t="s">
        <v>674</v>
      </c>
    </row>
    <row r="280" s="2" customFormat="1" ht="16.5" customHeight="1">
      <c r="A280" s="39"/>
      <c r="B280" s="40"/>
      <c r="C280" s="299" t="s">
        <v>355</v>
      </c>
      <c r="D280" s="299" t="s">
        <v>653</v>
      </c>
      <c r="E280" s="300" t="s">
        <v>675</v>
      </c>
      <c r="F280" s="301" t="s">
        <v>676</v>
      </c>
      <c r="G280" s="302" t="s">
        <v>302</v>
      </c>
      <c r="H280" s="303">
        <v>1</v>
      </c>
      <c r="I280" s="304"/>
      <c r="J280" s="305">
        <f>ROUND(I280*H280,2)</f>
        <v>0</v>
      </c>
      <c r="K280" s="306"/>
      <c r="L280" s="307"/>
      <c r="M280" s="308" t="s">
        <v>1</v>
      </c>
      <c r="N280" s="309" t="s">
        <v>40</v>
      </c>
      <c r="O280" s="92"/>
      <c r="P280" s="245">
        <f>O280*H280</f>
        <v>0</v>
      </c>
      <c r="Q280" s="245">
        <v>0.00088000000000000003</v>
      </c>
      <c r="R280" s="245">
        <f>Q280*H280</f>
        <v>0.00088000000000000003</v>
      </c>
      <c r="S280" s="245">
        <v>0</v>
      </c>
      <c r="T280" s="24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7" t="s">
        <v>217</v>
      </c>
      <c r="AT280" s="247" t="s">
        <v>653</v>
      </c>
      <c r="AU280" s="247" t="s">
        <v>85</v>
      </c>
      <c r="AY280" s="18" t="s">
        <v>150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8" t="s">
        <v>83</v>
      </c>
      <c r="BK280" s="248">
        <f>ROUND(I280*H280,2)</f>
        <v>0</v>
      </c>
      <c r="BL280" s="18" t="s">
        <v>156</v>
      </c>
      <c r="BM280" s="247" t="s">
        <v>677</v>
      </c>
    </row>
    <row r="281" s="2" customFormat="1" ht="16.5" customHeight="1">
      <c r="A281" s="39"/>
      <c r="B281" s="40"/>
      <c r="C281" s="299" t="s">
        <v>371</v>
      </c>
      <c r="D281" s="299" t="s">
        <v>653</v>
      </c>
      <c r="E281" s="300" t="s">
        <v>678</v>
      </c>
      <c r="F281" s="301" t="s">
        <v>679</v>
      </c>
      <c r="G281" s="302" t="s">
        <v>302</v>
      </c>
      <c r="H281" s="303">
        <v>1</v>
      </c>
      <c r="I281" s="304"/>
      <c r="J281" s="305">
        <f>ROUND(I281*H281,2)</f>
        <v>0</v>
      </c>
      <c r="K281" s="306"/>
      <c r="L281" s="307"/>
      <c r="M281" s="308" t="s">
        <v>1</v>
      </c>
      <c r="N281" s="309" t="s">
        <v>40</v>
      </c>
      <c r="O281" s="92"/>
      <c r="P281" s="245">
        <f>O281*H281</f>
        <v>0</v>
      </c>
      <c r="Q281" s="245">
        <v>0.00072000000000000005</v>
      </c>
      <c r="R281" s="245">
        <f>Q281*H281</f>
        <v>0.00072000000000000005</v>
      </c>
      <c r="S281" s="245">
        <v>0</v>
      </c>
      <c r="T281" s="24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7" t="s">
        <v>217</v>
      </c>
      <c r="AT281" s="247" t="s">
        <v>653</v>
      </c>
      <c r="AU281" s="247" t="s">
        <v>85</v>
      </c>
      <c r="AY281" s="18" t="s">
        <v>150</v>
      </c>
      <c r="BE281" s="248">
        <f>IF(N281="základní",J281,0)</f>
        <v>0</v>
      </c>
      <c r="BF281" s="248">
        <f>IF(N281="snížená",J281,0)</f>
        <v>0</v>
      </c>
      <c r="BG281" s="248">
        <f>IF(N281="zákl. přenesená",J281,0)</f>
        <v>0</v>
      </c>
      <c r="BH281" s="248">
        <f>IF(N281="sníž. přenesená",J281,0)</f>
        <v>0</v>
      </c>
      <c r="BI281" s="248">
        <f>IF(N281="nulová",J281,0)</f>
        <v>0</v>
      </c>
      <c r="BJ281" s="18" t="s">
        <v>83</v>
      </c>
      <c r="BK281" s="248">
        <f>ROUND(I281*H281,2)</f>
        <v>0</v>
      </c>
      <c r="BL281" s="18" t="s">
        <v>156</v>
      </c>
      <c r="BM281" s="247" t="s">
        <v>680</v>
      </c>
    </row>
    <row r="282" s="2" customFormat="1" ht="33" customHeight="1">
      <c r="A282" s="39"/>
      <c r="B282" s="40"/>
      <c r="C282" s="235" t="s">
        <v>377</v>
      </c>
      <c r="D282" s="235" t="s">
        <v>152</v>
      </c>
      <c r="E282" s="236" t="s">
        <v>681</v>
      </c>
      <c r="F282" s="237" t="s">
        <v>682</v>
      </c>
      <c r="G282" s="238" t="s">
        <v>302</v>
      </c>
      <c r="H282" s="239">
        <v>1</v>
      </c>
      <c r="I282" s="240"/>
      <c r="J282" s="241">
        <f>ROUND(I282*H282,2)</f>
        <v>0</v>
      </c>
      <c r="K282" s="242"/>
      <c r="L282" s="45"/>
      <c r="M282" s="243" t="s">
        <v>1</v>
      </c>
      <c r="N282" s="244" t="s">
        <v>40</v>
      </c>
      <c r="O282" s="92"/>
      <c r="P282" s="245">
        <f>O282*H282</f>
        <v>0</v>
      </c>
      <c r="Q282" s="245">
        <v>0</v>
      </c>
      <c r="R282" s="245">
        <f>Q282*H282</f>
        <v>0</v>
      </c>
      <c r="S282" s="245">
        <v>0</v>
      </c>
      <c r="T282" s="246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7" t="s">
        <v>156</v>
      </c>
      <c r="AT282" s="247" t="s">
        <v>152</v>
      </c>
      <c r="AU282" s="247" t="s">
        <v>85</v>
      </c>
      <c r="AY282" s="18" t="s">
        <v>150</v>
      </c>
      <c r="BE282" s="248">
        <f>IF(N282="základní",J282,0)</f>
        <v>0</v>
      </c>
      <c r="BF282" s="248">
        <f>IF(N282="snížená",J282,0)</f>
        <v>0</v>
      </c>
      <c r="BG282" s="248">
        <f>IF(N282="zákl. přenesená",J282,0)</f>
        <v>0</v>
      </c>
      <c r="BH282" s="248">
        <f>IF(N282="sníž. přenesená",J282,0)</f>
        <v>0</v>
      </c>
      <c r="BI282" s="248">
        <f>IF(N282="nulová",J282,0)</f>
        <v>0</v>
      </c>
      <c r="BJ282" s="18" t="s">
        <v>83</v>
      </c>
      <c r="BK282" s="248">
        <f>ROUND(I282*H282,2)</f>
        <v>0</v>
      </c>
      <c r="BL282" s="18" t="s">
        <v>156</v>
      </c>
      <c r="BM282" s="247" t="s">
        <v>683</v>
      </c>
    </row>
    <row r="283" s="2" customFormat="1" ht="16.5" customHeight="1">
      <c r="A283" s="39"/>
      <c r="B283" s="40"/>
      <c r="C283" s="299" t="s">
        <v>386</v>
      </c>
      <c r="D283" s="299" t="s">
        <v>653</v>
      </c>
      <c r="E283" s="300" t="s">
        <v>684</v>
      </c>
      <c r="F283" s="301" t="s">
        <v>685</v>
      </c>
      <c r="G283" s="302" t="s">
        <v>302</v>
      </c>
      <c r="H283" s="303">
        <v>1</v>
      </c>
      <c r="I283" s="304"/>
      <c r="J283" s="305">
        <f>ROUND(I283*H283,2)</f>
        <v>0</v>
      </c>
      <c r="K283" s="306"/>
      <c r="L283" s="307"/>
      <c r="M283" s="308" t="s">
        <v>1</v>
      </c>
      <c r="N283" s="309" t="s">
        <v>40</v>
      </c>
      <c r="O283" s="92"/>
      <c r="P283" s="245">
        <f>O283*H283</f>
        <v>0</v>
      </c>
      <c r="Q283" s="245">
        <v>0.00046000000000000001</v>
      </c>
      <c r="R283" s="245">
        <f>Q283*H283</f>
        <v>0.00046000000000000001</v>
      </c>
      <c r="S283" s="245">
        <v>0</v>
      </c>
      <c r="T283" s="246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7" t="s">
        <v>217</v>
      </c>
      <c r="AT283" s="247" t="s">
        <v>653</v>
      </c>
      <c r="AU283" s="247" t="s">
        <v>85</v>
      </c>
      <c r="AY283" s="18" t="s">
        <v>150</v>
      </c>
      <c r="BE283" s="248">
        <f>IF(N283="základní",J283,0)</f>
        <v>0</v>
      </c>
      <c r="BF283" s="248">
        <f>IF(N283="snížená",J283,0)</f>
        <v>0</v>
      </c>
      <c r="BG283" s="248">
        <f>IF(N283="zákl. přenesená",J283,0)</f>
        <v>0</v>
      </c>
      <c r="BH283" s="248">
        <f>IF(N283="sníž. přenesená",J283,0)</f>
        <v>0</v>
      </c>
      <c r="BI283" s="248">
        <f>IF(N283="nulová",J283,0)</f>
        <v>0</v>
      </c>
      <c r="BJ283" s="18" t="s">
        <v>83</v>
      </c>
      <c r="BK283" s="248">
        <f>ROUND(I283*H283,2)</f>
        <v>0</v>
      </c>
      <c r="BL283" s="18" t="s">
        <v>156</v>
      </c>
      <c r="BM283" s="247" t="s">
        <v>686</v>
      </c>
    </row>
    <row r="284" s="2" customFormat="1" ht="33" customHeight="1">
      <c r="A284" s="39"/>
      <c r="B284" s="40"/>
      <c r="C284" s="235" t="s">
        <v>391</v>
      </c>
      <c r="D284" s="235" t="s">
        <v>152</v>
      </c>
      <c r="E284" s="236" t="s">
        <v>687</v>
      </c>
      <c r="F284" s="237" t="s">
        <v>688</v>
      </c>
      <c r="G284" s="238" t="s">
        <v>302</v>
      </c>
      <c r="H284" s="239">
        <v>5</v>
      </c>
      <c r="I284" s="240"/>
      <c r="J284" s="241">
        <f>ROUND(I284*H284,2)</f>
        <v>0</v>
      </c>
      <c r="K284" s="242"/>
      <c r="L284" s="45"/>
      <c r="M284" s="243" t="s">
        <v>1</v>
      </c>
      <c r="N284" s="244" t="s">
        <v>40</v>
      </c>
      <c r="O284" s="92"/>
      <c r="P284" s="245">
        <f>O284*H284</f>
        <v>0</v>
      </c>
      <c r="Q284" s="245">
        <v>1.0000000000000001E-05</v>
      </c>
      <c r="R284" s="245">
        <f>Q284*H284</f>
        <v>5.0000000000000002E-05</v>
      </c>
      <c r="S284" s="245">
        <v>0</v>
      </c>
      <c r="T284" s="24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7" t="s">
        <v>156</v>
      </c>
      <c r="AT284" s="247" t="s">
        <v>152</v>
      </c>
      <c r="AU284" s="247" t="s">
        <v>85</v>
      </c>
      <c r="AY284" s="18" t="s">
        <v>150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8" t="s">
        <v>83</v>
      </c>
      <c r="BK284" s="248">
        <f>ROUND(I284*H284,2)</f>
        <v>0</v>
      </c>
      <c r="BL284" s="18" t="s">
        <v>156</v>
      </c>
      <c r="BM284" s="247" t="s">
        <v>689</v>
      </c>
    </row>
    <row r="285" s="2" customFormat="1" ht="16.5" customHeight="1">
      <c r="A285" s="39"/>
      <c r="B285" s="40"/>
      <c r="C285" s="299" t="s">
        <v>395</v>
      </c>
      <c r="D285" s="299" t="s">
        <v>653</v>
      </c>
      <c r="E285" s="300" t="s">
        <v>690</v>
      </c>
      <c r="F285" s="301" t="s">
        <v>691</v>
      </c>
      <c r="G285" s="302" t="s">
        <v>302</v>
      </c>
      <c r="H285" s="303">
        <v>2</v>
      </c>
      <c r="I285" s="304"/>
      <c r="J285" s="305">
        <f>ROUND(I285*H285,2)</f>
        <v>0</v>
      </c>
      <c r="K285" s="306"/>
      <c r="L285" s="307"/>
      <c r="M285" s="308" t="s">
        <v>1</v>
      </c>
      <c r="N285" s="309" t="s">
        <v>40</v>
      </c>
      <c r="O285" s="92"/>
      <c r="P285" s="245">
        <f>O285*H285</f>
        <v>0</v>
      </c>
      <c r="Q285" s="245">
        <v>0.00108</v>
      </c>
      <c r="R285" s="245">
        <f>Q285*H285</f>
        <v>0.00216</v>
      </c>
      <c r="S285" s="245">
        <v>0</v>
      </c>
      <c r="T285" s="24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7" t="s">
        <v>217</v>
      </c>
      <c r="AT285" s="247" t="s">
        <v>653</v>
      </c>
      <c r="AU285" s="247" t="s">
        <v>85</v>
      </c>
      <c r="AY285" s="18" t="s">
        <v>150</v>
      </c>
      <c r="BE285" s="248">
        <f>IF(N285="základní",J285,0)</f>
        <v>0</v>
      </c>
      <c r="BF285" s="248">
        <f>IF(N285="snížená",J285,0)</f>
        <v>0</v>
      </c>
      <c r="BG285" s="248">
        <f>IF(N285="zákl. přenesená",J285,0)</f>
        <v>0</v>
      </c>
      <c r="BH285" s="248">
        <f>IF(N285="sníž. přenesená",J285,0)</f>
        <v>0</v>
      </c>
      <c r="BI285" s="248">
        <f>IF(N285="nulová",J285,0)</f>
        <v>0</v>
      </c>
      <c r="BJ285" s="18" t="s">
        <v>83</v>
      </c>
      <c r="BK285" s="248">
        <f>ROUND(I285*H285,2)</f>
        <v>0</v>
      </c>
      <c r="BL285" s="18" t="s">
        <v>156</v>
      </c>
      <c r="BM285" s="247" t="s">
        <v>692</v>
      </c>
    </row>
    <row r="286" s="2" customFormat="1" ht="16.5" customHeight="1">
      <c r="A286" s="39"/>
      <c r="B286" s="40"/>
      <c r="C286" s="299" t="s">
        <v>400</v>
      </c>
      <c r="D286" s="299" t="s">
        <v>653</v>
      </c>
      <c r="E286" s="300" t="s">
        <v>693</v>
      </c>
      <c r="F286" s="301" t="s">
        <v>694</v>
      </c>
      <c r="G286" s="302" t="s">
        <v>302</v>
      </c>
      <c r="H286" s="303">
        <v>3</v>
      </c>
      <c r="I286" s="304"/>
      <c r="J286" s="305">
        <f>ROUND(I286*H286,2)</f>
        <v>0</v>
      </c>
      <c r="K286" s="306"/>
      <c r="L286" s="307"/>
      <c r="M286" s="308" t="s">
        <v>1</v>
      </c>
      <c r="N286" s="309" t="s">
        <v>40</v>
      </c>
      <c r="O286" s="92"/>
      <c r="P286" s="245">
        <f>O286*H286</f>
        <v>0</v>
      </c>
      <c r="Q286" s="245">
        <v>0.00117</v>
      </c>
      <c r="R286" s="245">
        <f>Q286*H286</f>
        <v>0.0035100000000000001</v>
      </c>
      <c r="S286" s="245">
        <v>0</v>
      </c>
      <c r="T286" s="24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7" t="s">
        <v>217</v>
      </c>
      <c r="AT286" s="247" t="s">
        <v>653</v>
      </c>
      <c r="AU286" s="247" t="s">
        <v>85</v>
      </c>
      <c r="AY286" s="18" t="s">
        <v>150</v>
      </c>
      <c r="BE286" s="248">
        <f>IF(N286="základní",J286,0)</f>
        <v>0</v>
      </c>
      <c r="BF286" s="248">
        <f>IF(N286="snížená",J286,0)</f>
        <v>0</v>
      </c>
      <c r="BG286" s="248">
        <f>IF(N286="zákl. přenesená",J286,0)</f>
        <v>0</v>
      </c>
      <c r="BH286" s="248">
        <f>IF(N286="sníž. přenesená",J286,0)</f>
        <v>0</v>
      </c>
      <c r="BI286" s="248">
        <f>IF(N286="nulová",J286,0)</f>
        <v>0</v>
      </c>
      <c r="BJ286" s="18" t="s">
        <v>83</v>
      </c>
      <c r="BK286" s="248">
        <f>ROUND(I286*H286,2)</f>
        <v>0</v>
      </c>
      <c r="BL286" s="18" t="s">
        <v>156</v>
      </c>
      <c r="BM286" s="247" t="s">
        <v>695</v>
      </c>
    </row>
    <row r="287" s="12" customFormat="1" ht="22.8" customHeight="1">
      <c r="A287" s="12"/>
      <c r="B287" s="219"/>
      <c r="C287" s="220"/>
      <c r="D287" s="221" t="s">
        <v>74</v>
      </c>
      <c r="E287" s="233" t="s">
        <v>161</v>
      </c>
      <c r="F287" s="233" t="s">
        <v>162</v>
      </c>
      <c r="G287" s="220"/>
      <c r="H287" s="220"/>
      <c r="I287" s="223"/>
      <c r="J287" s="234">
        <f>BK287</f>
        <v>0</v>
      </c>
      <c r="K287" s="220"/>
      <c r="L287" s="225"/>
      <c r="M287" s="226"/>
      <c r="N287" s="227"/>
      <c r="O287" s="227"/>
      <c r="P287" s="228">
        <f>SUM(P288:P312)</f>
        <v>0</v>
      </c>
      <c r="Q287" s="227"/>
      <c r="R287" s="228">
        <f>SUM(R288:R312)</f>
        <v>16.865167849999999</v>
      </c>
      <c r="S287" s="227"/>
      <c r="T287" s="229">
        <f>SUM(T288:T312)</f>
        <v>10.418999999999999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30" t="s">
        <v>83</v>
      </c>
      <c r="AT287" s="231" t="s">
        <v>74</v>
      </c>
      <c r="AU287" s="231" t="s">
        <v>83</v>
      </c>
      <c r="AY287" s="230" t="s">
        <v>150</v>
      </c>
      <c r="BK287" s="232">
        <f>SUM(BK288:BK312)</f>
        <v>0</v>
      </c>
    </row>
    <row r="288" s="2" customFormat="1" ht="24.15" customHeight="1">
      <c r="A288" s="39"/>
      <c r="B288" s="40"/>
      <c r="C288" s="235" t="s">
        <v>409</v>
      </c>
      <c r="D288" s="235" t="s">
        <v>152</v>
      </c>
      <c r="E288" s="236" t="s">
        <v>696</v>
      </c>
      <c r="F288" s="237" t="s">
        <v>697</v>
      </c>
      <c r="G288" s="238" t="s">
        <v>327</v>
      </c>
      <c r="H288" s="239">
        <v>85.156999999999996</v>
      </c>
      <c r="I288" s="240"/>
      <c r="J288" s="241">
        <f>ROUND(I288*H288,2)</f>
        <v>0</v>
      </c>
      <c r="K288" s="242"/>
      <c r="L288" s="45"/>
      <c r="M288" s="243" t="s">
        <v>1</v>
      </c>
      <c r="N288" s="244" t="s">
        <v>40</v>
      </c>
      <c r="O288" s="92"/>
      <c r="P288" s="245">
        <f>O288*H288</f>
        <v>0</v>
      </c>
      <c r="Q288" s="245">
        <v>0.10095</v>
      </c>
      <c r="R288" s="245">
        <f>Q288*H288</f>
        <v>8.5965991499999994</v>
      </c>
      <c r="S288" s="245">
        <v>0</v>
      </c>
      <c r="T288" s="24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7" t="s">
        <v>156</v>
      </c>
      <c r="AT288" s="247" t="s">
        <v>152</v>
      </c>
      <c r="AU288" s="247" t="s">
        <v>85</v>
      </c>
      <c r="AY288" s="18" t="s">
        <v>150</v>
      </c>
      <c r="BE288" s="248">
        <f>IF(N288="základní",J288,0)</f>
        <v>0</v>
      </c>
      <c r="BF288" s="248">
        <f>IF(N288="snížená",J288,0)</f>
        <v>0</v>
      </c>
      <c r="BG288" s="248">
        <f>IF(N288="zákl. přenesená",J288,0)</f>
        <v>0</v>
      </c>
      <c r="BH288" s="248">
        <f>IF(N288="sníž. přenesená",J288,0)</f>
        <v>0</v>
      </c>
      <c r="BI288" s="248">
        <f>IF(N288="nulová",J288,0)</f>
        <v>0</v>
      </c>
      <c r="BJ288" s="18" t="s">
        <v>83</v>
      </c>
      <c r="BK288" s="248">
        <f>ROUND(I288*H288,2)</f>
        <v>0</v>
      </c>
      <c r="BL288" s="18" t="s">
        <v>156</v>
      </c>
      <c r="BM288" s="247" t="s">
        <v>698</v>
      </c>
    </row>
    <row r="289" s="13" customFormat="1">
      <c r="A289" s="13"/>
      <c r="B289" s="249"/>
      <c r="C289" s="250"/>
      <c r="D289" s="251" t="s">
        <v>158</v>
      </c>
      <c r="E289" s="252" t="s">
        <v>1</v>
      </c>
      <c r="F289" s="253" t="s">
        <v>699</v>
      </c>
      <c r="G289" s="250"/>
      <c r="H289" s="254">
        <v>19.469999999999999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158</v>
      </c>
      <c r="AU289" s="260" t="s">
        <v>85</v>
      </c>
      <c r="AV289" s="13" t="s">
        <v>85</v>
      </c>
      <c r="AW289" s="13" t="s">
        <v>32</v>
      </c>
      <c r="AX289" s="13" t="s">
        <v>75</v>
      </c>
      <c r="AY289" s="260" t="s">
        <v>150</v>
      </c>
    </row>
    <row r="290" s="13" customFormat="1">
      <c r="A290" s="13"/>
      <c r="B290" s="249"/>
      <c r="C290" s="250"/>
      <c r="D290" s="251" t="s">
        <v>158</v>
      </c>
      <c r="E290" s="252" t="s">
        <v>1</v>
      </c>
      <c r="F290" s="253" t="s">
        <v>700</v>
      </c>
      <c r="G290" s="250"/>
      <c r="H290" s="254">
        <v>46.884999999999998</v>
      </c>
      <c r="I290" s="255"/>
      <c r="J290" s="250"/>
      <c r="K290" s="250"/>
      <c r="L290" s="256"/>
      <c r="M290" s="257"/>
      <c r="N290" s="258"/>
      <c r="O290" s="258"/>
      <c r="P290" s="258"/>
      <c r="Q290" s="258"/>
      <c r="R290" s="258"/>
      <c r="S290" s="258"/>
      <c r="T290" s="25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0" t="s">
        <v>158</v>
      </c>
      <c r="AU290" s="260" t="s">
        <v>85</v>
      </c>
      <c r="AV290" s="13" t="s">
        <v>85</v>
      </c>
      <c r="AW290" s="13" t="s">
        <v>32</v>
      </c>
      <c r="AX290" s="13" t="s">
        <v>75</v>
      </c>
      <c r="AY290" s="260" t="s">
        <v>150</v>
      </c>
    </row>
    <row r="291" s="13" customFormat="1">
      <c r="A291" s="13"/>
      <c r="B291" s="249"/>
      <c r="C291" s="250"/>
      <c r="D291" s="251" t="s">
        <v>158</v>
      </c>
      <c r="E291" s="252" t="s">
        <v>1</v>
      </c>
      <c r="F291" s="253" t="s">
        <v>701</v>
      </c>
      <c r="G291" s="250"/>
      <c r="H291" s="254">
        <v>1.962</v>
      </c>
      <c r="I291" s="255"/>
      <c r="J291" s="250"/>
      <c r="K291" s="250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158</v>
      </c>
      <c r="AU291" s="260" t="s">
        <v>85</v>
      </c>
      <c r="AV291" s="13" t="s">
        <v>85</v>
      </c>
      <c r="AW291" s="13" t="s">
        <v>32</v>
      </c>
      <c r="AX291" s="13" t="s">
        <v>75</v>
      </c>
      <c r="AY291" s="260" t="s">
        <v>150</v>
      </c>
    </row>
    <row r="292" s="13" customFormat="1">
      <c r="A292" s="13"/>
      <c r="B292" s="249"/>
      <c r="C292" s="250"/>
      <c r="D292" s="251" t="s">
        <v>158</v>
      </c>
      <c r="E292" s="252" t="s">
        <v>1</v>
      </c>
      <c r="F292" s="253" t="s">
        <v>702</v>
      </c>
      <c r="G292" s="250"/>
      <c r="H292" s="254">
        <v>13.74</v>
      </c>
      <c r="I292" s="255"/>
      <c r="J292" s="250"/>
      <c r="K292" s="250"/>
      <c r="L292" s="256"/>
      <c r="M292" s="257"/>
      <c r="N292" s="258"/>
      <c r="O292" s="258"/>
      <c r="P292" s="258"/>
      <c r="Q292" s="258"/>
      <c r="R292" s="258"/>
      <c r="S292" s="258"/>
      <c r="T292" s="25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0" t="s">
        <v>158</v>
      </c>
      <c r="AU292" s="260" t="s">
        <v>85</v>
      </c>
      <c r="AV292" s="13" t="s">
        <v>85</v>
      </c>
      <c r="AW292" s="13" t="s">
        <v>32</v>
      </c>
      <c r="AX292" s="13" t="s">
        <v>75</v>
      </c>
      <c r="AY292" s="260" t="s">
        <v>150</v>
      </c>
    </row>
    <row r="293" s="13" customFormat="1">
      <c r="A293" s="13"/>
      <c r="B293" s="249"/>
      <c r="C293" s="250"/>
      <c r="D293" s="251" t="s">
        <v>158</v>
      </c>
      <c r="E293" s="252" t="s">
        <v>1</v>
      </c>
      <c r="F293" s="253" t="s">
        <v>703</v>
      </c>
      <c r="G293" s="250"/>
      <c r="H293" s="254">
        <v>3.1000000000000001</v>
      </c>
      <c r="I293" s="255"/>
      <c r="J293" s="250"/>
      <c r="K293" s="250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158</v>
      </c>
      <c r="AU293" s="260" t="s">
        <v>85</v>
      </c>
      <c r="AV293" s="13" t="s">
        <v>85</v>
      </c>
      <c r="AW293" s="13" t="s">
        <v>32</v>
      </c>
      <c r="AX293" s="13" t="s">
        <v>75</v>
      </c>
      <c r="AY293" s="260" t="s">
        <v>150</v>
      </c>
    </row>
    <row r="294" s="14" customFormat="1">
      <c r="A294" s="14"/>
      <c r="B294" s="261"/>
      <c r="C294" s="262"/>
      <c r="D294" s="251" t="s">
        <v>158</v>
      </c>
      <c r="E294" s="263" t="s">
        <v>1</v>
      </c>
      <c r="F294" s="264" t="s">
        <v>160</v>
      </c>
      <c r="G294" s="262"/>
      <c r="H294" s="265">
        <v>85.156999999999996</v>
      </c>
      <c r="I294" s="266"/>
      <c r="J294" s="262"/>
      <c r="K294" s="262"/>
      <c r="L294" s="267"/>
      <c r="M294" s="268"/>
      <c r="N294" s="269"/>
      <c r="O294" s="269"/>
      <c r="P294" s="269"/>
      <c r="Q294" s="269"/>
      <c r="R294" s="269"/>
      <c r="S294" s="269"/>
      <c r="T294" s="27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1" t="s">
        <v>158</v>
      </c>
      <c r="AU294" s="271" t="s">
        <v>85</v>
      </c>
      <c r="AV294" s="14" t="s">
        <v>156</v>
      </c>
      <c r="AW294" s="14" t="s">
        <v>32</v>
      </c>
      <c r="AX294" s="14" t="s">
        <v>83</v>
      </c>
      <c r="AY294" s="271" t="s">
        <v>150</v>
      </c>
    </row>
    <row r="295" s="2" customFormat="1" ht="16.5" customHeight="1">
      <c r="A295" s="39"/>
      <c r="B295" s="40"/>
      <c r="C295" s="299" t="s">
        <v>414</v>
      </c>
      <c r="D295" s="299" t="s">
        <v>653</v>
      </c>
      <c r="E295" s="300" t="s">
        <v>704</v>
      </c>
      <c r="F295" s="301" t="s">
        <v>705</v>
      </c>
      <c r="G295" s="302" t="s">
        <v>327</v>
      </c>
      <c r="H295" s="303">
        <v>89.415000000000006</v>
      </c>
      <c r="I295" s="304"/>
      <c r="J295" s="305">
        <f>ROUND(I295*H295,2)</f>
        <v>0</v>
      </c>
      <c r="K295" s="306"/>
      <c r="L295" s="307"/>
      <c r="M295" s="308" t="s">
        <v>1</v>
      </c>
      <c r="N295" s="309" t="s">
        <v>40</v>
      </c>
      <c r="O295" s="92"/>
      <c r="P295" s="245">
        <f>O295*H295</f>
        <v>0</v>
      </c>
      <c r="Q295" s="245">
        <v>0.028000000000000001</v>
      </c>
      <c r="R295" s="245">
        <f>Q295*H295</f>
        <v>2.5036200000000002</v>
      </c>
      <c r="S295" s="245">
        <v>0</v>
      </c>
      <c r="T295" s="246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7" t="s">
        <v>217</v>
      </c>
      <c r="AT295" s="247" t="s">
        <v>653</v>
      </c>
      <c r="AU295" s="247" t="s">
        <v>85</v>
      </c>
      <c r="AY295" s="18" t="s">
        <v>150</v>
      </c>
      <c r="BE295" s="248">
        <f>IF(N295="základní",J295,0)</f>
        <v>0</v>
      </c>
      <c r="BF295" s="248">
        <f>IF(N295="snížená",J295,0)</f>
        <v>0</v>
      </c>
      <c r="BG295" s="248">
        <f>IF(N295="zákl. přenesená",J295,0)</f>
        <v>0</v>
      </c>
      <c r="BH295" s="248">
        <f>IF(N295="sníž. přenesená",J295,0)</f>
        <v>0</v>
      </c>
      <c r="BI295" s="248">
        <f>IF(N295="nulová",J295,0)</f>
        <v>0</v>
      </c>
      <c r="BJ295" s="18" t="s">
        <v>83</v>
      </c>
      <c r="BK295" s="248">
        <f>ROUND(I295*H295,2)</f>
        <v>0</v>
      </c>
      <c r="BL295" s="18" t="s">
        <v>156</v>
      </c>
      <c r="BM295" s="247" t="s">
        <v>706</v>
      </c>
    </row>
    <row r="296" s="13" customFormat="1">
      <c r="A296" s="13"/>
      <c r="B296" s="249"/>
      <c r="C296" s="250"/>
      <c r="D296" s="251" t="s">
        <v>158</v>
      </c>
      <c r="E296" s="250"/>
      <c r="F296" s="253" t="s">
        <v>707</v>
      </c>
      <c r="G296" s="250"/>
      <c r="H296" s="254">
        <v>89.415000000000006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158</v>
      </c>
      <c r="AU296" s="260" t="s">
        <v>85</v>
      </c>
      <c r="AV296" s="13" t="s">
        <v>85</v>
      </c>
      <c r="AW296" s="13" t="s">
        <v>4</v>
      </c>
      <c r="AX296" s="13" t="s">
        <v>83</v>
      </c>
      <c r="AY296" s="260" t="s">
        <v>150</v>
      </c>
    </row>
    <row r="297" s="2" customFormat="1" ht="24.15" customHeight="1">
      <c r="A297" s="39"/>
      <c r="B297" s="40"/>
      <c r="C297" s="235" t="s">
        <v>421</v>
      </c>
      <c r="D297" s="235" t="s">
        <v>152</v>
      </c>
      <c r="E297" s="236" t="s">
        <v>708</v>
      </c>
      <c r="F297" s="237" t="s">
        <v>709</v>
      </c>
      <c r="G297" s="238" t="s">
        <v>165</v>
      </c>
      <c r="H297" s="239">
        <v>2.5550000000000002</v>
      </c>
      <c r="I297" s="240"/>
      <c r="J297" s="241">
        <f>ROUND(I297*H297,2)</f>
        <v>0</v>
      </c>
      <c r="K297" s="242"/>
      <c r="L297" s="45"/>
      <c r="M297" s="243" t="s">
        <v>1</v>
      </c>
      <c r="N297" s="244" t="s">
        <v>40</v>
      </c>
      <c r="O297" s="92"/>
      <c r="P297" s="245">
        <f>O297*H297</f>
        <v>0</v>
      </c>
      <c r="Q297" s="245">
        <v>2.2563399999999998</v>
      </c>
      <c r="R297" s="245">
        <f>Q297*H297</f>
        <v>5.7649486999999997</v>
      </c>
      <c r="S297" s="245">
        <v>0</v>
      </c>
      <c r="T297" s="24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7" t="s">
        <v>156</v>
      </c>
      <c r="AT297" s="247" t="s">
        <v>152</v>
      </c>
      <c r="AU297" s="247" t="s">
        <v>85</v>
      </c>
      <c r="AY297" s="18" t="s">
        <v>150</v>
      </c>
      <c r="BE297" s="248">
        <f>IF(N297="základní",J297,0)</f>
        <v>0</v>
      </c>
      <c r="BF297" s="248">
        <f>IF(N297="snížená",J297,0)</f>
        <v>0</v>
      </c>
      <c r="BG297" s="248">
        <f>IF(N297="zákl. přenesená",J297,0)</f>
        <v>0</v>
      </c>
      <c r="BH297" s="248">
        <f>IF(N297="sníž. přenesená",J297,0)</f>
        <v>0</v>
      </c>
      <c r="BI297" s="248">
        <f>IF(N297="nulová",J297,0)</f>
        <v>0</v>
      </c>
      <c r="BJ297" s="18" t="s">
        <v>83</v>
      </c>
      <c r="BK297" s="248">
        <f>ROUND(I297*H297,2)</f>
        <v>0</v>
      </c>
      <c r="BL297" s="18" t="s">
        <v>156</v>
      </c>
      <c r="BM297" s="247" t="s">
        <v>710</v>
      </c>
    </row>
    <row r="298" s="13" customFormat="1">
      <c r="A298" s="13"/>
      <c r="B298" s="249"/>
      <c r="C298" s="250"/>
      <c r="D298" s="251" t="s">
        <v>158</v>
      </c>
      <c r="E298" s="252" t="s">
        <v>1</v>
      </c>
      <c r="F298" s="253" t="s">
        <v>711</v>
      </c>
      <c r="G298" s="250"/>
      <c r="H298" s="254">
        <v>2.5550000000000002</v>
      </c>
      <c r="I298" s="255"/>
      <c r="J298" s="250"/>
      <c r="K298" s="250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158</v>
      </c>
      <c r="AU298" s="260" t="s">
        <v>85</v>
      </c>
      <c r="AV298" s="13" t="s">
        <v>85</v>
      </c>
      <c r="AW298" s="13" t="s">
        <v>32</v>
      </c>
      <c r="AX298" s="13" t="s">
        <v>75</v>
      </c>
      <c r="AY298" s="260" t="s">
        <v>150</v>
      </c>
    </row>
    <row r="299" s="14" customFormat="1">
      <c r="A299" s="14"/>
      <c r="B299" s="261"/>
      <c r="C299" s="262"/>
      <c r="D299" s="251" t="s">
        <v>158</v>
      </c>
      <c r="E299" s="263" t="s">
        <v>1</v>
      </c>
      <c r="F299" s="264" t="s">
        <v>160</v>
      </c>
      <c r="G299" s="262"/>
      <c r="H299" s="265">
        <v>2.5550000000000002</v>
      </c>
      <c r="I299" s="266"/>
      <c r="J299" s="262"/>
      <c r="K299" s="262"/>
      <c r="L299" s="267"/>
      <c r="M299" s="268"/>
      <c r="N299" s="269"/>
      <c r="O299" s="269"/>
      <c r="P299" s="269"/>
      <c r="Q299" s="269"/>
      <c r="R299" s="269"/>
      <c r="S299" s="269"/>
      <c r="T299" s="27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1" t="s">
        <v>158</v>
      </c>
      <c r="AU299" s="271" t="s">
        <v>85</v>
      </c>
      <c r="AV299" s="14" t="s">
        <v>156</v>
      </c>
      <c r="AW299" s="14" t="s">
        <v>32</v>
      </c>
      <c r="AX299" s="14" t="s">
        <v>83</v>
      </c>
      <c r="AY299" s="271" t="s">
        <v>150</v>
      </c>
    </row>
    <row r="300" s="2" customFormat="1" ht="24.15" customHeight="1">
      <c r="A300" s="39"/>
      <c r="B300" s="40"/>
      <c r="C300" s="235" t="s">
        <v>440</v>
      </c>
      <c r="D300" s="235" t="s">
        <v>152</v>
      </c>
      <c r="E300" s="236" t="s">
        <v>712</v>
      </c>
      <c r="F300" s="237" t="s">
        <v>713</v>
      </c>
      <c r="G300" s="238" t="s">
        <v>302</v>
      </c>
      <c r="H300" s="239">
        <v>6</v>
      </c>
      <c r="I300" s="240"/>
      <c r="J300" s="241">
        <f>ROUND(I300*H300,2)</f>
        <v>0</v>
      </c>
      <c r="K300" s="242"/>
      <c r="L300" s="45"/>
      <c r="M300" s="243" t="s">
        <v>1</v>
      </c>
      <c r="N300" s="244" t="s">
        <v>40</v>
      </c>
      <c r="O300" s="92"/>
      <c r="P300" s="245">
        <f>O300*H300</f>
        <v>0</v>
      </c>
      <c r="Q300" s="245">
        <v>0</v>
      </c>
      <c r="R300" s="245">
        <f>Q300*H300</f>
        <v>0</v>
      </c>
      <c r="S300" s="245">
        <v>0.034000000000000002</v>
      </c>
      <c r="T300" s="246">
        <f>S300*H300</f>
        <v>0.20400000000000002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7" t="s">
        <v>156</v>
      </c>
      <c r="AT300" s="247" t="s">
        <v>152</v>
      </c>
      <c r="AU300" s="247" t="s">
        <v>85</v>
      </c>
      <c r="AY300" s="18" t="s">
        <v>150</v>
      </c>
      <c r="BE300" s="248">
        <f>IF(N300="základní",J300,0)</f>
        <v>0</v>
      </c>
      <c r="BF300" s="248">
        <f>IF(N300="snížená",J300,0)</f>
        <v>0</v>
      </c>
      <c r="BG300" s="248">
        <f>IF(N300="zákl. přenesená",J300,0)</f>
        <v>0</v>
      </c>
      <c r="BH300" s="248">
        <f>IF(N300="sníž. přenesená",J300,0)</f>
        <v>0</v>
      </c>
      <c r="BI300" s="248">
        <f>IF(N300="nulová",J300,0)</f>
        <v>0</v>
      </c>
      <c r="BJ300" s="18" t="s">
        <v>83</v>
      </c>
      <c r="BK300" s="248">
        <f>ROUND(I300*H300,2)</f>
        <v>0</v>
      </c>
      <c r="BL300" s="18" t="s">
        <v>156</v>
      </c>
      <c r="BM300" s="247" t="s">
        <v>714</v>
      </c>
    </row>
    <row r="301" s="13" customFormat="1">
      <c r="A301" s="13"/>
      <c r="B301" s="249"/>
      <c r="C301" s="250"/>
      <c r="D301" s="251" t="s">
        <v>158</v>
      </c>
      <c r="E301" s="252" t="s">
        <v>1</v>
      </c>
      <c r="F301" s="253" t="s">
        <v>85</v>
      </c>
      <c r="G301" s="250"/>
      <c r="H301" s="254">
        <v>2</v>
      </c>
      <c r="I301" s="255"/>
      <c r="J301" s="250"/>
      <c r="K301" s="250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158</v>
      </c>
      <c r="AU301" s="260" t="s">
        <v>85</v>
      </c>
      <c r="AV301" s="13" t="s">
        <v>85</v>
      </c>
      <c r="AW301" s="13" t="s">
        <v>32</v>
      </c>
      <c r="AX301" s="13" t="s">
        <v>75</v>
      </c>
      <c r="AY301" s="260" t="s">
        <v>150</v>
      </c>
    </row>
    <row r="302" s="13" customFormat="1">
      <c r="A302" s="13"/>
      <c r="B302" s="249"/>
      <c r="C302" s="250"/>
      <c r="D302" s="251" t="s">
        <v>158</v>
      </c>
      <c r="E302" s="252" t="s">
        <v>1</v>
      </c>
      <c r="F302" s="253" t="s">
        <v>156</v>
      </c>
      <c r="G302" s="250"/>
      <c r="H302" s="254">
        <v>4</v>
      </c>
      <c r="I302" s="255"/>
      <c r="J302" s="250"/>
      <c r="K302" s="250"/>
      <c r="L302" s="256"/>
      <c r="M302" s="257"/>
      <c r="N302" s="258"/>
      <c r="O302" s="258"/>
      <c r="P302" s="258"/>
      <c r="Q302" s="258"/>
      <c r="R302" s="258"/>
      <c r="S302" s="258"/>
      <c r="T302" s="25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0" t="s">
        <v>158</v>
      </c>
      <c r="AU302" s="260" t="s">
        <v>85</v>
      </c>
      <c r="AV302" s="13" t="s">
        <v>85</v>
      </c>
      <c r="AW302" s="13" t="s">
        <v>32</v>
      </c>
      <c r="AX302" s="13" t="s">
        <v>75</v>
      </c>
      <c r="AY302" s="260" t="s">
        <v>150</v>
      </c>
    </row>
    <row r="303" s="14" customFormat="1">
      <c r="A303" s="14"/>
      <c r="B303" s="261"/>
      <c r="C303" s="262"/>
      <c r="D303" s="251" t="s">
        <v>158</v>
      </c>
      <c r="E303" s="263" t="s">
        <v>1</v>
      </c>
      <c r="F303" s="264" t="s">
        <v>160</v>
      </c>
      <c r="G303" s="262"/>
      <c r="H303" s="265">
        <v>6</v>
      </c>
      <c r="I303" s="266"/>
      <c r="J303" s="262"/>
      <c r="K303" s="262"/>
      <c r="L303" s="267"/>
      <c r="M303" s="268"/>
      <c r="N303" s="269"/>
      <c r="O303" s="269"/>
      <c r="P303" s="269"/>
      <c r="Q303" s="269"/>
      <c r="R303" s="269"/>
      <c r="S303" s="269"/>
      <c r="T303" s="27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1" t="s">
        <v>158</v>
      </c>
      <c r="AU303" s="271" t="s">
        <v>85</v>
      </c>
      <c r="AV303" s="14" t="s">
        <v>156</v>
      </c>
      <c r="AW303" s="14" t="s">
        <v>32</v>
      </c>
      <c r="AX303" s="14" t="s">
        <v>83</v>
      </c>
      <c r="AY303" s="271" t="s">
        <v>150</v>
      </c>
    </row>
    <row r="304" s="2" customFormat="1" ht="24.15" customHeight="1">
      <c r="A304" s="39"/>
      <c r="B304" s="40"/>
      <c r="C304" s="235" t="s">
        <v>461</v>
      </c>
      <c r="D304" s="235" t="s">
        <v>152</v>
      </c>
      <c r="E304" s="236" t="s">
        <v>715</v>
      </c>
      <c r="F304" s="237" t="s">
        <v>716</v>
      </c>
      <c r="G304" s="238" t="s">
        <v>302</v>
      </c>
      <c r="H304" s="239">
        <v>21</v>
      </c>
      <c r="I304" s="240"/>
      <c r="J304" s="241">
        <f>ROUND(I304*H304,2)</f>
        <v>0</v>
      </c>
      <c r="K304" s="242"/>
      <c r="L304" s="45"/>
      <c r="M304" s="243" t="s">
        <v>1</v>
      </c>
      <c r="N304" s="244" t="s">
        <v>40</v>
      </c>
      <c r="O304" s="92"/>
      <c r="P304" s="245">
        <f>O304*H304</f>
        <v>0</v>
      </c>
      <c r="Q304" s="245">
        <v>0</v>
      </c>
      <c r="R304" s="245">
        <f>Q304*H304</f>
        <v>0</v>
      </c>
      <c r="S304" s="245">
        <v>0.058999999999999997</v>
      </c>
      <c r="T304" s="246">
        <f>S304*H304</f>
        <v>1.2389999999999999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7" t="s">
        <v>156</v>
      </c>
      <c r="AT304" s="247" t="s">
        <v>152</v>
      </c>
      <c r="AU304" s="247" t="s">
        <v>85</v>
      </c>
      <c r="AY304" s="18" t="s">
        <v>150</v>
      </c>
      <c r="BE304" s="248">
        <f>IF(N304="základní",J304,0)</f>
        <v>0</v>
      </c>
      <c r="BF304" s="248">
        <f>IF(N304="snížená",J304,0)</f>
        <v>0</v>
      </c>
      <c r="BG304" s="248">
        <f>IF(N304="zákl. přenesená",J304,0)</f>
        <v>0</v>
      </c>
      <c r="BH304" s="248">
        <f>IF(N304="sníž. přenesená",J304,0)</f>
        <v>0</v>
      </c>
      <c r="BI304" s="248">
        <f>IF(N304="nulová",J304,0)</f>
        <v>0</v>
      </c>
      <c r="BJ304" s="18" t="s">
        <v>83</v>
      </c>
      <c r="BK304" s="248">
        <f>ROUND(I304*H304,2)</f>
        <v>0</v>
      </c>
      <c r="BL304" s="18" t="s">
        <v>156</v>
      </c>
      <c r="BM304" s="247" t="s">
        <v>717</v>
      </c>
    </row>
    <row r="305" s="13" customFormat="1">
      <c r="A305" s="13"/>
      <c r="B305" s="249"/>
      <c r="C305" s="250"/>
      <c r="D305" s="251" t="s">
        <v>158</v>
      </c>
      <c r="E305" s="252" t="s">
        <v>1</v>
      </c>
      <c r="F305" s="253" t="s">
        <v>240</v>
      </c>
      <c r="G305" s="250"/>
      <c r="H305" s="254">
        <v>11</v>
      </c>
      <c r="I305" s="255"/>
      <c r="J305" s="250"/>
      <c r="K305" s="250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158</v>
      </c>
      <c r="AU305" s="260" t="s">
        <v>85</v>
      </c>
      <c r="AV305" s="13" t="s">
        <v>85</v>
      </c>
      <c r="AW305" s="13" t="s">
        <v>32</v>
      </c>
      <c r="AX305" s="13" t="s">
        <v>75</v>
      </c>
      <c r="AY305" s="260" t="s">
        <v>150</v>
      </c>
    </row>
    <row r="306" s="13" customFormat="1">
      <c r="A306" s="13"/>
      <c r="B306" s="249"/>
      <c r="C306" s="250"/>
      <c r="D306" s="251" t="s">
        <v>158</v>
      </c>
      <c r="E306" s="252" t="s">
        <v>1</v>
      </c>
      <c r="F306" s="253" t="s">
        <v>227</v>
      </c>
      <c r="G306" s="250"/>
      <c r="H306" s="254">
        <v>10</v>
      </c>
      <c r="I306" s="255"/>
      <c r="J306" s="250"/>
      <c r="K306" s="250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158</v>
      </c>
      <c r="AU306" s="260" t="s">
        <v>85</v>
      </c>
      <c r="AV306" s="13" t="s">
        <v>85</v>
      </c>
      <c r="AW306" s="13" t="s">
        <v>32</v>
      </c>
      <c r="AX306" s="13" t="s">
        <v>75</v>
      </c>
      <c r="AY306" s="260" t="s">
        <v>150</v>
      </c>
    </row>
    <row r="307" s="14" customFormat="1">
      <c r="A307" s="14"/>
      <c r="B307" s="261"/>
      <c r="C307" s="262"/>
      <c r="D307" s="251" t="s">
        <v>158</v>
      </c>
      <c r="E307" s="263" t="s">
        <v>1</v>
      </c>
      <c r="F307" s="264" t="s">
        <v>160</v>
      </c>
      <c r="G307" s="262"/>
      <c r="H307" s="265">
        <v>21</v>
      </c>
      <c r="I307" s="266"/>
      <c r="J307" s="262"/>
      <c r="K307" s="262"/>
      <c r="L307" s="267"/>
      <c r="M307" s="268"/>
      <c r="N307" s="269"/>
      <c r="O307" s="269"/>
      <c r="P307" s="269"/>
      <c r="Q307" s="269"/>
      <c r="R307" s="269"/>
      <c r="S307" s="269"/>
      <c r="T307" s="27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1" t="s">
        <v>158</v>
      </c>
      <c r="AU307" s="271" t="s">
        <v>85</v>
      </c>
      <c r="AV307" s="14" t="s">
        <v>156</v>
      </c>
      <c r="AW307" s="14" t="s">
        <v>32</v>
      </c>
      <c r="AX307" s="14" t="s">
        <v>83</v>
      </c>
      <c r="AY307" s="271" t="s">
        <v>150</v>
      </c>
    </row>
    <row r="308" s="2" customFormat="1" ht="24.15" customHeight="1">
      <c r="A308" s="39"/>
      <c r="B308" s="40"/>
      <c r="C308" s="235" t="s">
        <v>467</v>
      </c>
      <c r="D308" s="235" t="s">
        <v>152</v>
      </c>
      <c r="E308" s="236" t="s">
        <v>718</v>
      </c>
      <c r="F308" s="237" t="s">
        <v>719</v>
      </c>
      <c r="G308" s="238" t="s">
        <v>302</v>
      </c>
      <c r="H308" s="239">
        <v>48</v>
      </c>
      <c r="I308" s="240"/>
      <c r="J308" s="241">
        <f>ROUND(I308*H308,2)</f>
        <v>0</v>
      </c>
      <c r="K308" s="242"/>
      <c r="L308" s="45"/>
      <c r="M308" s="243" t="s">
        <v>1</v>
      </c>
      <c r="N308" s="244" t="s">
        <v>40</v>
      </c>
      <c r="O308" s="92"/>
      <c r="P308" s="245">
        <f>O308*H308</f>
        <v>0</v>
      </c>
      <c r="Q308" s="245">
        <v>0</v>
      </c>
      <c r="R308" s="245">
        <f>Q308*H308</f>
        <v>0</v>
      </c>
      <c r="S308" s="245">
        <v>0.187</v>
      </c>
      <c r="T308" s="246">
        <f>S308*H308</f>
        <v>8.9759999999999991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7" t="s">
        <v>156</v>
      </c>
      <c r="AT308" s="247" t="s">
        <v>152</v>
      </c>
      <c r="AU308" s="247" t="s">
        <v>85</v>
      </c>
      <c r="AY308" s="18" t="s">
        <v>150</v>
      </c>
      <c r="BE308" s="248">
        <f>IF(N308="základní",J308,0)</f>
        <v>0</v>
      </c>
      <c r="BF308" s="248">
        <f>IF(N308="snížená",J308,0)</f>
        <v>0</v>
      </c>
      <c r="BG308" s="248">
        <f>IF(N308="zákl. přenesená",J308,0)</f>
        <v>0</v>
      </c>
      <c r="BH308" s="248">
        <f>IF(N308="sníž. přenesená",J308,0)</f>
        <v>0</v>
      </c>
      <c r="BI308" s="248">
        <f>IF(N308="nulová",J308,0)</f>
        <v>0</v>
      </c>
      <c r="BJ308" s="18" t="s">
        <v>83</v>
      </c>
      <c r="BK308" s="248">
        <f>ROUND(I308*H308,2)</f>
        <v>0</v>
      </c>
      <c r="BL308" s="18" t="s">
        <v>156</v>
      </c>
      <c r="BM308" s="247" t="s">
        <v>720</v>
      </c>
    </row>
    <row r="309" s="15" customFormat="1">
      <c r="A309" s="15"/>
      <c r="B309" s="278"/>
      <c r="C309" s="279"/>
      <c r="D309" s="251" t="s">
        <v>158</v>
      </c>
      <c r="E309" s="280" t="s">
        <v>1</v>
      </c>
      <c r="F309" s="281" t="s">
        <v>721</v>
      </c>
      <c r="G309" s="279"/>
      <c r="H309" s="280" t="s">
        <v>1</v>
      </c>
      <c r="I309" s="282"/>
      <c r="J309" s="279"/>
      <c r="K309" s="279"/>
      <c r="L309" s="283"/>
      <c r="M309" s="284"/>
      <c r="N309" s="285"/>
      <c r="O309" s="285"/>
      <c r="P309" s="285"/>
      <c r="Q309" s="285"/>
      <c r="R309" s="285"/>
      <c r="S309" s="285"/>
      <c r="T309" s="28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7" t="s">
        <v>158</v>
      </c>
      <c r="AU309" s="287" t="s">
        <v>85</v>
      </c>
      <c r="AV309" s="15" t="s">
        <v>83</v>
      </c>
      <c r="AW309" s="15" t="s">
        <v>32</v>
      </c>
      <c r="AX309" s="15" t="s">
        <v>75</v>
      </c>
      <c r="AY309" s="287" t="s">
        <v>150</v>
      </c>
    </row>
    <row r="310" s="13" customFormat="1">
      <c r="A310" s="13"/>
      <c r="B310" s="249"/>
      <c r="C310" s="250"/>
      <c r="D310" s="251" t="s">
        <v>158</v>
      </c>
      <c r="E310" s="252" t="s">
        <v>1</v>
      </c>
      <c r="F310" s="253" t="s">
        <v>722</v>
      </c>
      <c r="G310" s="250"/>
      <c r="H310" s="254">
        <v>22</v>
      </c>
      <c r="I310" s="255"/>
      <c r="J310" s="250"/>
      <c r="K310" s="250"/>
      <c r="L310" s="256"/>
      <c r="M310" s="257"/>
      <c r="N310" s="258"/>
      <c r="O310" s="258"/>
      <c r="P310" s="258"/>
      <c r="Q310" s="258"/>
      <c r="R310" s="258"/>
      <c r="S310" s="258"/>
      <c r="T310" s="25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0" t="s">
        <v>158</v>
      </c>
      <c r="AU310" s="260" t="s">
        <v>85</v>
      </c>
      <c r="AV310" s="13" t="s">
        <v>85</v>
      </c>
      <c r="AW310" s="13" t="s">
        <v>32</v>
      </c>
      <c r="AX310" s="13" t="s">
        <v>75</v>
      </c>
      <c r="AY310" s="260" t="s">
        <v>150</v>
      </c>
    </row>
    <row r="311" s="13" customFormat="1">
      <c r="A311" s="13"/>
      <c r="B311" s="249"/>
      <c r="C311" s="250"/>
      <c r="D311" s="251" t="s">
        <v>158</v>
      </c>
      <c r="E311" s="252" t="s">
        <v>1</v>
      </c>
      <c r="F311" s="253" t="s">
        <v>723</v>
      </c>
      <c r="G311" s="250"/>
      <c r="H311" s="254">
        <v>26</v>
      </c>
      <c r="I311" s="255"/>
      <c r="J311" s="250"/>
      <c r="K311" s="250"/>
      <c r="L311" s="256"/>
      <c r="M311" s="257"/>
      <c r="N311" s="258"/>
      <c r="O311" s="258"/>
      <c r="P311" s="258"/>
      <c r="Q311" s="258"/>
      <c r="R311" s="258"/>
      <c r="S311" s="258"/>
      <c r="T311" s="25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0" t="s">
        <v>158</v>
      </c>
      <c r="AU311" s="260" t="s">
        <v>85</v>
      </c>
      <c r="AV311" s="13" t="s">
        <v>85</v>
      </c>
      <c r="AW311" s="13" t="s">
        <v>32</v>
      </c>
      <c r="AX311" s="13" t="s">
        <v>75</v>
      </c>
      <c r="AY311" s="260" t="s">
        <v>150</v>
      </c>
    </row>
    <row r="312" s="14" customFormat="1">
      <c r="A312" s="14"/>
      <c r="B312" s="261"/>
      <c r="C312" s="262"/>
      <c r="D312" s="251" t="s">
        <v>158</v>
      </c>
      <c r="E312" s="263" t="s">
        <v>1</v>
      </c>
      <c r="F312" s="264" t="s">
        <v>160</v>
      </c>
      <c r="G312" s="262"/>
      <c r="H312" s="265">
        <v>48</v>
      </c>
      <c r="I312" s="266"/>
      <c r="J312" s="262"/>
      <c r="K312" s="262"/>
      <c r="L312" s="267"/>
      <c r="M312" s="268"/>
      <c r="N312" s="269"/>
      <c r="O312" s="269"/>
      <c r="P312" s="269"/>
      <c r="Q312" s="269"/>
      <c r="R312" s="269"/>
      <c r="S312" s="269"/>
      <c r="T312" s="27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1" t="s">
        <v>158</v>
      </c>
      <c r="AU312" s="271" t="s">
        <v>85</v>
      </c>
      <c r="AV312" s="14" t="s">
        <v>156</v>
      </c>
      <c r="AW312" s="14" t="s">
        <v>32</v>
      </c>
      <c r="AX312" s="14" t="s">
        <v>83</v>
      </c>
      <c r="AY312" s="271" t="s">
        <v>150</v>
      </c>
    </row>
    <row r="313" s="12" customFormat="1" ht="22.8" customHeight="1">
      <c r="A313" s="12"/>
      <c r="B313" s="219"/>
      <c r="C313" s="220"/>
      <c r="D313" s="221" t="s">
        <v>74</v>
      </c>
      <c r="E313" s="233" t="s">
        <v>210</v>
      </c>
      <c r="F313" s="233" t="s">
        <v>211</v>
      </c>
      <c r="G313" s="220"/>
      <c r="H313" s="220"/>
      <c r="I313" s="223"/>
      <c r="J313" s="234">
        <f>BK313</f>
        <v>0</v>
      </c>
      <c r="K313" s="220"/>
      <c r="L313" s="225"/>
      <c r="M313" s="226"/>
      <c r="N313" s="227"/>
      <c r="O313" s="227"/>
      <c r="P313" s="228">
        <f>SUM(P314:P318)</f>
        <v>0</v>
      </c>
      <c r="Q313" s="227"/>
      <c r="R313" s="228">
        <f>SUM(R314:R318)</f>
        <v>0</v>
      </c>
      <c r="S313" s="227"/>
      <c r="T313" s="229">
        <f>SUM(T314:T318)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30" t="s">
        <v>83</v>
      </c>
      <c r="AT313" s="231" t="s">
        <v>74</v>
      </c>
      <c r="AU313" s="231" t="s">
        <v>83</v>
      </c>
      <c r="AY313" s="230" t="s">
        <v>150</v>
      </c>
      <c r="BK313" s="232">
        <f>SUM(BK314:BK318)</f>
        <v>0</v>
      </c>
    </row>
    <row r="314" s="2" customFormat="1" ht="24.15" customHeight="1">
      <c r="A314" s="39"/>
      <c r="B314" s="40"/>
      <c r="C314" s="235" t="s">
        <v>471</v>
      </c>
      <c r="D314" s="235" t="s">
        <v>152</v>
      </c>
      <c r="E314" s="236" t="s">
        <v>218</v>
      </c>
      <c r="F314" s="237" t="s">
        <v>219</v>
      </c>
      <c r="G314" s="238" t="s">
        <v>215</v>
      </c>
      <c r="H314" s="239">
        <v>10.419000000000001</v>
      </c>
      <c r="I314" s="240"/>
      <c r="J314" s="241">
        <f>ROUND(I314*H314,2)</f>
        <v>0</v>
      </c>
      <c r="K314" s="242"/>
      <c r="L314" s="45"/>
      <c r="M314" s="243" t="s">
        <v>1</v>
      </c>
      <c r="N314" s="244" t="s">
        <v>40</v>
      </c>
      <c r="O314" s="92"/>
      <c r="P314" s="245">
        <f>O314*H314</f>
        <v>0</v>
      </c>
      <c r="Q314" s="245">
        <v>0</v>
      </c>
      <c r="R314" s="245">
        <f>Q314*H314</f>
        <v>0</v>
      </c>
      <c r="S314" s="245">
        <v>0</v>
      </c>
      <c r="T314" s="24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7" t="s">
        <v>156</v>
      </c>
      <c r="AT314" s="247" t="s">
        <v>152</v>
      </c>
      <c r="AU314" s="247" t="s">
        <v>85</v>
      </c>
      <c r="AY314" s="18" t="s">
        <v>150</v>
      </c>
      <c r="BE314" s="248">
        <f>IF(N314="základní",J314,0)</f>
        <v>0</v>
      </c>
      <c r="BF314" s="248">
        <f>IF(N314="snížená",J314,0)</f>
        <v>0</v>
      </c>
      <c r="BG314" s="248">
        <f>IF(N314="zákl. přenesená",J314,0)</f>
        <v>0</v>
      </c>
      <c r="BH314" s="248">
        <f>IF(N314="sníž. přenesená",J314,0)</f>
        <v>0</v>
      </c>
      <c r="BI314" s="248">
        <f>IF(N314="nulová",J314,0)</f>
        <v>0</v>
      </c>
      <c r="BJ314" s="18" t="s">
        <v>83</v>
      </c>
      <c r="BK314" s="248">
        <f>ROUND(I314*H314,2)</f>
        <v>0</v>
      </c>
      <c r="BL314" s="18" t="s">
        <v>156</v>
      </c>
      <c r="BM314" s="247" t="s">
        <v>724</v>
      </c>
    </row>
    <row r="315" s="2" customFormat="1" ht="24.15" customHeight="1">
      <c r="A315" s="39"/>
      <c r="B315" s="40"/>
      <c r="C315" s="235" t="s">
        <v>483</v>
      </c>
      <c r="D315" s="235" t="s">
        <v>152</v>
      </c>
      <c r="E315" s="236" t="s">
        <v>221</v>
      </c>
      <c r="F315" s="237" t="s">
        <v>222</v>
      </c>
      <c r="G315" s="238" t="s">
        <v>215</v>
      </c>
      <c r="H315" s="239">
        <v>302.15100000000001</v>
      </c>
      <c r="I315" s="240"/>
      <c r="J315" s="241">
        <f>ROUND(I315*H315,2)</f>
        <v>0</v>
      </c>
      <c r="K315" s="242"/>
      <c r="L315" s="45"/>
      <c r="M315" s="243" t="s">
        <v>1</v>
      </c>
      <c r="N315" s="244" t="s">
        <v>40</v>
      </c>
      <c r="O315" s="92"/>
      <c r="P315" s="245">
        <f>O315*H315</f>
        <v>0</v>
      </c>
      <c r="Q315" s="245">
        <v>0</v>
      </c>
      <c r="R315" s="245">
        <f>Q315*H315</f>
        <v>0</v>
      </c>
      <c r="S315" s="245">
        <v>0</v>
      </c>
      <c r="T315" s="246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7" t="s">
        <v>156</v>
      </c>
      <c r="AT315" s="247" t="s">
        <v>152</v>
      </c>
      <c r="AU315" s="247" t="s">
        <v>85</v>
      </c>
      <c r="AY315" s="18" t="s">
        <v>150</v>
      </c>
      <c r="BE315" s="248">
        <f>IF(N315="základní",J315,0)</f>
        <v>0</v>
      </c>
      <c r="BF315" s="248">
        <f>IF(N315="snížená",J315,0)</f>
        <v>0</v>
      </c>
      <c r="BG315" s="248">
        <f>IF(N315="zákl. přenesená",J315,0)</f>
        <v>0</v>
      </c>
      <c r="BH315" s="248">
        <f>IF(N315="sníž. přenesená",J315,0)</f>
        <v>0</v>
      </c>
      <c r="BI315" s="248">
        <f>IF(N315="nulová",J315,0)</f>
        <v>0</v>
      </c>
      <c r="BJ315" s="18" t="s">
        <v>83</v>
      </c>
      <c r="BK315" s="248">
        <f>ROUND(I315*H315,2)</f>
        <v>0</v>
      </c>
      <c r="BL315" s="18" t="s">
        <v>156</v>
      </c>
      <c r="BM315" s="247" t="s">
        <v>725</v>
      </c>
    </row>
    <row r="316" s="2" customFormat="1">
      <c r="A316" s="39"/>
      <c r="B316" s="40"/>
      <c r="C316" s="41"/>
      <c r="D316" s="251" t="s">
        <v>224</v>
      </c>
      <c r="E316" s="41"/>
      <c r="F316" s="272" t="s">
        <v>726</v>
      </c>
      <c r="G316" s="41"/>
      <c r="H316" s="41"/>
      <c r="I316" s="202"/>
      <c r="J316" s="41"/>
      <c r="K316" s="41"/>
      <c r="L316" s="45"/>
      <c r="M316" s="273"/>
      <c r="N316" s="274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224</v>
      </c>
      <c r="AU316" s="18" t="s">
        <v>85</v>
      </c>
    </row>
    <row r="317" s="13" customFormat="1">
      <c r="A317" s="13"/>
      <c r="B317" s="249"/>
      <c r="C317" s="250"/>
      <c r="D317" s="251" t="s">
        <v>158</v>
      </c>
      <c r="E317" s="250"/>
      <c r="F317" s="253" t="s">
        <v>727</v>
      </c>
      <c r="G317" s="250"/>
      <c r="H317" s="254">
        <v>302.15100000000001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158</v>
      </c>
      <c r="AU317" s="260" t="s">
        <v>85</v>
      </c>
      <c r="AV317" s="13" t="s">
        <v>85</v>
      </c>
      <c r="AW317" s="13" t="s">
        <v>4</v>
      </c>
      <c r="AX317" s="13" t="s">
        <v>83</v>
      </c>
      <c r="AY317" s="260" t="s">
        <v>150</v>
      </c>
    </row>
    <row r="318" s="2" customFormat="1" ht="37.8" customHeight="1">
      <c r="A318" s="39"/>
      <c r="B318" s="40"/>
      <c r="C318" s="235" t="s">
        <v>728</v>
      </c>
      <c r="D318" s="235" t="s">
        <v>152</v>
      </c>
      <c r="E318" s="236" t="s">
        <v>729</v>
      </c>
      <c r="F318" s="237" t="s">
        <v>730</v>
      </c>
      <c r="G318" s="238" t="s">
        <v>215</v>
      </c>
      <c r="H318" s="239">
        <v>10.419000000000001</v>
      </c>
      <c r="I318" s="240"/>
      <c r="J318" s="241">
        <f>ROUND(I318*H318,2)</f>
        <v>0</v>
      </c>
      <c r="K318" s="242"/>
      <c r="L318" s="45"/>
      <c r="M318" s="243" t="s">
        <v>1</v>
      </c>
      <c r="N318" s="244" t="s">
        <v>40</v>
      </c>
      <c r="O318" s="92"/>
      <c r="P318" s="245">
        <f>O318*H318</f>
        <v>0</v>
      </c>
      <c r="Q318" s="245">
        <v>0</v>
      </c>
      <c r="R318" s="245">
        <f>Q318*H318</f>
        <v>0</v>
      </c>
      <c r="S318" s="245">
        <v>0</v>
      </c>
      <c r="T318" s="24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7" t="s">
        <v>156</v>
      </c>
      <c r="AT318" s="247" t="s">
        <v>152</v>
      </c>
      <c r="AU318" s="247" t="s">
        <v>85</v>
      </c>
      <c r="AY318" s="18" t="s">
        <v>150</v>
      </c>
      <c r="BE318" s="248">
        <f>IF(N318="základní",J318,0)</f>
        <v>0</v>
      </c>
      <c r="BF318" s="248">
        <f>IF(N318="snížená",J318,0)</f>
        <v>0</v>
      </c>
      <c r="BG318" s="248">
        <f>IF(N318="zákl. přenesená",J318,0)</f>
        <v>0</v>
      </c>
      <c r="BH318" s="248">
        <f>IF(N318="sníž. přenesená",J318,0)</f>
        <v>0</v>
      </c>
      <c r="BI318" s="248">
        <f>IF(N318="nulová",J318,0)</f>
        <v>0</v>
      </c>
      <c r="BJ318" s="18" t="s">
        <v>83</v>
      </c>
      <c r="BK318" s="248">
        <f>ROUND(I318*H318,2)</f>
        <v>0</v>
      </c>
      <c r="BL318" s="18" t="s">
        <v>156</v>
      </c>
      <c r="BM318" s="247" t="s">
        <v>731</v>
      </c>
    </row>
    <row r="319" s="12" customFormat="1" ht="22.8" customHeight="1">
      <c r="A319" s="12"/>
      <c r="B319" s="219"/>
      <c r="C319" s="220"/>
      <c r="D319" s="221" t="s">
        <v>74</v>
      </c>
      <c r="E319" s="233" t="s">
        <v>732</v>
      </c>
      <c r="F319" s="233" t="s">
        <v>733</v>
      </c>
      <c r="G319" s="220"/>
      <c r="H319" s="220"/>
      <c r="I319" s="223"/>
      <c r="J319" s="234">
        <f>BK319</f>
        <v>0</v>
      </c>
      <c r="K319" s="220"/>
      <c r="L319" s="225"/>
      <c r="M319" s="226"/>
      <c r="N319" s="227"/>
      <c r="O319" s="227"/>
      <c r="P319" s="228">
        <f>P320</f>
        <v>0</v>
      </c>
      <c r="Q319" s="227"/>
      <c r="R319" s="228">
        <f>R320</f>
        <v>0</v>
      </c>
      <c r="S319" s="227"/>
      <c r="T319" s="229">
        <f>T320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30" t="s">
        <v>83</v>
      </c>
      <c r="AT319" s="231" t="s">
        <v>74</v>
      </c>
      <c r="AU319" s="231" t="s">
        <v>83</v>
      </c>
      <c r="AY319" s="230" t="s">
        <v>150</v>
      </c>
      <c r="BK319" s="232">
        <f>BK320</f>
        <v>0</v>
      </c>
    </row>
    <row r="320" s="2" customFormat="1" ht="16.5" customHeight="1">
      <c r="A320" s="39"/>
      <c r="B320" s="40"/>
      <c r="C320" s="235" t="s">
        <v>734</v>
      </c>
      <c r="D320" s="235" t="s">
        <v>152</v>
      </c>
      <c r="E320" s="236" t="s">
        <v>735</v>
      </c>
      <c r="F320" s="237" t="s">
        <v>736</v>
      </c>
      <c r="G320" s="238" t="s">
        <v>215</v>
      </c>
      <c r="H320" s="239">
        <v>423.89100000000002</v>
      </c>
      <c r="I320" s="240"/>
      <c r="J320" s="241">
        <f>ROUND(I320*H320,2)</f>
        <v>0</v>
      </c>
      <c r="K320" s="242"/>
      <c r="L320" s="45"/>
      <c r="M320" s="243" t="s">
        <v>1</v>
      </c>
      <c r="N320" s="244" t="s">
        <v>40</v>
      </c>
      <c r="O320" s="92"/>
      <c r="P320" s="245">
        <f>O320*H320</f>
        <v>0</v>
      </c>
      <c r="Q320" s="245">
        <v>0</v>
      </c>
      <c r="R320" s="245">
        <f>Q320*H320</f>
        <v>0</v>
      </c>
      <c r="S320" s="245">
        <v>0</v>
      </c>
      <c r="T320" s="24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7" t="s">
        <v>156</v>
      </c>
      <c r="AT320" s="247" t="s">
        <v>152</v>
      </c>
      <c r="AU320" s="247" t="s">
        <v>85</v>
      </c>
      <c r="AY320" s="18" t="s">
        <v>150</v>
      </c>
      <c r="BE320" s="248">
        <f>IF(N320="základní",J320,0)</f>
        <v>0</v>
      </c>
      <c r="BF320" s="248">
        <f>IF(N320="snížená",J320,0)</f>
        <v>0</v>
      </c>
      <c r="BG320" s="248">
        <f>IF(N320="zákl. přenesená",J320,0)</f>
        <v>0</v>
      </c>
      <c r="BH320" s="248">
        <f>IF(N320="sníž. přenesená",J320,0)</f>
        <v>0</v>
      </c>
      <c r="BI320" s="248">
        <f>IF(N320="nulová",J320,0)</f>
        <v>0</v>
      </c>
      <c r="BJ320" s="18" t="s">
        <v>83</v>
      </c>
      <c r="BK320" s="248">
        <f>ROUND(I320*H320,2)</f>
        <v>0</v>
      </c>
      <c r="BL320" s="18" t="s">
        <v>156</v>
      </c>
      <c r="BM320" s="247" t="s">
        <v>737</v>
      </c>
    </row>
    <row r="321" s="12" customFormat="1" ht="25.92" customHeight="1">
      <c r="A321" s="12"/>
      <c r="B321" s="219"/>
      <c r="C321" s="220"/>
      <c r="D321" s="221" t="s">
        <v>74</v>
      </c>
      <c r="E321" s="222" t="s">
        <v>256</v>
      </c>
      <c r="F321" s="222" t="s">
        <v>257</v>
      </c>
      <c r="G321" s="220"/>
      <c r="H321" s="220"/>
      <c r="I321" s="223"/>
      <c r="J321" s="224">
        <f>BK321</f>
        <v>0</v>
      </c>
      <c r="K321" s="220"/>
      <c r="L321" s="225"/>
      <c r="M321" s="226"/>
      <c r="N321" s="227"/>
      <c r="O321" s="227"/>
      <c r="P321" s="228">
        <f>P322+P344+P350+P365+P427</f>
        <v>0</v>
      </c>
      <c r="Q321" s="227"/>
      <c r="R321" s="228">
        <f>R322+R344+R350+R365+R427</f>
        <v>4.3841438899999998</v>
      </c>
      <c r="S321" s="227"/>
      <c r="T321" s="229">
        <f>T322+T344+T350+T365+T427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30" t="s">
        <v>85</v>
      </c>
      <c r="AT321" s="231" t="s">
        <v>74</v>
      </c>
      <c r="AU321" s="231" t="s">
        <v>75</v>
      </c>
      <c r="AY321" s="230" t="s">
        <v>150</v>
      </c>
      <c r="BK321" s="232">
        <f>BK322+BK344+BK350+BK365+BK427</f>
        <v>0</v>
      </c>
    </row>
    <row r="322" s="12" customFormat="1" ht="22.8" customHeight="1">
      <c r="A322" s="12"/>
      <c r="B322" s="219"/>
      <c r="C322" s="220"/>
      <c r="D322" s="221" t="s">
        <v>74</v>
      </c>
      <c r="E322" s="233" t="s">
        <v>258</v>
      </c>
      <c r="F322" s="233" t="s">
        <v>259</v>
      </c>
      <c r="G322" s="220"/>
      <c r="H322" s="220"/>
      <c r="I322" s="223"/>
      <c r="J322" s="234">
        <f>BK322</f>
        <v>0</v>
      </c>
      <c r="K322" s="220"/>
      <c r="L322" s="225"/>
      <c r="M322" s="226"/>
      <c r="N322" s="227"/>
      <c r="O322" s="227"/>
      <c r="P322" s="228">
        <f>SUM(P323:P343)</f>
        <v>0</v>
      </c>
      <c r="Q322" s="227"/>
      <c r="R322" s="228">
        <f>SUM(R323:R343)</f>
        <v>0.51822880000000004</v>
      </c>
      <c r="S322" s="227"/>
      <c r="T322" s="229">
        <f>SUM(T323:T343)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30" t="s">
        <v>85</v>
      </c>
      <c r="AT322" s="231" t="s">
        <v>74</v>
      </c>
      <c r="AU322" s="231" t="s">
        <v>83</v>
      </c>
      <c r="AY322" s="230" t="s">
        <v>150</v>
      </c>
      <c r="BK322" s="232">
        <f>SUM(BK323:BK343)</f>
        <v>0</v>
      </c>
    </row>
    <row r="323" s="2" customFormat="1" ht="24.15" customHeight="1">
      <c r="A323" s="39"/>
      <c r="B323" s="40"/>
      <c r="C323" s="235" t="s">
        <v>738</v>
      </c>
      <c r="D323" s="235" t="s">
        <v>152</v>
      </c>
      <c r="E323" s="236" t="s">
        <v>739</v>
      </c>
      <c r="F323" s="237" t="s">
        <v>740</v>
      </c>
      <c r="G323" s="238" t="s">
        <v>155</v>
      </c>
      <c r="H323" s="239">
        <v>73.087999999999994</v>
      </c>
      <c r="I323" s="240"/>
      <c r="J323" s="241">
        <f>ROUND(I323*H323,2)</f>
        <v>0</v>
      </c>
      <c r="K323" s="242"/>
      <c r="L323" s="45"/>
      <c r="M323" s="243" t="s">
        <v>1</v>
      </c>
      <c r="N323" s="244" t="s">
        <v>40</v>
      </c>
      <c r="O323" s="92"/>
      <c r="P323" s="245">
        <f>O323*H323</f>
        <v>0</v>
      </c>
      <c r="Q323" s="245">
        <v>0</v>
      </c>
      <c r="R323" s="245">
        <f>Q323*H323</f>
        <v>0</v>
      </c>
      <c r="S323" s="245">
        <v>0</v>
      </c>
      <c r="T323" s="24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7" t="s">
        <v>263</v>
      </c>
      <c r="AT323" s="247" t="s">
        <v>152</v>
      </c>
      <c r="AU323" s="247" t="s">
        <v>85</v>
      </c>
      <c r="AY323" s="18" t="s">
        <v>150</v>
      </c>
      <c r="BE323" s="248">
        <f>IF(N323="základní",J323,0)</f>
        <v>0</v>
      </c>
      <c r="BF323" s="248">
        <f>IF(N323="snížená",J323,0)</f>
        <v>0</v>
      </c>
      <c r="BG323" s="248">
        <f>IF(N323="zákl. přenesená",J323,0)</f>
        <v>0</v>
      </c>
      <c r="BH323" s="248">
        <f>IF(N323="sníž. přenesená",J323,0)</f>
        <v>0</v>
      </c>
      <c r="BI323" s="248">
        <f>IF(N323="nulová",J323,0)</f>
        <v>0</v>
      </c>
      <c r="BJ323" s="18" t="s">
        <v>83</v>
      </c>
      <c r="BK323" s="248">
        <f>ROUND(I323*H323,2)</f>
        <v>0</v>
      </c>
      <c r="BL323" s="18" t="s">
        <v>263</v>
      </c>
      <c r="BM323" s="247" t="s">
        <v>741</v>
      </c>
    </row>
    <row r="324" s="13" customFormat="1">
      <c r="A324" s="13"/>
      <c r="B324" s="249"/>
      <c r="C324" s="250"/>
      <c r="D324" s="251" t="s">
        <v>158</v>
      </c>
      <c r="E324" s="252" t="s">
        <v>1</v>
      </c>
      <c r="F324" s="253" t="s">
        <v>742</v>
      </c>
      <c r="G324" s="250"/>
      <c r="H324" s="254">
        <v>21.629999999999999</v>
      </c>
      <c r="I324" s="255"/>
      <c r="J324" s="250"/>
      <c r="K324" s="250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158</v>
      </c>
      <c r="AU324" s="260" t="s">
        <v>85</v>
      </c>
      <c r="AV324" s="13" t="s">
        <v>85</v>
      </c>
      <c r="AW324" s="13" t="s">
        <v>32</v>
      </c>
      <c r="AX324" s="13" t="s">
        <v>75</v>
      </c>
      <c r="AY324" s="260" t="s">
        <v>150</v>
      </c>
    </row>
    <row r="325" s="13" customFormat="1">
      <c r="A325" s="13"/>
      <c r="B325" s="249"/>
      <c r="C325" s="250"/>
      <c r="D325" s="251" t="s">
        <v>158</v>
      </c>
      <c r="E325" s="252" t="s">
        <v>1</v>
      </c>
      <c r="F325" s="253" t="s">
        <v>743</v>
      </c>
      <c r="G325" s="250"/>
      <c r="H325" s="254">
        <v>44.966999999999999</v>
      </c>
      <c r="I325" s="255"/>
      <c r="J325" s="250"/>
      <c r="K325" s="250"/>
      <c r="L325" s="256"/>
      <c r="M325" s="257"/>
      <c r="N325" s="258"/>
      <c r="O325" s="258"/>
      <c r="P325" s="258"/>
      <c r="Q325" s="258"/>
      <c r="R325" s="258"/>
      <c r="S325" s="258"/>
      <c r="T325" s="25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0" t="s">
        <v>158</v>
      </c>
      <c r="AU325" s="260" t="s">
        <v>85</v>
      </c>
      <c r="AV325" s="13" t="s">
        <v>85</v>
      </c>
      <c r="AW325" s="13" t="s">
        <v>32</v>
      </c>
      <c r="AX325" s="13" t="s">
        <v>75</v>
      </c>
      <c r="AY325" s="260" t="s">
        <v>150</v>
      </c>
    </row>
    <row r="326" s="13" customFormat="1">
      <c r="A326" s="13"/>
      <c r="B326" s="249"/>
      <c r="C326" s="250"/>
      <c r="D326" s="251" t="s">
        <v>158</v>
      </c>
      <c r="E326" s="252" t="s">
        <v>1</v>
      </c>
      <c r="F326" s="253" t="s">
        <v>744</v>
      </c>
      <c r="G326" s="250"/>
      <c r="H326" s="254">
        <v>1.7330000000000001</v>
      </c>
      <c r="I326" s="255"/>
      <c r="J326" s="250"/>
      <c r="K326" s="250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158</v>
      </c>
      <c r="AU326" s="260" t="s">
        <v>85</v>
      </c>
      <c r="AV326" s="13" t="s">
        <v>85</v>
      </c>
      <c r="AW326" s="13" t="s">
        <v>32</v>
      </c>
      <c r="AX326" s="13" t="s">
        <v>75</v>
      </c>
      <c r="AY326" s="260" t="s">
        <v>150</v>
      </c>
    </row>
    <row r="327" s="13" customFormat="1">
      <c r="A327" s="13"/>
      <c r="B327" s="249"/>
      <c r="C327" s="250"/>
      <c r="D327" s="251" t="s">
        <v>158</v>
      </c>
      <c r="E327" s="252" t="s">
        <v>1</v>
      </c>
      <c r="F327" s="253" t="s">
        <v>745</v>
      </c>
      <c r="G327" s="250"/>
      <c r="H327" s="254">
        <v>1.772</v>
      </c>
      <c r="I327" s="255"/>
      <c r="J327" s="250"/>
      <c r="K327" s="250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158</v>
      </c>
      <c r="AU327" s="260" t="s">
        <v>85</v>
      </c>
      <c r="AV327" s="13" t="s">
        <v>85</v>
      </c>
      <c r="AW327" s="13" t="s">
        <v>32</v>
      </c>
      <c r="AX327" s="13" t="s">
        <v>75</v>
      </c>
      <c r="AY327" s="260" t="s">
        <v>150</v>
      </c>
    </row>
    <row r="328" s="13" customFormat="1">
      <c r="A328" s="13"/>
      <c r="B328" s="249"/>
      <c r="C328" s="250"/>
      <c r="D328" s="251" t="s">
        <v>158</v>
      </c>
      <c r="E328" s="252" t="s">
        <v>1</v>
      </c>
      <c r="F328" s="253" t="s">
        <v>746</v>
      </c>
      <c r="G328" s="250"/>
      <c r="H328" s="254">
        <v>1.536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158</v>
      </c>
      <c r="AU328" s="260" t="s">
        <v>85</v>
      </c>
      <c r="AV328" s="13" t="s">
        <v>85</v>
      </c>
      <c r="AW328" s="13" t="s">
        <v>32</v>
      </c>
      <c r="AX328" s="13" t="s">
        <v>75</v>
      </c>
      <c r="AY328" s="260" t="s">
        <v>150</v>
      </c>
    </row>
    <row r="329" s="13" customFormat="1">
      <c r="A329" s="13"/>
      <c r="B329" s="249"/>
      <c r="C329" s="250"/>
      <c r="D329" s="251" t="s">
        <v>158</v>
      </c>
      <c r="E329" s="252" t="s">
        <v>1</v>
      </c>
      <c r="F329" s="253" t="s">
        <v>747</v>
      </c>
      <c r="G329" s="250"/>
      <c r="H329" s="254">
        <v>1.45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158</v>
      </c>
      <c r="AU329" s="260" t="s">
        <v>85</v>
      </c>
      <c r="AV329" s="13" t="s">
        <v>85</v>
      </c>
      <c r="AW329" s="13" t="s">
        <v>32</v>
      </c>
      <c r="AX329" s="13" t="s">
        <v>75</v>
      </c>
      <c r="AY329" s="260" t="s">
        <v>150</v>
      </c>
    </row>
    <row r="330" s="14" customFormat="1">
      <c r="A330" s="14"/>
      <c r="B330" s="261"/>
      <c r="C330" s="262"/>
      <c r="D330" s="251" t="s">
        <v>158</v>
      </c>
      <c r="E330" s="263" t="s">
        <v>1</v>
      </c>
      <c r="F330" s="264" t="s">
        <v>160</v>
      </c>
      <c r="G330" s="262"/>
      <c r="H330" s="265">
        <v>73.087999999999994</v>
      </c>
      <c r="I330" s="266"/>
      <c r="J330" s="262"/>
      <c r="K330" s="262"/>
      <c r="L330" s="267"/>
      <c r="M330" s="268"/>
      <c r="N330" s="269"/>
      <c r="O330" s="269"/>
      <c r="P330" s="269"/>
      <c r="Q330" s="269"/>
      <c r="R330" s="269"/>
      <c r="S330" s="269"/>
      <c r="T330" s="27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1" t="s">
        <v>158</v>
      </c>
      <c r="AU330" s="271" t="s">
        <v>85</v>
      </c>
      <c r="AV330" s="14" t="s">
        <v>156</v>
      </c>
      <c r="AW330" s="14" t="s">
        <v>32</v>
      </c>
      <c r="AX330" s="14" t="s">
        <v>83</v>
      </c>
      <c r="AY330" s="271" t="s">
        <v>150</v>
      </c>
    </row>
    <row r="331" s="2" customFormat="1" ht="16.5" customHeight="1">
      <c r="A331" s="39"/>
      <c r="B331" s="40"/>
      <c r="C331" s="299" t="s">
        <v>748</v>
      </c>
      <c r="D331" s="299" t="s">
        <v>653</v>
      </c>
      <c r="E331" s="300" t="s">
        <v>749</v>
      </c>
      <c r="F331" s="301" t="s">
        <v>750</v>
      </c>
      <c r="G331" s="302" t="s">
        <v>215</v>
      </c>
      <c r="H331" s="303">
        <v>0.029000000000000001</v>
      </c>
      <c r="I331" s="304"/>
      <c r="J331" s="305">
        <f>ROUND(I331*H331,2)</f>
        <v>0</v>
      </c>
      <c r="K331" s="306"/>
      <c r="L331" s="307"/>
      <c r="M331" s="308" t="s">
        <v>1</v>
      </c>
      <c r="N331" s="309" t="s">
        <v>40</v>
      </c>
      <c r="O331" s="92"/>
      <c r="P331" s="245">
        <f>O331*H331</f>
        <v>0</v>
      </c>
      <c r="Q331" s="245">
        <v>1</v>
      </c>
      <c r="R331" s="245">
        <f>Q331*H331</f>
        <v>0.029000000000000001</v>
      </c>
      <c r="S331" s="245">
        <v>0</v>
      </c>
      <c r="T331" s="246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7" t="s">
        <v>371</v>
      </c>
      <c r="AT331" s="247" t="s">
        <v>653</v>
      </c>
      <c r="AU331" s="247" t="s">
        <v>85</v>
      </c>
      <c r="AY331" s="18" t="s">
        <v>150</v>
      </c>
      <c r="BE331" s="248">
        <f>IF(N331="základní",J331,0)</f>
        <v>0</v>
      </c>
      <c r="BF331" s="248">
        <f>IF(N331="snížená",J331,0)</f>
        <v>0</v>
      </c>
      <c r="BG331" s="248">
        <f>IF(N331="zákl. přenesená",J331,0)</f>
        <v>0</v>
      </c>
      <c r="BH331" s="248">
        <f>IF(N331="sníž. přenesená",J331,0)</f>
        <v>0</v>
      </c>
      <c r="BI331" s="248">
        <f>IF(N331="nulová",J331,0)</f>
        <v>0</v>
      </c>
      <c r="BJ331" s="18" t="s">
        <v>83</v>
      </c>
      <c r="BK331" s="248">
        <f>ROUND(I331*H331,2)</f>
        <v>0</v>
      </c>
      <c r="BL331" s="18" t="s">
        <v>263</v>
      </c>
      <c r="BM331" s="247" t="s">
        <v>751</v>
      </c>
    </row>
    <row r="332" s="13" customFormat="1">
      <c r="A332" s="13"/>
      <c r="B332" s="249"/>
      <c r="C332" s="250"/>
      <c r="D332" s="251" t="s">
        <v>158</v>
      </c>
      <c r="E332" s="250"/>
      <c r="F332" s="253" t="s">
        <v>752</v>
      </c>
      <c r="G332" s="250"/>
      <c r="H332" s="254">
        <v>0.029000000000000001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158</v>
      </c>
      <c r="AU332" s="260" t="s">
        <v>85</v>
      </c>
      <c r="AV332" s="13" t="s">
        <v>85</v>
      </c>
      <c r="AW332" s="13" t="s">
        <v>4</v>
      </c>
      <c r="AX332" s="13" t="s">
        <v>83</v>
      </c>
      <c r="AY332" s="260" t="s">
        <v>150</v>
      </c>
    </row>
    <row r="333" s="2" customFormat="1" ht="24.15" customHeight="1">
      <c r="A333" s="39"/>
      <c r="B333" s="40"/>
      <c r="C333" s="235" t="s">
        <v>753</v>
      </c>
      <c r="D333" s="235" t="s">
        <v>152</v>
      </c>
      <c r="E333" s="236" t="s">
        <v>754</v>
      </c>
      <c r="F333" s="237" t="s">
        <v>755</v>
      </c>
      <c r="G333" s="238" t="s">
        <v>155</v>
      </c>
      <c r="H333" s="239">
        <v>73.087999999999994</v>
      </c>
      <c r="I333" s="240"/>
      <c r="J333" s="241">
        <f>ROUND(I333*H333,2)</f>
        <v>0</v>
      </c>
      <c r="K333" s="242"/>
      <c r="L333" s="45"/>
      <c r="M333" s="243" t="s">
        <v>1</v>
      </c>
      <c r="N333" s="244" t="s">
        <v>40</v>
      </c>
      <c r="O333" s="92"/>
      <c r="P333" s="245">
        <f>O333*H333</f>
        <v>0</v>
      </c>
      <c r="Q333" s="245">
        <v>0.00040000000000000002</v>
      </c>
      <c r="R333" s="245">
        <f>Q333*H333</f>
        <v>0.029235199999999999</v>
      </c>
      <c r="S333" s="245">
        <v>0</v>
      </c>
      <c r="T333" s="246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7" t="s">
        <v>263</v>
      </c>
      <c r="AT333" s="247" t="s">
        <v>152</v>
      </c>
      <c r="AU333" s="247" t="s">
        <v>85</v>
      </c>
      <c r="AY333" s="18" t="s">
        <v>150</v>
      </c>
      <c r="BE333" s="248">
        <f>IF(N333="základní",J333,0)</f>
        <v>0</v>
      </c>
      <c r="BF333" s="248">
        <f>IF(N333="snížená",J333,0)</f>
        <v>0</v>
      </c>
      <c r="BG333" s="248">
        <f>IF(N333="zákl. přenesená",J333,0)</f>
        <v>0</v>
      </c>
      <c r="BH333" s="248">
        <f>IF(N333="sníž. přenesená",J333,0)</f>
        <v>0</v>
      </c>
      <c r="BI333" s="248">
        <f>IF(N333="nulová",J333,0)</f>
        <v>0</v>
      </c>
      <c r="BJ333" s="18" t="s">
        <v>83</v>
      </c>
      <c r="BK333" s="248">
        <f>ROUND(I333*H333,2)</f>
        <v>0</v>
      </c>
      <c r="BL333" s="18" t="s">
        <v>263</v>
      </c>
      <c r="BM333" s="247" t="s">
        <v>756</v>
      </c>
    </row>
    <row r="334" s="13" customFormat="1">
      <c r="A334" s="13"/>
      <c r="B334" s="249"/>
      <c r="C334" s="250"/>
      <c r="D334" s="251" t="s">
        <v>158</v>
      </c>
      <c r="E334" s="252" t="s">
        <v>1</v>
      </c>
      <c r="F334" s="253" t="s">
        <v>742</v>
      </c>
      <c r="G334" s="250"/>
      <c r="H334" s="254">
        <v>21.629999999999999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158</v>
      </c>
      <c r="AU334" s="260" t="s">
        <v>85</v>
      </c>
      <c r="AV334" s="13" t="s">
        <v>85</v>
      </c>
      <c r="AW334" s="13" t="s">
        <v>32</v>
      </c>
      <c r="AX334" s="13" t="s">
        <v>75</v>
      </c>
      <c r="AY334" s="260" t="s">
        <v>150</v>
      </c>
    </row>
    <row r="335" s="13" customFormat="1">
      <c r="A335" s="13"/>
      <c r="B335" s="249"/>
      <c r="C335" s="250"/>
      <c r="D335" s="251" t="s">
        <v>158</v>
      </c>
      <c r="E335" s="252" t="s">
        <v>1</v>
      </c>
      <c r="F335" s="253" t="s">
        <v>743</v>
      </c>
      <c r="G335" s="250"/>
      <c r="H335" s="254">
        <v>44.966999999999999</v>
      </c>
      <c r="I335" s="255"/>
      <c r="J335" s="250"/>
      <c r="K335" s="250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158</v>
      </c>
      <c r="AU335" s="260" t="s">
        <v>85</v>
      </c>
      <c r="AV335" s="13" t="s">
        <v>85</v>
      </c>
      <c r="AW335" s="13" t="s">
        <v>32</v>
      </c>
      <c r="AX335" s="13" t="s">
        <v>75</v>
      </c>
      <c r="AY335" s="260" t="s">
        <v>150</v>
      </c>
    </row>
    <row r="336" s="13" customFormat="1">
      <c r="A336" s="13"/>
      <c r="B336" s="249"/>
      <c r="C336" s="250"/>
      <c r="D336" s="251" t="s">
        <v>158</v>
      </c>
      <c r="E336" s="252" t="s">
        <v>1</v>
      </c>
      <c r="F336" s="253" t="s">
        <v>744</v>
      </c>
      <c r="G336" s="250"/>
      <c r="H336" s="254">
        <v>1.7330000000000001</v>
      </c>
      <c r="I336" s="255"/>
      <c r="J336" s="250"/>
      <c r="K336" s="250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158</v>
      </c>
      <c r="AU336" s="260" t="s">
        <v>85</v>
      </c>
      <c r="AV336" s="13" t="s">
        <v>85</v>
      </c>
      <c r="AW336" s="13" t="s">
        <v>32</v>
      </c>
      <c r="AX336" s="13" t="s">
        <v>75</v>
      </c>
      <c r="AY336" s="260" t="s">
        <v>150</v>
      </c>
    </row>
    <row r="337" s="13" customFormat="1">
      <c r="A337" s="13"/>
      <c r="B337" s="249"/>
      <c r="C337" s="250"/>
      <c r="D337" s="251" t="s">
        <v>158</v>
      </c>
      <c r="E337" s="252" t="s">
        <v>1</v>
      </c>
      <c r="F337" s="253" t="s">
        <v>745</v>
      </c>
      <c r="G337" s="250"/>
      <c r="H337" s="254">
        <v>1.772</v>
      </c>
      <c r="I337" s="255"/>
      <c r="J337" s="250"/>
      <c r="K337" s="250"/>
      <c r="L337" s="256"/>
      <c r="M337" s="257"/>
      <c r="N337" s="258"/>
      <c r="O337" s="258"/>
      <c r="P337" s="258"/>
      <c r="Q337" s="258"/>
      <c r="R337" s="258"/>
      <c r="S337" s="258"/>
      <c r="T337" s="25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0" t="s">
        <v>158</v>
      </c>
      <c r="AU337" s="260" t="s">
        <v>85</v>
      </c>
      <c r="AV337" s="13" t="s">
        <v>85</v>
      </c>
      <c r="AW337" s="13" t="s">
        <v>32</v>
      </c>
      <c r="AX337" s="13" t="s">
        <v>75</v>
      </c>
      <c r="AY337" s="260" t="s">
        <v>150</v>
      </c>
    </row>
    <row r="338" s="13" customFormat="1">
      <c r="A338" s="13"/>
      <c r="B338" s="249"/>
      <c r="C338" s="250"/>
      <c r="D338" s="251" t="s">
        <v>158</v>
      </c>
      <c r="E338" s="252" t="s">
        <v>1</v>
      </c>
      <c r="F338" s="253" t="s">
        <v>746</v>
      </c>
      <c r="G338" s="250"/>
      <c r="H338" s="254">
        <v>1.536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158</v>
      </c>
      <c r="AU338" s="260" t="s">
        <v>85</v>
      </c>
      <c r="AV338" s="13" t="s">
        <v>85</v>
      </c>
      <c r="AW338" s="13" t="s">
        <v>32</v>
      </c>
      <c r="AX338" s="13" t="s">
        <v>75</v>
      </c>
      <c r="AY338" s="260" t="s">
        <v>150</v>
      </c>
    </row>
    <row r="339" s="13" customFormat="1">
      <c r="A339" s="13"/>
      <c r="B339" s="249"/>
      <c r="C339" s="250"/>
      <c r="D339" s="251" t="s">
        <v>158</v>
      </c>
      <c r="E339" s="252" t="s">
        <v>1</v>
      </c>
      <c r="F339" s="253" t="s">
        <v>747</v>
      </c>
      <c r="G339" s="250"/>
      <c r="H339" s="254">
        <v>1.45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158</v>
      </c>
      <c r="AU339" s="260" t="s">
        <v>85</v>
      </c>
      <c r="AV339" s="13" t="s">
        <v>85</v>
      </c>
      <c r="AW339" s="13" t="s">
        <v>32</v>
      </c>
      <c r="AX339" s="13" t="s">
        <v>75</v>
      </c>
      <c r="AY339" s="260" t="s">
        <v>150</v>
      </c>
    </row>
    <row r="340" s="14" customFormat="1">
      <c r="A340" s="14"/>
      <c r="B340" s="261"/>
      <c r="C340" s="262"/>
      <c r="D340" s="251" t="s">
        <v>158</v>
      </c>
      <c r="E340" s="263" t="s">
        <v>1</v>
      </c>
      <c r="F340" s="264" t="s">
        <v>160</v>
      </c>
      <c r="G340" s="262"/>
      <c r="H340" s="265">
        <v>73.087999999999994</v>
      </c>
      <c r="I340" s="266"/>
      <c r="J340" s="262"/>
      <c r="K340" s="262"/>
      <c r="L340" s="267"/>
      <c r="M340" s="268"/>
      <c r="N340" s="269"/>
      <c r="O340" s="269"/>
      <c r="P340" s="269"/>
      <c r="Q340" s="269"/>
      <c r="R340" s="269"/>
      <c r="S340" s="269"/>
      <c r="T340" s="27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1" t="s">
        <v>158</v>
      </c>
      <c r="AU340" s="271" t="s">
        <v>85</v>
      </c>
      <c r="AV340" s="14" t="s">
        <v>156</v>
      </c>
      <c r="AW340" s="14" t="s">
        <v>32</v>
      </c>
      <c r="AX340" s="14" t="s">
        <v>83</v>
      </c>
      <c r="AY340" s="271" t="s">
        <v>150</v>
      </c>
    </row>
    <row r="341" s="2" customFormat="1" ht="44.25" customHeight="1">
      <c r="A341" s="39"/>
      <c r="B341" s="40"/>
      <c r="C341" s="299" t="s">
        <v>757</v>
      </c>
      <c r="D341" s="299" t="s">
        <v>653</v>
      </c>
      <c r="E341" s="300" t="s">
        <v>758</v>
      </c>
      <c r="F341" s="301" t="s">
        <v>759</v>
      </c>
      <c r="G341" s="302" t="s">
        <v>155</v>
      </c>
      <c r="H341" s="303">
        <v>85.183999999999998</v>
      </c>
      <c r="I341" s="304"/>
      <c r="J341" s="305">
        <f>ROUND(I341*H341,2)</f>
        <v>0</v>
      </c>
      <c r="K341" s="306"/>
      <c r="L341" s="307"/>
      <c r="M341" s="308" t="s">
        <v>1</v>
      </c>
      <c r="N341" s="309" t="s">
        <v>40</v>
      </c>
      <c r="O341" s="92"/>
      <c r="P341" s="245">
        <f>O341*H341</f>
        <v>0</v>
      </c>
      <c r="Q341" s="245">
        <v>0.0054000000000000003</v>
      </c>
      <c r="R341" s="245">
        <f>Q341*H341</f>
        <v>0.4599936</v>
      </c>
      <c r="S341" s="245">
        <v>0</v>
      </c>
      <c r="T341" s="246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7" t="s">
        <v>371</v>
      </c>
      <c r="AT341" s="247" t="s">
        <v>653</v>
      </c>
      <c r="AU341" s="247" t="s">
        <v>85</v>
      </c>
      <c r="AY341" s="18" t="s">
        <v>150</v>
      </c>
      <c r="BE341" s="248">
        <f>IF(N341="základní",J341,0)</f>
        <v>0</v>
      </c>
      <c r="BF341" s="248">
        <f>IF(N341="snížená",J341,0)</f>
        <v>0</v>
      </c>
      <c r="BG341" s="248">
        <f>IF(N341="zákl. přenesená",J341,0)</f>
        <v>0</v>
      </c>
      <c r="BH341" s="248">
        <f>IF(N341="sníž. přenesená",J341,0)</f>
        <v>0</v>
      </c>
      <c r="BI341" s="248">
        <f>IF(N341="nulová",J341,0)</f>
        <v>0</v>
      </c>
      <c r="BJ341" s="18" t="s">
        <v>83</v>
      </c>
      <c r="BK341" s="248">
        <f>ROUND(I341*H341,2)</f>
        <v>0</v>
      </c>
      <c r="BL341" s="18" t="s">
        <v>263</v>
      </c>
      <c r="BM341" s="247" t="s">
        <v>760</v>
      </c>
    </row>
    <row r="342" s="13" customFormat="1">
      <c r="A342" s="13"/>
      <c r="B342" s="249"/>
      <c r="C342" s="250"/>
      <c r="D342" s="251" t="s">
        <v>158</v>
      </c>
      <c r="E342" s="250"/>
      <c r="F342" s="253" t="s">
        <v>761</v>
      </c>
      <c r="G342" s="250"/>
      <c r="H342" s="254">
        <v>85.183999999999998</v>
      </c>
      <c r="I342" s="255"/>
      <c r="J342" s="250"/>
      <c r="K342" s="250"/>
      <c r="L342" s="256"/>
      <c r="M342" s="257"/>
      <c r="N342" s="258"/>
      <c r="O342" s="258"/>
      <c r="P342" s="258"/>
      <c r="Q342" s="258"/>
      <c r="R342" s="258"/>
      <c r="S342" s="258"/>
      <c r="T342" s="25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0" t="s">
        <v>158</v>
      </c>
      <c r="AU342" s="260" t="s">
        <v>85</v>
      </c>
      <c r="AV342" s="13" t="s">
        <v>85</v>
      </c>
      <c r="AW342" s="13" t="s">
        <v>4</v>
      </c>
      <c r="AX342" s="13" t="s">
        <v>83</v>
      </c>
      <c r="AY342" s="260" t="s">
        <v>150</v>
      </c>
    </row>
    <row r="343" s="2" customFormat="1" ht="24.15" customHeight="1">
      <c r="A343" s="39"/>
      <c r="B343" s="40"/>
      <c r="C343" s="235" t="s">
        <v>762</v>
      </c>
      <c r="D343" s="235" t="s">
        <v>152</v>
      </c>
      <c r="E343" s="236" t="s">
        <v>763</v>
      </c>
      <c r="F343" s="237" t="s">
        <v>764</v>
      </c>
      <c r="G343" s="238" t="s">
        <v>215</v>
      </c>
      <c r="H343" s="239">
        <v>0.51800000000000002</v>
      </c>
      <c r="I343" s="240"/>
      <c r="J343" s="241">
        <f>ROUND(I343*H343,2)</f>
        <v>0</v>
      </c>
      <c r="K343" s="242"/>
      <c r="L343" s="45"/>
      <c r="M343" s="243" t="s">
        <v>1</v>
      </c>
      <c r="N343" s="244" t="s">
        <v>40</v>
      </c>
      <c r="O343" s="92"/>
      <c r="P343" s="245">
        <f>O343*H343</f>
        <v>0</v>
      </c>
      <c r="Q343" s="245">
        <v>0</v>
      </c>
      <c r="R343" s="245">
        <f>Q343*H343</f>
        <v>0</v>
      </c>
      <c r="S343" s="245">
        <v>0</v>
      </c>
      <c r="T343" s="246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7" t="s">
        <v>263</v>
      </c>
      <c r="AT343" s="247" t="s">
        <v>152</v>
      </c>
      <c r="AU343" s="247" t="s">
        <v>85</v>
      </c>
      <c r="AY343" s="18" t="s">
        <v>150</v>
      </c>
      <c r="BE343" s="248">
        <f>IF(N343="základní",J343,0)</f>
        <v>0</v>
      </c>
      <c r="BF343" s="248">
        <f>IF(N343="snížená",J343,0)</f>
        <v>0</v>
      </c>
      <c r="BG343" s="248">
        <f>IF(N343="zákl. přenesená",J343,0)</f>
        <v>0</v>
      </c>
      <c r="BH343" s="248">
        <f>IF(N343="sníž. přenesená",J343,0)</f>
        <v>0</v>
      </c>
      <c r="BI343" s="248">
        <f>IF(N343="nulová",J343,0)</f>
        <v>0</v>
      </c>
      <c r="BJ343" s="18" t="s">
        <v>83</v>
      </c>
      <c r="BK343" s="248">
        <f>ROUND(I343*H343,2)</f>
        <v>0</v>
      </c>
      <c r="BL343" s="18" t="s">
        <v>263</v>
      </c>
      <c r="BM343" s="247" t="s">
        <v>765</v>
      </c>
    </row>
    <row r="344" s="12" customFormat="1" ht="22.8" customHeight="1">
      <c r="A344" s="12"/>
      <c r="B344" s="219"/>
      <c r="C344" s="220"/>
      <c r="D344" s="221" t="s">
        <v>74</v>
      </c>
      <c r="E344" s="233" t="s">
        <v>766</v>
      </c>
      <c r="F344" s="233" t="s">
        <v>767</v>
      </c>
      <c r="G344" s="220"/>
      <c r="H344" s="220"/>
      <c r="I344" s="223"/>
      <c r="J344" s="234">
        <f>BK344</f>
        <v>0</v>
      </c>
      <c r="K344" s="220"/>
      <c r="L344" s="225"/>
      <c r="M344" s="226"/>
      <c r="N344" s="227"/>
      <c r="O344" s="227"/>
      <c r="P344" s="228">
        <f>SUM(P345:P349)</f>
        <v>0</v>
      </c>
      <c r="Q344" s="227"/>
      <c r="R344" s="228">
        <f>SUM(R345:R349)</f>
        <v>2.6827200000000002</v>
      </c>
      <c r="S344" s="227"/>
      <c r="T344" s="229">
        <f>SUM(T345:T349)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30" t="s">
        <v>85</v>
      </c>
      <c r="AT344" s="231" t="s">
        <v>74</v>
      </c>
      <c r="AU344" s="231" t="s">
        <v>83</v>
      </c>
      <c r="AY344" s="230" t="s">
        <v>150</v>
      </c>
      <c r="BK344" s="232">
        <f>SUM(BK345:BK349)</f>
        <v>0</v>
      </c>
    </row>
    <row r="345" s="2" customFormat="1" ht="24.15" customHeight="1">
      <c r="A345" s="39"/>
      <c r="B345" s="40"/>
      <c r="C345" s="235" t="s">
        <v>768</v>
      </c>
      <c r="D345" s="235" t="s">
        <v>152</v>
      </c>
      <c r="E345" s="236" t="s">
        <v>769</v>
      </c>
      <c r="F345" s="237" t="s">
        <v>770</v>
      </c>
      <c r="G345" s="238" t="s">
        <v>155</v>
      </c>
      <c r="H345" s="239">
        <v>388.80000000000001</v>
      </c>
      <c r="I345" s="240"/>
      <c r="J345" s="241">
        <f>ROUND(I345*H345,2)</f>
        <v>0</v>
      </c>
      <c r="K345" s="242"/>
      <c r="L345" s="45"/>
      <c r="M345" s="243" t="s">
        <v>1</v>
      </c>
      <c r="N345" s="244" t="s">
        <v>40</v>
      </c>
      <c r="O345" s="92"/>
      <c r="P345" s="245">
        <f>O345*H345</f>
        <v>0</v>
      </c>
      <c r="Q345" s="245">
        <v>0.0060000000000000001</v>
      </c>
      <c r="R345" s="245">
        <f>Q345*H345</f>
        <v>2.3328000000000002</v>
      </c>
      <c r="S345" s="245">
        <v>0</v>
      </c>
      <c r="T345" s="246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7" t="s">
        <v>263</v>
      </c>
      <c r="AT345" s="247" t="s">
        <v>152</v>
      </c>
      <c r="AU345" s="247" t="s">
        <v>85</v>
      </c>
      <c r="AY345" s="18" t="s">
        <v>150</v>
      </c>
      <c r="BE345" s="248">
        <f>IF(N345="základní",J345,0)</f>
        <v>0</v>
      </c>
      <c r="BF345" s="248">
        <f>IF(N345="snížená",J345,0)</f>
        <v>0</v>
      </c>
      <c r="BG345" s="248">
        <f>IF(N345="zákl. přenesená",J345,0)</f>
        <v>0</v>
      </c>
      <c r="BH345" s="248">
        <f>IF(N345="sníž. přenesená",J345,0)</f>
        <v>0</v>
      </c>
      <c r="BI345" s="248">
        <f>IF(N345="nulová",J345,0)</f>
        <v>0</v>
      </c>
      <c r="BJ345" s="18" t="s">
        <v>83</v>
      </c>
      <c r="BK345" s="248">
        <f>ROUND(I345*H345,2)</f>
        <v>0</v>
      </c>
      <c r="BL345" s="18" t="s">
        <v>263</v>
      </c>
      <c r="BM345" s="247" t="s">
        <v>771</v>
      </c>
    </row>
    <row r="346" s="13" customFormat="1">
      <c r="A346" s="13"/>
      <c r="B346" s="249"/>
      <c r="C346" s="250"/>
      <c r="D346" s="251" t="s">
        <v>158</v>
      </c>
      <c r="E346" s="252" t="s">
        <v>1</v>
      </c>
      <c r="F346" s="253" t="s">
        <v>772</v>
      </c>
      <c r="G346" s="250"/>
      <c r="H346" s="254">
        <v>86.400000000000006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158</v>
      </c>
      <c r="AU346" s="260" t="s">
        <v>85</v>
      </c>
      <c r="AV346" s="13" t="s">
        <v>85</v>
      </c>
      <c r="AW346" s="13" t="s">
        <v>32</v>
      </c>
      <c r="AX346" s="13" t="s">
        <v>75</v>
      </c>
      <c r="AY346" s="260" t="s">
        <v>150</v>
      </c>
    </row>
    <row r="347" s="13" customFormat="1">
      <c r="A347" s="13"/>
      <c r="B347" s="249"/>
      <c r="C347" s="250"/>
      <c r="D347" s="251" t="s">
        <v>158</v>
      </c>
      <c r="E347" s="252" t="s">
        <v>1</v>
      </c>
      <c r="F347" s="253" t="s">
        <v>773</v>
      </c>
      <c r="G347" s="250"/>
      <c r="H347" s="254">
        <v>302.39999999999998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158</v>
      </c>
      <c r="AU347" s="260" t="s">
        <v>85</v>
      </c>
      <c r="AV347" s="13" t="s">
        <v>85</v>
      </c>
      <c r="AW347" s="13" t="s">
        <v>32</v>
      </c>
      <c r="AX347" s="13" t="s">
        <v>75</v>
      </c>
      <c r="AY347" s="260" t="s">
        <v>150</v>
      </c>
    </row>
    <row r="348" s="14" customFormat="1">
      <c r="A348" s="14"/>
      <c r="B348" s="261"/>
      <c r="C348" s="262"/>
      <c r="D348" s="251" t="s">
        <v>158</v>
      </c>
      <c r="E348" s="263" t="s">
        <v>1</v>
      </c>
      <c r="F348" s="264" t="s">
        <v>160</v>
      </c>
      <c r="G348" s="262"/>
      <c r="H348" s="265">
        <v>388.79999999999995</v>
      </c>
      <c r="I348" s="266"/>
      <c r="J348" s="262"/>
      <c r="K348" s="262"/>
      <c r="L348" s="267"/>
      <c r="M348" s="268"/>
      <c r="N348" s="269"/>
      <c r="O348" s="269"/>
      <c r="P348" s="269"/>
      <c r="Q348" s="269"/>
      <c r="R348" s="269"/>
      <c r="S348" s="269"/>
      <c r="T348" s="27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1" t="s">
        <v>158</v>
      </c>
      <c r="AU348" s="271" t="s">
        <v>85</v>
      </c>
      <c r="AV348" s="14" t="s">
        <v>156</v>
      </c>
      <c r="AW348" s="14" t="s">
        <v>32</v>
      </c>
      <c r="AX348" s="14" t="s">
        <v>83</v>
      </c>
      <c r="AY348" s="271" t="s">
        <v>150</v>
      </c>
    </row>
    <row r="349" s="2" customFormat="1" ht="24.15" customHeight="1">
      <c r="A349" s="39"/>
      <c r="B349" s="40"/>
      <c r="C349" s="299" t="s">
        <v>774</v>
      </c>
      <c r="D349" s="299" t="s">
        <v>653</v>
      </c>
      <c r="E349" s="300" t="s">
        <v>775</v>
      </c>
      <c r="F349" s="301" t="s">
        <v>776</v>
      </c>
      <c r="G349" s="302" t="s">
        <v>155</v>
      </c>
      <c r="H349" s="303">
        <v>388.80000000000001</v>
      </c>
      <c r="I349" s="304"/>
      <c r="J349" s="305">
        <f>ROUND(I349*H349,2)</f>
        <v>0</v>
      </c>
      <c r="K349" s="306"/>
      <c r="L349" s="307"/>
      <c r="M349" s="308" t="s">
        <v>1</v>
      </c>
      <c r="N349" s="309" t="s">
        <v>40</v>
      </c>
      <c r="O349" s="92"/>
      <c r="P349" s="245">
        <f>O349*H349</f>
        <v>0</v>
      </c>
      <c r="Q349" s="245">
        <v>0.00089999999999999998</v>
      </c>
      <c r="R349" s="245">
        <f>Q349*H349</f>
        <v>0.34992000000000001</v>
      </c>
      <c r="S349" s="245">
        <v>0</v>
      </c>
      <c r="T349" s="246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7" t="s">
        <v>371</v>
      </c>
      <c r="AT349" s="247" t="s">
        <v>653</v>
      </c>
      <c r="AU349" s="247" t="s">
        <v>85</v>
      </c>
      <c r="AY349" s="18" t="s">
        <v>150</v>
      </c>
      <c r="BE349" s="248">
        <f>IF(N349="základní",J349,0)</f>
        <v>0</v>
      </c>
      <c r="BF349" s="248">
        <f>IF(N349="snížená",J349,0)</f>
        <v>0</v>
      </c>
      <c r="BG349" s="248">
        <f>IF(N349="zákl. přenesená",J349,0)</f>
        <v>0</v>
      </c>
      <c r="BH349" s="248">
        <f>IF(N349="sníž. přenesená",J349,0)</f>
        <v>0</v>
      </c>
      <c r="BI349" s="248">
        <f>IF(N349="nulová",J349,0)</f>
        <v>0</v>
      </c>
      <c r="BJ349" s="18" t="s">
        <v>83</v>
      </c>
      <c r="BK349" s="248">
        <f>ROUND(I349*H349,2)</f>
        <v>0</v>
      </c>
      <c r="BL349" s="18" t="s">
        <v>263</v>
      </c>
      <c r="BM349" s="247" t="s">
        <v>777</v>
      </c>
    </row>
    <row r="350" s="12" customFormat="1" ht="22.8" customHeight="1">
      <c r="A350" s="12"/>
      <c r="B350" s="219"/>
      <c r="C350" s="220"/>
      <c r="D350" s="221" t="s">
        <v>74</v>
      </c>
      <c r="E350" s="233" t="s">
        <v>778</v>
      </c>
      <c r="F350" s="233" t="s">
        <v>779</v>
      </c>
      <c r="G350" s="220"/>
      <c r="H350" s="220"/>
      <c r="I350" s="223"/>
      <c r="J350" s="234">
        <f>BK350</f>
        <v>0</v>
      </c>
      <c r="K350" s="220"/>
      <c r="L350" s="225"/>
      <c r="M350" s="226"/>
      <c r="N350" s="227"/>
      <c r="O350" s="227"/>
      <c r="P350" s="228">
        <f>SUM(P351:P364)</f>
        <v>0</v>
      </c>
      <c r="Q350" s="227"/>
      <c r="R350" s="228">
        <f>SUM(R351:R364)</f>
        <v>0.23295783000000001</v>
      </c>
      <c r="S350" s="227"/>
      <c r="T350" s="229">
        <f>SUM(T351:T364)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30" t="s">
        <v>85</v>
      </c>
      <c r="AT350" s="231" t="s">
        <v>74</v>
      </c>
      <c r="AU350" s="231" t="s">
        <v>83</v>
      </c>
      <c r="AY350" s="230" t="s">
        <v>150</v>
      </c>
      <c r="BK350" s="232">
        <f>SUM(BK351:BK364)</f>
        <v>0</v>
      </c>
    </row>
    <row r="351" s="2" customFormat="1" ht="24.15" customHeight="1">
      <c r="A351" s="39"/>
      <c r="B351" s="40"/>
      <c r="C351" s="235" t="s">
        <v>780</v>
      </c>
      <c r="D351" s="235" t="s">
        <v>152</v>
      </c>
      <c r="E351" s="236" t="s">
        <v>781</v>
      </c>
      <c r="F351" s="237" t="s">
        <v>782</v>
      </c>
      <c r="G351" s="238" t="s">
        <v>327</v>
      </c>
      <c r="H351" s="239">
        <v>23.253</v>
      </c>
      <c r="I351" s="240"/>
      <c r="J351" s="241">
        <f>ROUND(I351*H351,2)</f>
        <v>0</v>
      </c>
      <c r="K351" s="242"/>
      <c r="L351" s="45"/>
      <c r="M351" s="243" t="s">
        <v>1</v>
      </c>
      <c r="N351" s="244" t="s">
        <v>40</v>
      </c>
      <c r="O351" s="92"/>
      <c r="P351" s="245">
        <f>O351*H351</f>
        <v>0</v>
      </c>
      <c r="Q351" s="245">
        <v>0.00011</v>
      </c>
      <c r="R351" s="245">
        <f>Q351*H351</f>
        <v>0.0025578300000000001</v>
      </c>
      <c r="S351" s="245">
        <v>0</v>
      </c>
      <c r="T351" s="24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7" t="s">
        <v>263</v>
      </c>
      <c r="AT351" s="247" t="s">
        <v>152</v>
      </c>
      <c r="AU351" s="247" t="s">
        <v>85</v>
      </c>
      <c r="AY351" s="18" t="s">
        <v>150</v>
      </c>
      <c r="BE351" s="248">
        <f>IF(N351="základní",J351,0)</f>
        <v>0</v>
      </c>
      <c r="BF351" s="248">
        <f>IF(N351="snížená",J351,0)</f>
        <v>0</v>
      </c>
      <c r="BG351" s="248">
        <f>IF(N351="zákl. přenesená",J351,0)</f>
        <v>0</v>
      </c>
      <c r="BH351" s="248">
        <f>IF(N351="sníž. přenesená",J351,0)</f>
        <v>0</v>
      </c>
      <c r="BI351" s="248">
        <f>IF(N351="nulová",J351,0)</f>
        <v>0</v>
      </c>
      <c r="BJ351" s="18" t="s">
        <v>83</v>
      </c>
      <c r="BK351" s="248">
        <f>ROUND(I351*H351,2)</f>
        <v>0</v>
      </c>
      <c r="BL351" s="18" t="s">
        <v>263</v>
      </c>
      <c r="BM351" s="247" t="s">
        <v>783</v>
      </c>
    </row>
    <row r="352" s="13" customFormat="1">
      <c r="A352" s="13"/>
      <c r="B352" s="249"/>
      <c r="C352" s="250"/>
      <c r="D352" s="251" t="s">
        <v>158</v>
      </c>
      <c r="E352" s="252" t="s">
        <v>1</v>
      </c>
      <c r="F352" s="253" t="s">
        <v>784</v>
      </c>
      <c r="G352" s="250"/>
      <c r="H352" s="254">
        <v>4.9790000000000001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158</v>
      </c>
      <c r="AU352" s="260" t="s">
        <v>85</v>
      </c>
      <c r="AV352" s="13" t="s">
        <v>85</v>
      </c>
      <c r="AW352" s="13" t="s">
        <v>32</v>
      </c>
      <c r="AX352" s="13" t="s">
        <v>75</v>
      </c>
      <c r="AY352" s="260" t="s">
        <v>150</v>
      </c>
    </row>
    <row r="353" s="13" customFormat="1">
      <c r="A353" s="13"/>
      <c r="B353" s="249"/>
      <c r="C353" s="250"/>
      <c r="D353" s="251" t="s">
        <v>158</v>
      </c>
      <c r="E353" s="252" t="s">
        <v>1</v>
      </c>
      <c r="F353" s="253" t="s">
        <v>785</v>
      </c>
      <c r="G353" s="250"/>
      <c r="H353" s="254">
        <v>6.7889999999999997</v>
      </c>
      <c r="I353" s="255"/>
      <c r="J353" s="250"/>
      <c r="K353" s="250"/>
      <c r="L353" s="256"/>
      <c r="M353" s="257"/>
      <c r="N353" s="258"/>
      <c r="O353" s="258"/>
      <c r="P353" s="258"/>
      <c r="Q353" s="258"/>
      <c r="R353" s="258"/>
      <c r="S353" s="258"/>
      <c r="T353" s="25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0" t="s">
        <v>158</v>
      </c>
      <c r="AU353" s="260" t="s">
        <v>85</v>
      </c>
      <c r="AV353" s="13" t="s">
        <v>85</v>
      </c>
      <c r="AW353" s="13" t="s">
        <v>32</v>
      </c>
      <c r="AX353" s="13" t="s">
        <v>75</v>
      </c>
      <c r="AY353" s="260" t="s">
        <v>150</v>
      </c>
    </row>
    <row r="354" s="13" customFormat="1">
      <c r="A354" s="13"/>
      <c r="B354" s="249"/>
      <c r="C354" s="250"/>
      <c r="D354" s="251" t="s">
        <v>158</v>
      </c>
      <c r="E354" s="252" t="s">
        <v>1</v>
      </c>
      <c r="F354" s="253" t="s">
        <v>786</v>
      </c>
      <c r="G354" s="250"/>
      <c r="H354" s="254">
        <v>4.8090000000000002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158</v>
      </c>
      <c r="AU354" s="260" t="s">
        <v>85</v>
      </c>
      <c r="AV354" s="13" t="s">
        <v>85</v>
      </c>
      <c r="AW354" s="13" t="s">
        <v>32</v>
      </c>
      <c r="AX354" s="13" t="s">
        <v>75</v>
      </c>
      <c r="AY354" s="260" t="s">
        <v>150</v>
      </c>
    </row>
    <row r="355" s="13" customFormat="1">
      <c r="A355" s="13"/>
      <c r="B355" s="249"/>
      <c r="C355" s="250"/>
      <c r="D355" s="251" t="s">
        <v>158</v>
      </c>
      <c r="E355" s="252" t="s">
        <v>1</v>
      </c>
      <c r="F355" s="253" t="s">
        <v>787</v>
      </c>
      <c r="G355" s="250"/>
      <c r="H355" s="254">
        <v>6.6760000000000002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0" t="s">
        <v>158</v>
      </c>
      <c r="AU355" s="260" t="s">
        <v>85</v>
      </c>
      <c r="AV355" s="13" t="s">
        <v>85</v>
      </c>
      <c r="AW355" s="13" t="s">
        <v>32</v>
      </c>
      <c r="AX355" s="13" t="s">
        <v>75</v>
      </c>
      <c r="AY355" s="260" t="s">
        <v>150</v>
      </c>
    </row>
    <row r="356" s="14" customFormat="1">
      <c r="A356" s="14"/>
      <c r="B356" s="261"/>
      <c r="C356" s="262"/>
      <c r="D356" s="251" t="s">
        <v>158</v>
      </c>
      <c r="E356" s="263" t="s">
        <v>1</v>
      </c>
      <c r="F356" s="264" t="s">
        <v>160</v>
      </c>
      <c r="G356" s="262"/>
      <c r="H356" s="265">
        <v>23.253</v>
      </c>
      <c r="I356" s="266"/>
      <c r="J356" s="262"/>
      <c r="K356" s="262"/>
      <c r="L356" s="267"/>
      <c r="M356" s="268"/>
      <c r="N356" s="269"/>
      <c r="O356" s="269"/>
      <c r="P356" s="269"/>
      <c r="Q356" s="269"/>
      <c r="R356" s="269"/>
      <c r="S356" s="269"/>
      <c r="T356" s="27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1" t="s">
        <v>158</v>
      </c>
      <c r="AU356" s="271" t="s">
        <v>85</v>
      </c>
      <c r="AV356" s="14" t="s">
        <v>156</v>
      </c>
      <c r="AW356" s="14" t="s">
        <v>32</v>
      </c>
      <c r="AX356" s="14" t="s">
        <v>83</v>
      </c>
      <c r="AY356" s="271" t="s">
        <v>150</v>
      </c>
    </row>
    <row r="357" s="2" customFormat="1" ht="16.5" customHeight="1">
      <c r="A357" s="39"/>
      <c r="B357" s="40"/>
      <c r="C357" s="299" t="s">
        <v>788</v>
      </c>
      <c r="D357" s="299" t="s">
        <v>653</v>
      </c>
      <c r="E357" s="300" t="s">
        <v>789</v>
      </c>
      <c r="F357" s="301" t="s">
        <v>790</v>
      </c>
      <c r="G357" s="302" t="s">
        <v>327</v>
      </c>
      <c r="H357" s="303">
        <v>23.253</v>
      </c>
      <c r="I357" s="304"/>
      <c r="J357" s="305">
        <f>ROUND(I357*H357,2)</f>
        <v>0</v>
      </c>
      <c r="K357" s="306"/>
      <c r="L357" s="307"/>
      <c r="M357" s="308" t="s">
        <v>1</v>
      </c>
      <c r="N357" s="309" t="s">
        <v>40</v>
      </c>
      <c r="O357" s="92"/>
      <c r="P357" s="245">
        <f>O357*H357</f>
        <v>0</v>
      </c>
      <c r="Q357" s="245">
        <v>0</v>
      </c>
      <c r="R357" s="245">
        <f>Q357*H357</f>
        <v>0</v>
      </c>
      <c r="S357" s="245">
        <v>0</v>
      </c>
      <c r="T357" s="246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7" t="s">
        <v>371</v>
      </c>
      <c r="AT357" s="247" t="s">
        <v>653</v>
      </c>
      <c r="AU357" s="247" t="s">
        <v>85</v>
      </c>
      <c r="AY357" s="18" t="s">
        <v>150</v>
      </c>
      <c r="BE357" s="248">
        <f>IF(N357="základní",J357,0)</f>
        <v>0</v>
      </c>
      <c r="BF357" s="248">
        <f>IF(N357="snížená",J357,0)</f>
        <v>0</v>
      </c>
      <c r="BG357" s="248">
        <f>IF(N357="zákl. přenesená",J357,0)</f>
        <v>0</v>
      </c>
      <c r="BH357" s="248">
        <f>IF(N357="sníž. přenesená",J357,0)</f>
        <v>0</v>
      </c>
      <c r="BI357" s="248">
        <f>IF(N357="nulová",J357,0)</f>
        <v>0</v>
      </c>
      <c r="BJ357" s="18" t="s">
        <v>83</v>
      </c>
      <c r="BK357" s="248">
        <f>ROUND(I357*H357,2)</f>
        <v>0</v>
      </c>
      <c r="BL357" s="18" t="s">
        <v>263</v>
      </c>
      <c r="BM357" s="247" t="s">
        <v>791</v>
      </c>
    </row>
    <row r="358" s="2" customFormat="1" ht="24.15" customHeight="1">
      <c r="A358" s="39"/>
      <c r="B358" s="40"/>
      <c r="C358" s="235" t="s">
        <v>792</v>
      </c>
      <c r="D358" s="235" t="s">
        <v>152</v>
      </c>
      <c r="E358" s="236" t="s">
        <v>793</v>
      </c>
      <c r="F358" s="237" t="s">
        <v>794</v>
      </c>
      <c r="G358" s="238" t="s">
        <v>302</v>
      </c>
      <c r="H358" s="239">
        <v>48</v>
      </c>
      <c r="I358" s="240"/>
      <c r="J358" s="241">
        <f>ROUND(I358*H358,2)</f>
        <v>0</v>
      </c>
      <c r="K358" s="242"/>
      <c r="L358" s="45"/>
      <c r="M358" s="243" t="s">
        <v>1</v>
      </c>
      <c r="N358" s="244" t="s">
        <v>40</v>
      </c>
      <c r="O358" s="92"/>
      <c r="P358" s="245">
        <f>O358*H358</f>
        <v>0</v>
      </c>
      <c r="Q358" s="245">
        <v>0</v>
      </c>
      <c r="R358" s="245">
        <f>Q358*H358</f>
        <v>0</v>
      </c>
      <c r="S358" s="245">
        <v>0</v>
      </c>
      <c r="T358" s="246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7" t="s">
        <v>263</v>
      </c>
      <c r="AT358" s="247" t="s">
        <v>152</v>
      </c>
      <c r="AU358" s="247" t="s">
        <v>85</v>
      </c>
      <c r="AY358" s="18" t="s">
        <v>150</v>
      </c>
      <c r="BE358" s="248">
        <f>IF(N358="základní",J358,0)</f>
        <v>0</v>
      </c>
      <c r="BF358" s="248">
        <f>IF(N358="snížená",J358,0)</f>
        <v>0</v>
      </c>
      <c r="BG358" s="248">
        <f>IF(N358="zákl. přenesená",J358,0)</f>
        <v>0</v>
      </c>
      <c r="BH358" s="248">
        <f>IF(N358="sníž. přenesená",J358,0)</f>
        <v>0</v>
      </c>
      <c r="BI358" s="248">
        <f>IF(N358="nulová",J358,0)</f>
        <v>0</v>
      </c>
      <c r="BJ358" s="18" t="s">
        <v>83</v>
      </c>
      <c r="BK358" s="248">
        <f>ROUND(I358*H358,2)</f>
        <v>0</v>
      </c>
      <c r="BL358" s="18" t="s">
        <v>263</v>
      </c>
      <c r="BM358" s="247" t="s">
        <v>795</v>
      </c>
    </row>
    <row r="359" s="15" customFormat="1">
      <c r="A359" s="15"/>
      <c r="B359" s="278"/>
      <c r="C359" s="279"/>
      <c r="D359" s="251" t="s">
        <v>158</v>
      </c>
      <c r="E359" s="280" t="s">
        <v>1</v>
      </c>
      <c r="F359" s="281" t="s">
        <v>721</v>
      </c>
      <c r="G359" s="279"/>
      <c r="H359" s="280" t="s">
        <v>1</v>
      </c>
      <c r="I359" s="282"/>
      <c r="J359" s="279"/>
      <c r="K359" s="279"/>
      <c r="L359" s="283"/>
      <c r="M359" s="284"/>
      <c r="N359" s="285"/>
      <c r="O359" s="285"/>
      <c r="P359" s="285"/>
      <c r="Q359" s="285"/>
      <c r="R359" s="285"/>
      <c r="S359" s="285"/>
      <c r="T359" s="28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87" t="s">
        <v>158</v>
      </c>
      <c r="AU359" s="287" t="s">
        <v>85</v>
      </c>
      <c r="AV359" s="15" t="s">
        <v>83</v>
      </c>
      <c r="AW359" s="15" t="s">
        <v>32</v>
      </c>
      <c r="AX359" s="15" t="s">
        <v>75</v>
      </c>
      <c r="AY359" s="287" t="s">
        <v>150</v>
      </c>
    </row>
    <row r="360" s="13" customFormat="1">
      <c r="A360" s="13"/>
      <c r="B360" s="249"/>
      <c r="C360" s="250"/>
      <c r="D360" s="251" t="s">
        <v>158</v>
      </c>
      <c r="E360" s="252" t="s">
        <v>1</v>
      </c>
      <c r="F360" s="253" t="s">
        <v>722</v>
      </c>
      <c r="G360" s="250"/>
      <c r="H360" s="254">
        <v>22</v>
      </c>
      <c r="I360" s="255"/>
      <c r="J360" s="250"/>
      <c r="K360" s="250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158</v>
      </c>
      <c r="AU360" s="260" t="s">
        <v>85</v>
      </c>
      <c r="AV360" s="13" t="s">
        <v>85</v>
      </c>
      <c r="AW360" s="13" t="s">
        <v>32</v>
      </c>
      <c r="AX360" s="13" t="s">
        <v>75</v>
      </c>
      <c r="AY360" s="260" t="s">
        <v>150</v>
      </c>
    </row>
    <row r="361" s="13" customFormat="1">
      <c r="A361" s="13"/>
      <c r="B361" s="249"/>
      <c r="C361" s="250"/>
      <c r="D361" s="251" t="s">
        <v>158</v>
      </c>
      <c r="E361" s="252" t="s">
        <v>1</v>
      </c>
      <c r="F361" s="253" t="s">
        <v>723</v>
      </c>
      <c r="G361" s="250"/>
      <c r="H361" s="254">
        <v>26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158</v>
      </c>
      <c r="AU361" s="260" t="s">
        <v>85</v>
      </c>
      <c r="AV361" s="13" t="s">
        <v>85</v>
      </c>
      <c r="AW361" s="13" t="s">
        <v>32</v>
      </c>
      <c r="AX361" s="13" t="s">
        <v>75</v>
      </c>
      <c r="AY361" s="260" t="s">
        <v>150</v>
      </c>
    </row>
    <row r="362" s="14" customFormat="1">
      <c r="A362" s="14"/>
      <c r="B362" s="261"/>
      <c r="C362" s="262"/>
      <c r="D362" s="251" t="s">
        <v>158</v>
      </c>
      <c r="E362" s="263" t="s">
        <v>1</v>
      </c>
      <c r="F362" s="264" t="s">
        <v>160</v>
      </c>
      <c r="G362" s="262"/>
      <c r="H362" s="265">
        <v>48</v>
      </c>
      <c r="I362" s="266"/>
      <c r="J362" s="262"/>
      <c r="K362" s="262"/>
      <c r="L362" s="267"/>
      <c r="M362" s="268"/>
      <c r="N362" s="269"/>
      <c r="O362" s="269"/>
      <c r="P362" s="269"/>
      <c r="Q362" s="269"/>
      <c r="R362" s="269"/>
      <c r="S362" s="269"/>
      <c r="T362" s="27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1" t="s">
        <v>158</v>
      </c>
      <c r="AU362" s="271" t="s">
        <v>85</v>
      </c>
      <c r="AV362" s="14" t="s">
        <v>156</v>
      </c>
      <c r="AW362" s="14" t="s">
        <v>32</v>
      </c>
      <c r="AX362" s="14" t="s">
        <v>83</v>
      </c>
      <c r="AY362" s="271" t="s">
        <v>150</v>
      </c>
    </row>
    <row r="363" s="2" customFormat="1" ht="16.5" customHeight="1">
      <c r="A363" s="39"/>
      <c r="B363" s="40"/>
      <c r="C363" s="299" t="s">
        <v>796</v>
      </c>
      <c r="D363" s="299" t="s">
        <v>653</v>
      </c>
      <c r="E363" s="300" t="s">
        <v>797</v>
      </c>
      <c r="F363" s="301" t="s">
        <v>798</v>
      </c>
      <c r="G363" s="302" t="s">
        <v>302</v>
      </c>
      <c r="H363" s="303">
        <v>48</v>
      </c>
      <c r="I363" s="304"/>
      <c r="J363" s="305">
        <f>ROUND(I363*H363,2)</f>
        <v>0</v>
      </c>
      <c r="K363" s="306"/>
      <c r="L363" s="307"/>
      <c r="M363" s="308" t="s">
        <v>1</v>
      </c>
      <c r="N363" s="309" t="s">
        <v>40</v>
      </c>
      <c r="O363" s="92"/>
      <c r="P363" s="245">
        <f>O363*H363</f>
        <v>0</v>
      </c>
      <c r="Q363" s="245">
        <v>0.0047999999999999996</v>
      </c>
      <c r="R363" s="245">
        <f>Q363*H363</f>
        <v>0.23039999999999999</v>
      </c>
      <c r="S363" s="245">
        <v>0</v>
      </c>
      <c r="T363" s="246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7" t="s">
        <v>371</v>
      </c>
      <c r="AT363" s="247" t="s">
        <v>653</v>
      </c>
      <c r="AU363" s="247" t="s">
        <v>85</v>
      </c>
      <c r="AY363" s="18" t="s">
        <v>150</v>
      </c>
      <c r="BE363" s="248">
        <f>IF(N363="základní",J363,0)</f>
        <v>0</v>
      </c>
      <c r="BF363" s="248">
        <f>IF(N363="snížená",J363,0)</f>
        <v>0</v>
      </c>
      <c r="BG363" s="248">
        <f>IF(N363="zákl. přenesená",J363,0)</f>
        <v>0</v>
      </c>
      <c r="BH363" s="248">
        <f>IF(N363="sníž. přenesená",J363,0)</f>
        <v>0</v>
      </c>
      <c r="BI363" s="248">
        <f>IF(N363="nulová",J363,0)</f>
        <v>0</v>
      </c>
      <c r="BJ363" s="18" t="s">
        <v>83</v>
      </c>
      <c r="BK363" s="248">
        <f>ROUND(I363*H363,2)</f>
        <v>0</v>
      </c>
      <c r="BL363" s="18" t="s">
        <v>263</v>
      </c>
      <c r="BM363" s="247" t="s">
        <v>799</v>
      </c>
    </row>
    <row r="364" s="2" customFormat="1" ht="24.15" customHeight="1">
      <c r="A364" s="39"/>
      <c r="B364" s="40"/>
      <c r="C364" s="235" t="s">
        <v>800</v>
      </c>
      <c r="D364" s="235" t="s">
        <v>152</v>
      </c>
      <c r="E364" s="236" t="s">
        <v>801</v>
      </c>
      <c r="F364" s="237" t="s">
        <v>802</v>
      </c>
      <c r="G364" s="238" t="s">
        <v>215</v>
      </c>
      <c r="H364" s="239">
        <v>0.23300000000000001</v>
      </c>
      <c r="I364" s="240"/>
      <c r="J364" s="241">
        <f>ROUND(I364*H364,2)</f>
        <v>0</v>
      </c>
      <c r="K364" s="242"/>
      <c r="L364" s="45"/>
      <c r="M364" s="243" t="s">
        <v>1</v>
      </c>
      <c r="N364" s="244" t="s">
        <v>40</v>
      </c>
      <c r="O364" s="92"/>
      <c r="P364" s="245">
        <f>O364*H364</f>
        <v>0</v>
      </c>
      <c r="Q364" s="245">
        <v>0</v>
      </c>
      <c r="R364" s="245">
        <f>Q364*H364</f>
        <v>0</v>
      </c>
      <c r="S364" s="245">
        <v>0</v>
      </c>
      <c r="T364" s="246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7" t="s">
        <v>263</v>
      </c>
      <c r="AT364" s="247" t="s">
        <v>152</v>
      </c>
      <c r="AU364" s="247" t="s">
        <v>85</v>
      </c>
      <c r="AY364" s="18" t="s">
        <v>150</v>
      </c>
      <c r="BE364" s="248">
        <f>IF(N364="základní",J364,0)</f>
        <v>0</v>
      </c>
      <c r="BF364" s="248">
        <f>IF(N364="snížená",J364,0)</f>
        <v>0</v>
      </c>
      <c r="BG364" s="248">
        <f>IF(N364="zákl. přenesená",J364,0)</f>
        <v>0</v>
      </c>
      <c r="BH364" s="248">
        <f>IF(N364="sníž. přenesená",J364,0)</f>
        <v>0</v>
      </c>
      <c r="BI364" s="248">
        <f>IF(N364="nulová",J364,0)</f>
        <v>0</v>
      </c>
      <c r="BJ364" s="18" t="s">
        <v>83</v>
      </c>
      <c r="BK364" s="248">
        <f>ROUND(I364*H364,2)</f>
        <v>0</v>
      </c>
      <c r="BL364" s="18" t="s">
        <v>263</v>
      </c>
      <c r="BM364" s="247" t="s">
        <v>803</v>
      </c>
    </row>
    <row r="365" s="12" customFormat="1" ht="22.8" customHeight="1">
      <c r="A365" s="12"/>
      <c r="B365" s="219"/>
      <c r="C365" s="220"/>
      <c r="D365" s="221" t="s">
        <v>74</v>
      </c>
      <c r="E365" s="233" t="s">
        <v>459</v>
      </c>
      <c r="F365" s="233" t="s">
        <v>460</v>
      </c>
      <c r="G365" s="220"/>
      <c r="H365" s="220"/>
      <c r="I365" s="223"/>
      <c r="J365" s="234">
        <f>BK365</f>
        <v>0</v>
      </c>
      <c r="K365" s="220"/>
      <c r="L365" s="225"/>
      <c r="M365" s="226"/>
      <c r="N365" s="227"/>
      <c r="O365" s="227"/>
      <c r="P365" s="228">
        <f>SUM(P366:P426)</f>
        <v>0</v>
      </c>
      <c r="Q365" s="227"/>
      <c r="R365" s="228">
        <f>SUM(R366:R426)</f>
        <v>0.95020139999999997</v>
      </c>
      <c r="S365" s="227"/>
      <c r="T365" s="229">
        <f>SUM(T366:T426)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30" t="s">
        <v>85</v>
      </c>
      <c r="AT365" s="231" t="s">
        <v>74</v>
      </c>
      <c r="AU365" s="231" t="s">
        <v>83</v>
      </c>
      <c r="AY365" s="230" t="s">
        <v>150</v>
      </c>
      <c r="BK365" s="232">
        <f>SUM(BK366:BK426)</f>
        <v>0</v>
      </c>
    </row>
    <row r="366" s="2" customFormat="1" ht="16.5" customHeight="1">
      <c r="A366" s="39"/>
      <c r="B366" s="40"/>
      <c r="C366" s="235" t="s">
        <v>804</v>
      </c>
      <c r="D366" s="235" t="s">
        <v>152</v>
      </c>
      <c r="E366" s="236" t="s">
        <v>805</v>
      </c>
      <c r="F366" s="237" t="s">
        <v>806</v>
      </c>
      <c r="G366" s="238" t="s">
        <v>155</v>
      </c>
      <c r="H366" s="239">
        <v>22.859000000000002</v>
      </c>
      <c r="I366" s="240"/>
      <c r="J366" s="241">
        <f>ROUND(I366*H366,2)</f>
        <v>0</v>
      </c>
      <c r="K366" s="242"/>
      <c r="L366" s="45"/>
      <c r="M366" s="243" t="s">
        <v>1</v>
      </c>
      <c r="N366" s="244" t="s">
        <v>40</v>
      </c>
      <c r="O366" s="92"/>
      <c r="P366" s="245">
        <f>O366*H366</f>
        <v>0</v>
      </c>
      <c r="Q366" s="245">
        <v>0</v>
      </c>
      <c r="R366" s="245">
        <f>Q366*H366</f>
        <v>0</v>
      </c>
      <c r="S366" s="245">
        <v>0</v>
      </c>
      <c r="T366" s="24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7" t="s">
        <v>263</v>
      </c>
      <c r="AT366" s="247" t="s">
        <v>152</v>
      </c>
      <c r="AU366" s="247" t="s">
        <v>85</v>
      </c>
      <c r="AY366" s="18" t="s">
        <v>150</v>
      </c>
      <c r="BE366" s="248">
        <f>IF(N366="základní",J366,0)</f>
        <v>0</v>
      </c>
      <c r="BF366" s="248">
        <f>IF(N366="snížená",J366,0)</f>
        <v>0</v>
      </c>
      <c r="BG366" s="248">
        <f>IF(N366="zákl. přenesená",J366,0)</f>
        <v>0</v>
      </c>
      <c r="BH366" s="248">
        <f>IF(N366="sníž. přenesená",J366,0)</f>
        <v>0</v>
      </c>
      <c r="BI366" s="248">
        <f>IF(N366="nulová",J366,0)</f>
        <v>0</v>
      </c>
      <c r="BJ366" s="18" t="s">
        <v>83</v>
      </c>
      <c r="BK366" s="248">
        <f>ROUND(I366*H366,2)</f>
        <v>0</v>
      </c>
      <c r="BL366" s="18" t="s">
        <v>263</v>
      </c>
      <c r="BM366" s="247" t="s">
        <v>807</v>
      </c>
    </row>
    <row r="367" s="13" customFormat="1">
      <c r="A367" s="13"/>
      <c r="B367" s="249"/>
      <c r="C367" s="250"/>
      <c r="D367" s="251" t="s">
        <v>158</v>
      </c>
      <c r="E367" s="252" t="s">
        <v>1</v>
      </c>
      <c r="F367" s="253" t="s">
        <v>808</v>
      </c>
      <c r="G367" s="250"/>
      <c r="H367" s="254">
        <v>13.363</v>
      </c>
      <c r="I367" s="255"/>
      <c r="J367" s="250"/>
      <c r="K367" s="250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158</v>
      </c>
      <c r="AU367" s="260" t="s">
        <v>85</v>
      </c>
      <c r="AV367" s="13" t="s">
        <v>85</v>
      </c>
      <c r="AW367" s="13" t="s">
        <v>32</v>
      </c>
      <c r="AX367" s="13" t="s">
        <v>75</v>
      </c>
      <c r="AY367" s="260" t="s">
        <v>150</v>
      </c>
    </row>
    <row r="368" s="13" customFormat="1">
      <c r="A368" s="13"/>
      <c r="B368" s="249"/>
      <c r="C368" s="250"/>
      <c r="D368" s="251" t="s">
        <v>158</v>
      </c>
      <c r="E368" s="252" t="s">
        <v>1</v>
      </c>
      <c r="F368" s="253" t="s">
        <v>809</v>
      </c>
      <c r="G368" s="250"/>
      <c r="H368" s="254">
        <v>9.4960000000000004</v>
      </c>
      <c r="I368" s="255"/>
      <c r="J368" s="250"/>
      <c r="K368" s="250"/>
      <c r="L368" s="256"/>
      <c r="M368" s="257"/>
      <c r="N368" s="258"/>
      <c r="O368" s="258"/>
      <c r="P368" s="258"/>
      <c r="Q368" s="258"/>
      <c r="R368" s="258"/>
      <c r="S368" s="258"/>
      <c r="T368" s="25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0" t="s">
        <v>158</v>
      </c>
      <c r="AU368" s="260" t="s">
        <v>85</v>
      </c>
      <c r="AV368" s="13" t="s">
        <v>85</v>
      </c>
      <c r="AW368" s="13" t="s">
        <v>32</v>
      </c>
      <c r="AX368" s="13" t="s">
        <v>75</v>
      </c>
      <c r="AY368" s="260" t="s">
        <v>150</v>
      </c>
    </row>
    <row r="369" s="14" customFormat="1">
      <c r="A369" s="14"/>
      <c r="B369" s="261"/>
      <c r="C369" s="262"/>
      <c r="D369" s="251" t="s">
        <v>158</v>
      </c>
      <c r="E369" s="263" t="s">
        <v>1</v>
      </c>
      <c r="F369" s="264" t="s">
        <v>160</v>
      </c>
      <c r="G369" s="262"/>
      <c r="H369" s="265">
        <v>22.859000000000002</v>
      </c>
      <c r="I369" s="266"/>
      <c r="J369" s="262"/>
      <c r="K369" s="262"/>
      <c r="L369" s="267"/>
      <c r="M369" s="268"/>
      <c r="N369" s="269"/>
      <c r="O369" s="269"/>
      <c r="P369" s="269"/>
      <c r="Q369" s="269"/>
      <c r="R369" s="269"/>
      <c r="S369" s="269"/>
      <c r="T369" s="27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1" t="s">
        <v>158</v>
      </c>
      <c r="AU369" s="271" t="s">
        <v>85</v>
      </c>
      <c r="AV369" s="14" t="s">
        <v>156</v>
      </c>
      <c r="AW369" s="14" t="s">
        <v>32</v>
      </c>
      <c r="AX369" s="14" t="s">
        <v>83</v>
      </c>
      <c r="AY369" s="271" t="s">
        <v>150</v>
      </c>
    </row>
    <row r="370" s="2" customFormat="1" ht="16.5" customHeight="1">
      <c r="A370" s="39"/>
      <c r="B370" s="40"/>
      <c r="C370" s="235" t="s">
        <v>810</v>
      </c>
      <c r="D370" s="235" t="s">
        <v>152</v>
      </c>
      <c r="E370" s="236" t="s">
        <v>811</v>
      </c>
      <c r="F370" s="237" t="s">
        <v>812</v>
      </c>
      <c r="G370" s="238" t="s">
        <v>155</v>
      </c>
      <c r="H370" s="239">
        <v>22.859000000000002</v>
      </c>
      <c r="I370" s="240"/>
      <c r="J370" s="241">
        <f>ROUND(I370*H370,2)</f>
        <v>0</v>
      </c>
      <c r="K370" s="242"/>
      <c r="L370" s="45"/>
      <c r="M370" s="243" t="s">
        <v>1</v>
      </c>
      <c r="N370" s="244" t="s">
        <v>40</v>
      </c>
      <c r="O370" s="92"/>
      <c r="P370" s="245">
        <f>O370*H370</f>
        <v>0</v>
      </c>
      <c r="Q370" s="245">
        <v>0.00029999999999999997</v>
      </c>
      <c r="R370" s="245">
        <f>Q370*H370</f>
        <v>0.0068576999999999996</v>
      </c>
      <c r="S370" s="245">
        <v>0</v>
      </c>
      <c r="T370" s="246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7" t="s">
        <v>263</v>
      </c>
      <c r="AT370" s="247" t="s">
        <v>152</v>
      </c>
      <c r="AU370" s="247" t="s">
        <v>85</v>
      </c>
      <c r="AY370" s="18" t="s">
        <v>150</v>
      </c>
      <c r="BE370" s="248">
        <f>IF(N370="základní",J370,0)</f>
        <v>0</v>
      </c>
      <c r="BF370" s="248">
        <f>IF(N370="snížená",J370,0)</f>
        <v>0</v>
      </c>
      <c r="BG370" s="248">
        <f>IF(N370="zákl. přenesená",J370,0)</f>
        <v>0</v>
      </c>
      <c r="BH370" s="248">
        <f>IF(N370="sníž. přenesená",J370,0)</f>
        <v>0</v>
      </c>
      <c r="BI370" s="248">
        <f>IF(N370="nulová",J370,0)</f>
        <v>0</v>
      </c>
      <c r="BJ370" s="18" t="s">
        <v>83</v>
      </c>
      <c r="BK370" s="248">
        <f>ROUND(I370*H370,2)</f>
        <v>0</v>
      </c>
      <c r="BL370" s="18" t="s">
        <v>263</v>
      </c>
      <c r="BM370" s="247" t="s">
        <v>813</v>
      </c>
    </row>
    <row r="371" s="13" customFormat="1">
      <c r="A371" s="13"/>
      <c r="B371" s="249"/>
      <c r="C371" s="250"/>
      <c r="D371" s="251" t="s">
        <v>158</v>
      </c>
      <c r="E371" s="252" t="s">
        <v>1</v>
      </c>
      <c r="F371" s="253" t="s">
        <v>808</v>
      </c>
      <c r="G371" s="250"/>
      <c r="H371" s="254">
        <v>13.363</v>
      </c>
      <c r="I371" s="255"/>
      <c r="J371" s="250"/>
      <c r="K371" s="250"/>
      <c r="L371" s="256"/>
      <c r="M371" s="257"/>
      <c r="N371" s="258"/>
      <c r="O371" s="258"/>
      <c r="P371" s="258"/>
      <c r="Q371" s="258"/>
      <c r="R371" s="258"/>
      <c r="S371" s="258"/>
      <c r="T371" s="25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0" t="s">
        <v>158</v>
      </c>
      <c r="AU371" s="260" t="s">
        <v>85</v>
      </c>
      <c r="AV371" s="13" t="s">
        <v>85</v>
      </c>
      <c r="AW371" s="13" t="s">
        <v>32</v>
      </c>
      <c r="AX371" s="13" t="s">
        <v>75</v>
      </c>
      <c r="AY371" s="260" t="s">
        <v>150</v>
      </c>
    </row>
    <row r="372" s="13" customFormat="1">
      <c r="A372" s="13"/>
      <c r="B372" s="249"/>
      <c r="C372" s="250"/>
      <c r="D372" s="251" t="s">
        <v>158</v>
      </c>
      <c r="E372" s="252" t="s">
        <v>1</v>
      </c>
      <c r="F372" s="253" t="s">
        <v>809</v>
      </c>
      <c r="G372" s="250"/>
      <c r="H372" s="254">
        <v>9.4960000000000004</v>
      </c>
      <c r="I372" s="255"/>
      <c r="J372" s="250"/>
      <c r="K372" s="250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158</v>
      </c>
      <c r="AU372" s="260" t="s">
        <v>85</v>
      </c>
      <c r="AV372" s="13" t="s">
        <v>85</v>
      </c>
      <c r="AW372" s="13" t="s">
        <v>32</v>
      </c>
      <c r="AX372" s="13" t="s">
        <v>75</v>
      </c>
      <c r="AY372" s="260" t="s">
        <v>150</v>
      </c>
    </row>
    <row r="373" s="14" customFormat="1">
      <c r="A373" s="14"/>
      <c r="B373" s="261"/>
      <c r="C373" s="262"/>
      <c r="D373" s="251" t="s">
        <v>158</v>
      </c>
      <c r="E373" s="263" t="s">
        <v>1</v>
      </c>
      <c r="F373" s="264" t="s">
        <v>160</v>
      </c>
      <c r="G373" s="262"/>
      <c r="H373" s="265">
        <v>22.859000000000002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158</v>
      </c>
      <c r="AU373" s="271" t="s">
        <v>85</v>
      </c>
      <c r="AV373" s="14" t="s">
        <v>156</v>
      </c>
      <c r="AW373" s="14" t="s">
        <v>32</v>
      </c>
      <c r="AX373" s="14" t="s">
        <v>83</v>
      </c>
      <c r="AY373" s="271" t="s">
        <v>150</v>
      </c>
    </row>
    <row r="374" s="2" customFormat="1" ht="24.15" customHeight="1">
      <c r="A374" s="39"/>
      <c r="B374" s="40"/>
      <c r="C374" s="235" t="s">
        <v>814</v>
      </c>
      <c r="D374" s="235" t="s">
        <v>152</v>
      </c>
      <c r="E374" s="236" t="s">
        <v>815</v>
      </c>
      <c r="F374" s="237" t="s">
        <v>816</v>
      </c>
      <c r="G374" s="238" t="s">
        <v>327</v>
      </c>
      <c r="H374" s="239">
        <v>57.351999999999997</v>
      </c>
      <c r="I374" s="240"/>
      <c r="J374" s="241">
        <f>ROUND(I374*H374,2)</f>
        <v>0</v>
      </c>
      <c r="K374" s="242"/>
      <c r="L374" s="45"/>
      <c r="M374" s="243" t="s">
        <v>1</v>
      </c>
      <c r="N374" s="244" t="s">
        <v>40</v>
      </c>
      <c r="O374" s="92"/>
      <c r="P374" s="245">
        <f>O374*H374</f>
        <v>0</v>
      </c>
      <c r="Q374" s="245">
        <v>0.0015299999999999999</v>
      </c>
      <c r="R374" s="245">
        <f>Q374*H374</f>
        <v>0.087748559999999989</v>
      </c>
      <c r="S374" s="245">
        <v>0</v>
      </c>
      <c r="T374" s="24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7" t="s">
        <v>263</v>
      </c>
      <c r="AT374" s="247" t="s">
        <v>152</v>
      </c>
      <c r="AU374" s="247" t="s">
        <v>85</v>
      </c>
      <c r="AY374" s="18" t="s">
        <v>150</v>
      </c>
      <c r="BE374" s="248">
        <f>IF(N374="základní",J374,0)</f>
        <v>0</v>
      </c>
      <c r="BF374" s="248">
        <f>IF(N374="snížená",J374,0)</f>
        <v>0</v>
      </c>
      <c r="BG374" s="248">
        <f>IF(N374="zákl. přenesená",J374,0)</f>
        <v>0</v>
      </c>
      <c r="BH374" s="248">
        <f>IF(N374="sníž. přenesená",J374,0)</f>
        <v>0</v>
      </c>
      <c r="BI374" s="248">
        <f>IF(N374="nulová",J374,0)</f>
        <v>0</v>
      </c>
      <c r="BJ374" s="18" t="s">
        <v>83</v>
      </c>
      <c r="BK374" s="248">
        <f>ROUND(I374*H374,2)</f>
        <v>0</v>
      </c>
      <c r="BL374" s="18" t="s">
        <v>263</v>
      </c>
      <c r="BM374" s="247" t="s">
        <v>817</v>
      </c>
    </row>
    <row r="375" s="13" customFormat="1">
      <c r="A375" s="13"/>
      <c r="B375" s="249"/>
      <c r="C375" s="250"/>
      <c r="D375" s="251" t="s">
        <v>158</v>
      </c>
      <c r="E375" s="252" t="s">
        <v>1</v>
      </c>
      <c r="F375" s="253" t="s">
        <v>818</v>
      </c>
      <c r="G375" s="250"/>
      <c r="H375" s="254">
        <v>10.34</v>
      </c>
      <c r="I375" s="255"/>
      <c r="J375" s="250"/>
      <c r="K375" s="250"/>
      <c r="L375" s="256"/>
      <c r="M375" s="257"/>
      <c r="N375" s="258"/>
      <c r="O375" s="258"/>
      <c r="P375" s="258"/>
      <c r="Q375" s="258"/>
      <c r="R375" s="258"/>
      <c r="S375" s="258"/>
      <c r="T375" s="25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0" t="s">
        <v>158</v>
      </c>
      <c r="AU375" s="260" t="s">
        <v>85</v>
      </c>
      <c r="AV375" s="13" t="s">
        <v>85</v>
      </c>
      <c r="AW375" s="13" t="s">
        <v>32</v>
      </c>
      <c r="AX375" s="13" t="s">
        <v>75</v>
      </c>
      <c r="AY375" s="260" t="s">
        <v>150</v>
      </c>
    </row>
    <row r="376" s="13" customFormat="1">
      <c r="A376" s="13"/>
      <c r="B376" s="249"/>
      <c r="C376" s="250"/>
      <c r="D376" s="251" t="s">
        <v>158</v>
      </c>
      <c r="E376" s="252" t="s">
        <v>1</v>
      </c>
      <c r="F376" s="253" t="s">
        <v>819</v>
      </c>
      <c r="G376" s="250"/>
      <c r="H376" s="254">
        <v>9.2520000000000007</v>
      </c>
      <c r="I376" s="255"/>
      <c r="J376" s="250"/>
      <c r="K376" s="250"/>
      <c r="L376" s="256"/>
      <c r="M376" s="257"/>
      <c r="N376" s="258"/>
      <c r="O376" s="258"/>
      <c r="P376" s="258"/>
      <c r="Q376" s="258"/>
      <c r="R376" s="258"/>
      <c r="S376" s="258"/>
      <c r="T376" s="25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0" t="s">
        <v>158</v>
      </c>
      <c r="AU376" s="260" t="s">
        <v>85</v>
      </c>
      <c r="AV376" s="13" t="s">
        <v>85</v>
      </c>
      <c r="AW376" s="13" t="s">
        <v>32</v>
      </c>
      <c r="AX376" s="13" t="s">
        <v>75</v>
      </c>
      <c r="AY376" s="260" t="s">
        <v>150</v>
      </c>
    </row>
    <row r="377" s="13" customFormat="1">
      <c r="A377" s="13"/>
      <c r="B377" s="249"/>
      <c r="C377" s="250"/>
      <c r="D377" s="251" t="s">
        <v>158</v>
      </c>
      <c r="E377" s="252" t="s">
        <v>1</v>
      </c>
      <c r="F377" s="253" t="s">
        <v>820</v>
      </c>
      <c r="G377" s="250"/>
      <c r="H377" s="254">
        <v>8.1600000000000001</v>
      </c>
      <c r="I377" s="255"/>
      <c r="J377" s="250"/>
      <c r="K377" s="250"/>
      <c r="L377" s="256"/>
      <c r="M377" s="257"/>
      <c r="N377" s="258"/>
      <c r="O377" s="258"/>
      <c r="P377" s="258"/>
      <c r="Q377" s="258"/>
      <c r="R377" s="258"/>
      <c r="S377" s="258"/>
      <c r="T377" s="25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0" t="s">
        <v>158</v>
      </c>
      <c r="AU377" s="260" t="s">
        <v>85</v>
      </c>
      <c r="AV377" s="13" t="s">
        <v>85</v>
      </c>
      <c r="AW377" s="13" t="s">
        <v>32</v>
      </c>
      <c r="AX377" s="13" t="s">
        <v>75</v>
      </c>
      <c r="AY377" s="260" t="s">
        <v>150</v>
      </c>
    </row>
    <row r="378" s="13" customFormat="1">
      <c r="A378" s="13"/>
      <c r="B378" s="249"/>
      <c r="C378" s="250"/>
      <c r="D378" s="251" t="s">
        <v>158</v>
      </c>
      <c r="E378" s="252" t="s">
        <v>1</v>
      </c>
      <c r="F378" s="253" t="s">
        <v>821</v>
      </c>
      <c r="G378" s="250"/>
      <c r="H378" s="254">
        <v>7.0800000000000001</v>
      </c>
      <c r="I378" s="255"/>
      <c r="J378" s="250"/>
      <c r="K378" s="250"/>
      <c r="L378" s="256"/>
      <c r="M378" s="257"/>
      <c r="N378" s="258"/>
      <c r="O378" s="258"/>
      <c r="P378" s="258"/>
      <c r="Q378" s="258"/>
      <c r="R378" s="258"/>
      <c r="S378" s="258"/>
      <c r="T378" s="25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0" t="s">
        <v>158</v>
      </c>
      <c r="AU378" s="260" t="s">
        <v>85</v>
      </c>
      <c r="AV378" s="13" t="s">
        <v>85</v>
      </c>
      <c r="AW378" s="13" t="s">
        <v>32</v>
      </c>
      <c r="AX378" s="13" t="s">
        <v>75</v>
      </c>
      <c r="AY378" s="260" t="s">
        <v>150</v>
      </c>
    </row>
    <row r="379" s="16" customFormat="1">
      <c r="A379" s="16"/>
      <c r="B379" s="288"/>
      <c r="C379" s="289"/>
      <c r="D379" s="251" t="s">
        <v>158</v>
      </c>
      <c r="E379" s="290" t="s">
        <v>1</v>
      </c>
      <c r="F379" s="291" t="s">
        <v>611</v>
      </c>
      <c r="G379" s="289"/>
      <c r="H379" s="292">
        <v>34.832000000000001</v>
      </c>
      <c r="I379" s="293"/>
      <c r="J379" s="289"/>
      <c r="K379" s="289"/>
      <c r="L379" s="294"/>
      <c r="M379" s="295"/>
      <c r="N379" s="296"/>
      <c r="O379" s="296"/>
      <c r="P379" s="296"/>
      <c r="Q379" s="296"/>
      <c r="R379" s="296"/>
      <c r="S379" s="296"/>
      <c r="T379" s="297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T379" s="298" t="s">
        <v>158</v>
      </c>
      <c r="AU379" s="298" t="s">
        <v>85</v>
      </c>
      <c r="AV379" s="16" t="s">
        <v>170</v>
      </c>
      <c r="AW379" s="16" t="s">
        <v>32</v>
      </c>
      <c r="AX379" s="16" t="s">
        <v>75</v>
      </c>
      <c r="AY379" s="298" t="s">
        <v>150</v>
      </c>
    </row>
    <row r="380" s="13" customFormat="1">
      <c r="A380" s="13"/>
      <c r="B380" s="249"/>
      <c r="C380" s="250"/>
      <c r="D380" s="251" t="s">
        <v>158</v>
      </c>
      <c r="E380" s="252" t="s">
        <v>1</v>
      </c>
      <c r="F380" s="253" t="s">
        <v>822</v>
      </c>
      <c r="G380" s="250"/>
      <c r="H380" s="254">
        <v>12.34</v>
      </c>
      <c r="I380" s="255"/>
      <c r="J380" s="250"/>
      <c r="K380" s="250"/>
      <c r="L380" s="256"/>
      <c r="M380" s="257"/>
      <c r="N380" s="258"/>
      <c r="O380" s="258"/>
      <c r="P380" s="258"/>
      <c r="Q380" s="258"/>
      <c r="R380" s="258"/>
      <c r="S380" s="258"/>
      <c r="T380" s="25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0" t="s">
        <v>158</v>
      </c>
      <c r="AU380" s="260" t="s">
        <v>85</v>
      </c>
      <c r="AV380" s="13" t="s">
        <v>85</v>
      </c>
      <c r="AW380" s="13" t="s">
        <v>32</v>
      </c>
      <c r="AX380" s="13" t="s">
        <v>75</v>
      </c>
      <c r="AY380" s="260" t="s">
        <v>150</v>
      </c>
    </row>
    <row r="381" s="13" customFormat="1">
      <c r="A381" s="13"/>
      <c r="B381" s="249"/>
      <c r="C381" s="250"/>
      <c r="D381" s="251" t="s">
        <v>158</v>
      </c>
      <c r="E381" s="252" t="s">
        <v>1</v>
      </c>
      <c r="F381" s="253" t="s">
        <v>823</v>
      </c>
      <c r="G381" s="250"/>
      <c r="H381" s="254">
        <v>10.18</v>
      </c>
      <c r="I381" s="255"/>
      <c r="J381" s="250"/>
      <c r="K381" s="250"/>
      <c r="L381" s="256"/>
      <c r="M381" s="257"/>
      <c r="N381" s="258"/>
      <c r="O381" s="258"/>
      <c r="P381" s="258"/>
      <c r="Q381" s="258"/>
      <c r="R381" s="258"/>
      <c r="S381" s="258"/>
      <c r="T381" s="25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0" t="s">
        <v>158</v>
      </c>
      <c r="AU381" s="260" t="s">
        <v>85</v>
      </c>
      <c r="AV381" s="13" t="s">
        <v>85</v>
      </c>
      <c r="AW381" s="13" t="s">
        <v>32</v>
      </c>
      <c r="AX381" s="13" t="s">
        <v>75</v>
      </c>
      <c r="AY381" s="260" t="s">
        <v>150</v>
      </c>
    </row>
    <row r="382" s="16" customFormat="1">
      <c r="A382" s="16"/>
      <c r="B382" s="288"/>
      <c r="C382" s="289"/>
      <c r="D382" s="251" t="s">
        <v>158</v>
      </c>
      <c r="E382" s="290" t="s">
        <v>1</v>
      </c>
      <c r="F382" s="291" t="s">
        <v>611</v>
      </c>
      <c r="G382" s="289"/>
      <c r="H382" s="292">
        <v>22.52</v>
      </c>
      <c r="I382" s="293"/>
      <c r="J382" s="289"/>
      <c r="K382" s="289"/>
      <c r="L382" s="294"/>
      <c r="M382" s="295"/>
      <c r="N382" s="296"/>
      <c r="O382" s="296"/>
      <c r="P382" s="296"/>
      <c r="Q382" s="296"/>
      <c r="R382" s="296"/>
      <c r="S382" s="296"/>
      <c r="T382" s="297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98" t="s">
        <v>158</v>
      </c>
      <c r="AU382" s="298" t="s">
        <v>85</v>
      </c>
      <c r="AV382" s="16" t="s">
        <v>170</v>
      </c>
      <c r="AW382" s="16" t="s">
        <v>32</v>
      </c>
      <c r="AX382" s="16" t="s">
        <v>75</v>
      </c>
      <c r="AY382" s="298" t="s">
        <v>150</v>
      </c>
    </row>
    <row r="383" s="14" customFormat="1">
      <c r="A383" s="14"/>
      <c r="B383" s="261"/>
      <c r="C383" s="262"/>
      <c r="D383" s="251" t="s">
        <v>158</v>
      </c>
      <c r="E383" s="263" t="s">
        <v>1</v>
      </c>
      <c r="F383" s="264" t="s">
        <v>160</v>
      </c>
      <c r="G383" s="262"/>
      <c r="H383" s="265">
        <v>57.351999999999997</v>
      </c>
      <c r="I383" s="266"/>
      <c r="J383" s="262"/>
      <c r="K383" s="262"/>
      <c r="L383" s="267"/>
      <c r="M383" s="268"/>
      <c r="N383" s="269"/>
      <c r="O383" s="269"/>
      <c r="P383" s="269"/>
      <c r="Q383" s="269"/>
      <c r="R383" s="269"/>
      <c r="S383" s="269"/>
      <c r="T383" s="27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1" t="s">
        <v>158</v>
      </c>
      <c r="AU383" s="271" t="s">
        <v>85</v>
      </c>
      <c r="AV383" s="14" t="s">
        <v>156</v>
      </c>
      <c r="AW383" s="14" t="s">
        <v>32</v>
      </c>
      <c r="AX383" s="14" t="s">
        <v>83</v>
      </c>
      <c r="AY383" s="271" t="s">
        <v>150</v>
      </c>
    </row>
    <row r="384" s="2" customFormat="1" ht="24.15" customHeight="1">
      <c r="A384" s="39"/>
      <c r="B384" s="40"/>
      <c r="C384" s="299" t="s">
        <v>824</v>
      </c>
      <c r="D384" s="299" t="s">
        <v>653</v>
      </c>
      <c r="E384" s="300" t="s">
        <v>825</v>
      </c>
      <c r="F384" s="301" t="s">
        <v>826</v>
      </c>
      <c r="G384" s="302" t="s">
        <v>155</v>
      </c>
      <c r="H384" s="303">
        <v>17.16</v>
      </c>
      <c r="I384" s="304"/>
      <c r="J384" s="305">
        <f>ROUND(I384*H384,2)</f>
        <v>0</v>
      </c>
      <c r="K384" s="306"/>
      <c r="L384" s="307"/>
      <c r="M384" s="308" t="s">
        <v>1</v>
      </c>
      <c r="N384" s="309" t="s">
        <v>40</v>
      </c>
      <c r="O384" s="92"/>
      <c r="P384" s="245">
        <f>O384*H384</f>
        <v>0</v>
      </c>
      <c r="Q384" s="245">
        <v>0.017999999999999999</v>
      </c>
      <c r="R384" s="245">
        <f>Q384*H384</f>
        <v>0.30887999999999999</v>
      </c>
      <c r="S384" s="245">
        <v>0</v>
      </c>
      <c r="T384" s="246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7" t="s">
        <v>371</v>
      </c>
      <c r="AT384" s="247" t="s">
        <v>653</v>
      </c>
      <c r="AU384" s="247" t="s">
        <v>85</v>
      </c>
      <c r="AY384" s="18" t="s">
        <v>150</v>
      </c>
      <c r="BE384" s="248">
        <f>IF(N384="základní",J384,0)</f>
        <v>0</v>
      </c>
      <c r="BF384" s="248">
        <f>IF(N384="snížená",J384,0)</f>
        <v>0</v>
      </c>
      <c r="BG384" s="248">
        <f>IF(N384="zákl. přenesená",J384,0)</f>
        <v>0</v>
      </c>
      <c r="BH384" s="248">
        <f>IF(N384="sníž. přenesená",J384,0)</f>
        <v>0</v>
      </c>
      <c r="BI384" s="248">
        <f>IF(N384="nulová",J384,0)</f>
        <v>0</v>
      </c>
      <c r="BJ384" s="18" t="s">
        <v>83</v>
      </c>
      <c r="BK384" s="248">
        <f>ROUND(I384*H384,2)</f>
        <v>0</v>
      </c>
      <c r="BL384" s="18" t="s">
        <v>263</v>
      </c>
      <c r="BM384" s="247" t="s">
        <v>827</v>
      </c>
    </row>
    <row r="385" s="13" customFormat="1">
      <c r="A385" s="13"/>
      <c r="B385" s="249"/>
      <c r="C385" s="250"/>
      <c r="D385" s="251" t="s">
        <v>158</v>
      </c>
      <c r="E385" s="252" t="s">
        <v>1</v>
      </c>
      <c r="F385" s="253" t="s">
        <v>828</v>
      </c>
      <c r="G385" s="250"/>
      <c r="H385" s="254">
        <v>2.8119999999999998</v>
      </c>
      <c r="I385" s="255"/>
      <c r="J385" s="250"/>
      <c r="K385" s="250"/>
      <c r="L385" s="256"/>
      <c r="M385" s="257"/>
      <c r="N385" s="258"/>
      <c r="O385" s="258"/>
      <c r="P385" s="258"/>
      <c r="Q385" s="258"/>
      <c r="R385" s="258"/>
      <c r="S385" s="258"/>
      <c r="T385" s="25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0" t="s">
        <v>158</v>
      </c>
      <c r="AU385" s="260" t="s">
        <v>85</v>
      </c>
      <c r="AV385" s="13" t="s">
        <v>85</v>
      </c>
      <c r="AW385" s="13" t="s">
        <v>32</v>
      </c>
      <c r="AX385" s="13" t="s">
        <v>75</v>
      </c>
      <c r="AY385" s="260" t="s">
        <v>150</v>
      </c>
    </row>
    <row r="386" s="13" customFormat="1">
      <c r="A386" s="13"/>
      <c r="B386" s="249"/>
      <c r="C386" s="250"/>
      <c r="D386" s="251" t="s">
        <v>158</v>
      </c>
      <c r="E386" s="252" t="s">
        <v>1</v>
      </c>
      <c r="F386" s="253" t="s">
        <v>829</v>
      </c>
      <c r="G386" s="250"/>
      <c r="H386" s="254">
        <v>2.5169999999999999</v>
      </c>
      <c r="I386" s="255"/>
      <c r="J386" s="250"/>
      <c r="K386" s="250"/>
      <c r="L386" s="256"/>
      <c r="M386" s="257"/>
      <c r="N386" s="258"/>
      <c r="O386" s="258"/>
      <c r="P386" s="258"/>
      <c r="Q386" s="258"/>
      <c r="R386" s="258"/>
      <c r="S386" s="258"/>
      <c r="T386" s="25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0" t="s">
        <v>158</v>
      </c>
      <c r="AU386" s="260" t="s">
        <v>85</v>
      </c>
      <c r="AV386" s="13" t="s">
        <v>85</v>
      </c>
      <c r="AW386" s="13" t="s">
        <v>32</v>
      </c>
      <c r="AX386" s="13" t="s">
        <v>75</v>
      </c>
      <c r="AY386" s="260" t="s">
        <v>150</v>
      </c>
    </row>
    <row r="387" s="13" customFormat="1">
      <c r="A387" s="13"/>
      <c r="B387" s="249"/>
      <c r="C387" s="250"/>
      <c r="D387" s="251" t="s">
        <v>158</v>
      </c>
      <c r="E387" s="252" t="s">
        <v>1</v>
      </c>
      <c r="F387" s="253" t="s">
        <v>830</v>
      </c>
      <c r="G387" s="250"/>
      <c r="H387" s="254">
        <v>2.2200000000000002</v>
      </c>
      <c r="I387" s="255"/>
      <c r="J387" s="250"/>
      <c r="K387" s="250"/>
      <c r="L387" s="256"/>
      <c r="M387" s="257"/>
      <c r="N387" s="258"/>
      <c r="O387" s="258"/>
      <c r="P387" s="258"/>
      <c r="Q387" s="258"/>
      <c r="R387" s="258"/>
      <c r="S387" s="258"/>
      <c r="T387" s="25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0" t="s">
        <v>158</v>
      </c>
      <c r="AU387" s="260" t="s">
        <v>85</v>
      </c>
      <c r="AV387" s="13" t="s">
        <v>85</v>
      </c>
      <c r="AW387" s="13" t="s">
        <v>32</v>
      </c>
      <c r="AX387" s="13" t="s">
        <v>75</v>
      </c>
      <c r="AY387" s="260" t="s">
        <v>150</v>
      </c>
    </row>
    <row r="388" s="13" customFormat="1">
      <c r="A388" s="13"/>
      <c r="B388" s="249"/>
      <c r="C388" s="250"/>
      <c r="D388" s="251" t="s">
        <v>158</v>
      </c>
      <c r="E388" s="252" t="s">
        <v>1</v>
      </c>
      <c r="F388" s="253" t="s">
        <v>831</v>
      </c>
      <c r="G388" s="250"/>
      <c r="H388" s="254">
        <v>1.9259999999999999</v>
      </c>
      <c r="I388" s="255"/>
      <c r="J388" s="250"/>
      <c r="K388" s="250"/>
      <c r="L388" s="256"/>
      <c r="M388" s="257"/>
      <c r="N388" s="258"/>
      <c r="O388" s="258"/>
      <c r="P388" s="258"/>
      <c r="Q388" s="258"/>
      <c r="R388" s="258"/>
      <c r="S388" s="258"/>
      <c r="T388" s="25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0" t="s">
        <v>158</v>
      </c>
      <c r="AU388" s="260" t="s">
        <v>85</v>
      </c>
      <c r="AV388" s="13" t="s">
        <v>85</v>
      </c>
      <c r="AW388" s="13" t="s">
        <v>32</v>
      </c>
      <c r="AX388" s="13" t="s">
        <v>75</v>
      </c>
      <c r="AY388" s="260" t="s">
        <v>150</v>
      </c>
    </row>
    <row r="389" s="16" customFormat="1">
      <c r="A389" s="16"/>
      <c r="B389" s="288"/>
      <c r="C389" s="289"/>
      <c r="D389" s="251" t="s">
        <v>158</v>
      </c>
      <c r="E389" s="290" t="s">
        <v>1</v>
      </c>
      <c r="F389" s="291" t="s">
        <v>611</v>
      </c>
      <c r="G389" s="289"/>
      <c r="H389" s="292">
        <v>9.4749999999999996</v>
      </c>
      <c r="I389" s="293"/>
      <c r="J389" s="289"/>
      <c r="K389" s="289"/>
      <c r="L389" s="294"/>
      <c r="M389" s="295"/>
      <c r="N389" s="296"/>
      <c r="O389" s="296"/>
      <c r="P389" s="296"/>
      <c r="Q389" s="296"/>
      <c r="R389" s="296"/>
      <c r="S389" s="296"/>
      <c r="T389" s="297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98" t="s">
        <v>158</v>
      </c>
      <c r="AU389" s="298" t="s">
        <v>85</v>
      </c>
      <c r="AV389" s="16" t="s">
        <v>170</v>
      </c>
      <c r="AW389" s="16" t="s">
        <v>32</v>
      </c>
      <c r="AX389" s="16" t="s">
        <v>75</v>
      </c>
      <c r="AY389" s="298" t="s">
        <v>150</v>
      </c>
    </row>
    <row r="390" s="13" customFormat="1">
      <c r="A390" s="13"/>
      <c r="B390" s="249"/>
      <c r="C390" s="250"/>
      <c r="D390" s="251" t="s">
        <v>158</v>
      </c>
      <c r="E390" s="252" t="s">
        <v>1</v>
      </c>
      <c r="F390" s="253" t="s">
        <v>832</v>
      </c>
      <c r="G390" s="250"/>
      <c r="H390" s="254">
        <v>3.3559999999999999</v>
      </c>
      <c r="I390" s="255"/>
      <c r="J390" s="250"/>
      <c r="K390" s="250"/>
      <c r="L390" s="256"/>
      <c r="M390" s="257"/>
      <c r="N390" s="258"/>
      <c r="O390" s="258"/>
      <c r="P390" s="258"/>
      <c r="Q390" s="258"/>
      <c r="R390" s="258"/>
      <c r="S390" s="258"/>
      <c r="T390" s="25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0" t="s">
        <v>158</v>
      </c>
      <c r="AU390" s="260" t="s">
        <v>85</v>
      </c>
      <c r="AV390" s="13" t="s">
        <v>85</v>
      </c>
      <c r="AW390" s="13" t="s">
        <v>32</v>
      </c>
      <c r="AX390" s="13" t="s">
        <v>75</v>
      </c>
      <c r="AY390" s="260" t="s">
        <v>150</v>
      </c>
    </row>
    <row r="391" s="13" customFormat="1">
      <c r="A391" s="13"/>
      <c r="B391" s="249"/>
      <c r="C391" s="250"/>
      <c r="D391" s="251" t="s">
        <v>158</v>
      </c>
      <c r="E391" s="252" t="s">
        <v>1</v>
      </c>
      <c r="F391" s="253" t="s">
        <v>833</v>
      </c>
      <c r="G391" s="250"/>
      <c r="H391" s="254">
        <v>2.7690000000000001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158</v>
      </c>
      <c r="AU391" s="260" t="s">
        <v>85</v>
      </c>
      <c r="AV391" s="13" t="s">
        <v>85</v>
      </c>
      <c r="AW391" s="13" t="s">
        <v>32</v>
      </c>
      <c r="AX391" s="13" t="s">
        <v>75</v>
      </c>
      <c r="AY391" s="260" t="s">
        <v>150</v>
      </c>
    </row>
    <row r="392" s="16" customFormat="1">
      <c r="A392" s="16"/>
      <c r="B392" s="288"/>
      <c r="C392" s="289"/>
      <c r="D392" s="251" t="s">
        <v>158</v>
      </c>
      <c r="E392" s="290" t="s">
        <v>1</v>
      </c>
      <c r="F392" s="291" t="s">
        <v>611</v>
      </c>
      <c r="G392" s="289"/>
      <c r="H392" s="292">
        <v>6.125</v>
      </c>
      <c r="I392" s="293"/>
      <c r="J392" s="289"/>
      <c r="K392" s="289"/>
      <c r="L392" s="294"/>
      <c r="M392" s="295"/>
      <c r="N392" s="296"/>
      <c r="O392" s="296"/>
      <c r="P392" s="296"/>
      <c r="Q392" s="296"/>
      <c r="R392" s="296"/>
      <c r="S392" s="296"/>
      <c r="T392" s="297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98" t="s">
        <v>158</v>
      </c>
      <c r="AU392" s="298" t="s">
        <v>85</v>
      </c>
      <c r="AV392" s="16" t="s">
        <v>170</v>
      </c>
      <c r="AW392" s="16" t="s">
        <v>32</v>
      </c>
      <c r="AX392" s="16" t="s">
        <v>75</v>
      </c>
      <c r="AY392" s="298" t="s">
        <v>150</v>
      </c>
    </row>
    <row r="393" s="14" customFormat="1">
      <c r="A393" s="14"/>
      <c r="B393" s="261"/>
      <c r="C393" s="262"/>
      <c r="D393" s="251" t="s">
        <v>158</v>
      </c>
      <c r="E393" s="263" t="s">
        <v>1</v>
      </c>
      <c r="F393" s="264" t="s">
        <v>160</v>
      </c>
      <c r="G393" s="262"/>
      <c r="H393" s="265">
        <v>15.6</v>
      </c>
      <c r="I393" s="266"/>
      <c r="J393" s="262"/>
      <c r="K393" s="262"/>
      <c r="L393" s="267"/>
      <c r="M393" s="268"/>
      <c r="N393" s="269"/>
      <c r="O393" s="269"/>
      <c r="P393" s="269"/>
      <c r="Q393" s="269"/>
      <c r="R393" s="269"/>
      <c r="S393" s="269"/>
      <c r="T393" s="27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1" t="s">
        <v>158</v>
      </c>
      <c r="AU393" s="271" t="s">
        <v>85</v>
      </c>
      <c r="AV393" s="14" t="s">
        <v>156</v>
      </c>
      <c r="AW393" s="14" t="s">
        <v>32</v>
      </c>
      <c r="AX393" s="14" t="s">
        <v>83</v>
      </c>
      <c r="AY393" s="271" t="s">
        <v>150</v>
      </c>
    </row>
    <row r="394" s="13" customFormat="1">
      <c r="A394" s="13"/>
      <c r="B394" s="249"/>
      <c r="C394" s="250"/>
      <c r="D394" s="251" t="s">
        <v>158</v>
      </c>
      <c r="E394" s="250"/>
      <c r="F394" s="253" t="s">
        <v>834</v>
      </c>
      <c r="G394" s="250"/>
      <c r="H394" s="254">
        <v>17.16</v>
      </c>
      <c r="I394" s="255"/>
      <c r="J394" s="250"/>
      <c r="K394" s="250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158</v>
      </c>
      <c r="AU394" s="260" t="s">
        <v>85</v>
      </c>
      <c r="AV394" s="13" t="s">
        <v>85</v>
      </c>
      <c r="AW394" s="13" t="s">
        <v>4</v>
      </c>
      <c r="AX394" s="13" t="s">
        <v>83</v>
      </c>
      <c r="AY394" s="260" t="s">
        <v>150</v>
      </c>
    </row>
    <row r="395" s="2" customFormat="1" ht="33" customHeight="1">
      <c r="A395" s="39"/>
      <c r="B395" s="40"/>
      <c r="C395" s="235" t="s">
        <v>835</v>
      </c>
      <c r="D395" s="235" t="s">
        <v>152</v>
      </c>
      <c r="E395" s="236" t="s">
        <v>836</v>
      </c>
      <c r="F395" s="237" t="s">
        <v>837</v>
      </c>
      <c r="G395" s="238" t="s">
        <v>327</v>
      </c>
      <c r="H395" s="239">
        <v>71.341999999999999</v>
      </c>
      <c r="I395" s="240"/>
      <c r="J395" s="241">
        <f>ROUND(I395*H395,2)</f>
        <v>0</v>
      </c>
      <c r="K395" s="242"/>
      <c r="L395" s="45"/>
      <c r="M395" s="243" t="s">
        <v>1</v>
      </c>
      <c r="N395" s="244" t="s">
        <v>40</v>
      </c>
      <c r="O395" s="92"/>
      <c r="P395" s="245">
        <f>O395*H395</f>
        <v>0</v>
      </c>
      <c r="Q395" s="245">
        <v>0.0010200000000000001</v>
      </c>
      <c r="R395" s="245">
        <f>Q395*H395</f>
        <v>0.072768840000000001</v>
      </c>
      <c r="S395" s="245">
        <v>0</v>
      </c>
      <c r="T395" s="246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7" t="s">
        <v>263</v>
      </c>
      <c r="AT395" s="247" t="s">
        <v>152</v>
      </c>
      <c r="AU395" s="247" t="s">
        <v>85</v>
      </c>
      <c r="AY395" s="18" t="s">
        <v>150</v>
      </c>
      <c r="BE395" s="248">
        <f>IF(N395="základní",J395,0)</f>
        <v>0</v>
      </c>
      <c r="BF395" s="248">
        <f>IF(N395="snížená",J395,0)</f>
        <v>0</v>
      </c>
      <c r="BG395" s="248">
        <f>IF(N395="zákl. přenesená",J395,0)</f>
        <v>0</v>
      </c>
      <c r="BH395" s="248">
        <f>IF(N395="sníž. přenesená",J395,0)</f>
        <v>0</v>
      </c>
      <c r="BI395" s="248">
        <f>IF(N395="nulová",J395,0)</f>
        <v>0</v>
      </c>
      <c r="BJ395" s="18" t="s">
        <v>83</v>
      </c>
      <c r="BK395" s="248">
        <f>ROUND(I395*H395,2)</f>
        <v>0</v>
      </c>
      <c r="BL395" s="18" t="s">
        <v>263</v>
      </c>
      <c r="BM395" s="247" t="s">
        <v>838</v>
      </c>
    </row>
    <row r="396" s="13" customFormat="1">
      <c r="A396" s="13"/>
      <c r="B396" s="249"/>
      <c r="C396" s="250"/>
      <c r="D396" s="251" t="s">
        <v>158</v>
      </c>
      <c r="E396" s="252" t="s">
        <v>1</v>
      </c>
      <c r="F396" s="253" t="s">
        <v>822</v>
      </c>
      <c r="G396" s="250"/>
      <c r="H396" s="254">
        <v>12.34</v>
      </c>
      <c r="I396" s="255"/>
      <c r="J396" s="250"/>
      <c r="K396" s="250"/>
      <c r="L396" s="256"/>
      <c r="M396" s="257"/>
      <c r="N396" s="258"/>
      <c r="O396" s="258"/>
      <c r="P396" s="258"/>
      <c r="Q396" s="258"/>
      <c r="R396" s="258"/>
      <c r="S396" s="258"/>
      <c r="T396" s="25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0" t="s">
        <v>158</v>
      </c>
      <c r="AU396" s="260" t="s">
        <v>85</v>
      </c>
      <c r="AV396" s="13" t="s">
        <v>85</v>
      </c>
      <c r="AW396" s="13" t="s">
        <v>32</v>
      </c>
      <c r="AX396" s="13" t="s">
        <v>75</v>
      </c>
      <c r="AY396" s="260" t="s">
        <v>150</v>
      </c>
    </row>
    <row r="397" s="13" customFormat="1">
      <c r="A397" s="13"/>
      <c r="B397" s="249"/>
      <c r="C397" s="250"/>
      <c r="D397" s="251" t="s">
        <v>158</v>
      </c>
      <c r="E397" s="252" t="s">
        <v>1</v>
      </c>
      <c r="F397" s="253" t="s">
        <v>823</v>
      </c>
      <c r="G397" s="250"/>
      <c r="H397" s="254">
        <v>10.18</v>
      </c>
      <c r="I397" s="255"/>
      <c r="J397" s="250"/>
      <c r="K397" s="250"/>
      <c r="L397" s="256"/>
      <c r="M397" s="257"/>
      <c r="N397" s="258"/>
      <c r="O397" s="258"/>
      <c r="P397" s="258"/>
      <c r="Q397" s="258"/>
      <c r="R397" s="258"/>
      <c r="S397" s="258"/>
      <c r="T397" s="25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0" t="s">
        <v>158</v>
      </c>
      <c r="AU397" s="260" t="s">
        <v>85</v>
      </c>
      <c r="AV397" s="13" t="s">
        <v>85</v>
      </c>
      <c r="AW397" s="13" t="s">
        <v>32</v>
      </c>
      <c r="AX397" s="13" t="s">
        <v>75</v>
      </c>
      <c r="AY397" s="260" t="s">
        <v>150</v>
      </c>
    </row>
    <row r="398" s="13" customFormat="1">
      <c r="A398" s="13"/>
      <c r="B398" s="249"/>
      <c r="C398" s="250"/>
      <c r="D398" s="251" t="s">
        <v>158</v>
      </c>
      <c r="E398" s="252" t="s">
        <v>1</v>
      </c>
      <c r="F398" s="253" t="s">
        <v>839</v>
      </c>
      <c r="G398" s="250"/>
      <c r="H398" s="254">
        <v>8</v>
      </c>
      <c r="I398" s="255"/>
      <c r="J398" s="250"/>
      <c r="K398" s="250"/>
      <c r="L398" s="256"/>
      <c r="M398" s="257"/>
      <c r="N398" s="258"/>
      <c r="O398" s="258"/>
      <c r="P398" s="258"/>
      <c r="Q398" s="258"/>
      <c r="R398" s="258"/>
      <c r="S398" s="258"/>
      <c r="T398" s="25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0" t="s">
        <v>158</v>
      </c>
      <c r="AU398" s="260" t="s">
        <v>85</v>
      </c>
      <c r="AV398" s="13" t="s">
        <v>85</v>
      </c>
      <c r="AW398" s="13" t="s">
        <v>32</v>
      </c>
      <c r="AX398" s="13" t="s">
        <v>75</v>
      </c>
      <c r="AY398" s="260" t="s">
        <v>150</v>
      </c>
    </row>
    <row r="399" s="16" customFormat="1">
      <c r="A399" s="16"/>
      <c r="B399" s="288"/>
      <c r="C399" s="289"/>
      <c r="D399" s="251" t="s">
        <v>158</v>
      </c>
      <c r="E399" s="290" t="s">
        <v>1</v>
      </c>
      <c r="F399" s="291" t="s">
        <v>611</v>
      </c>
      <c r="G399" s="289"/>
      <c r="H399" s="292">
        <v>30.52</v>
      </c>
      <c r="I399" s="293"/>
      <c r="J399" s="289"/>
      <c r="K399" s="289"/>
      <c r="L399" s="294"/>
      <c r="M399" s="295"/>
      <c r="N399" s="296"/>
      <c r="O399" s="296"/>
      <c r="P399" s="296"/>
      <c r="Q399" s="296"/>
      <c r="R399" s="296"/>
      <c r="S399" s="296"/>
      <c r="T399" s="297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T399" s="298" t="s">
        <v>158</v>
      </c>
      <c r="AU399" s="298" t="s">
        <v>85</v>
      </c>
      <c r="AV399" s="16" t="s">
        <v>170</v>
      </c>
      <c r="AW399" s="16" t="s">
        <v>32</v>
      </c>
      <c r="AX399" s="16" t="s">
        <v>75</v>
      </c>
      <c r="AY399" s="298" t="s">
        <v>150</v>
      </c>
    </row>
    <row r="400" s="13" customFormat="1">
      <c r="A400" s="13"/>
      <c r="B400" s="249"/>
      <c r="C400" s="250"/>
      <c r="D400" s="251" t="s">
        <v>158</v>
      </c>
      <c r="E400" s="252" t="s">
        <v>1</v>
      </c>
      <c r="F400" s="253" t="s">
        <v>818</v>
      </c>
      <c r="G400" s="250"/>
      <c r="H400" s="254">
        <v>10.34</v>
      </c>
      <c r="I400" s="255"/>
      <c r="J400" s="250"/>
      <c r="K400" s="250"/>
      <c r="L400" s="256"/>
      <c r="M400" s="257"/>
      <c r="N400" s="258"/>
      <c r="O400" s="258"/>
      <c r="P400" s="258"/>
      <c r="Q400" s="258"/>
      <c r="R400" s="258"/>
      <c r="S400" s="258"/>
      <c r="T400" s="25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0" t="s">
        <v>158</v>
      </c>
      <c r="AU400" s="260" t="s">
        <v>85</v>
      </c>
      <c r="AV400" s="13" t="s">
        <v>85</v>
      </c>
      <c r="AW400" s="13" t="s">
        <v>32</v>
      </c>
      <c r="AX400" s="13" t="s">
        <v>75</v>
      </c>
      <c r="AY400" s="260" t="s">
        <v>150</v>
      </c>
    </row>
    <row r="401" s="13" customFormat="1">
      <c r="A401" s="13"/>
      <c r="B401" s="249"/>
      <c r="C401" s="250"/>
      <c r="D401" s="251" t="s">
        <v>158</v>
      </c>
      <c r="E401" s="252" t="s">
        <v>1</v>
      </c>
      <c r="F401" s="253" t="s">
        <v>819</v>
      </c>
      <c r="G401" s="250"/>
      <c r="H401" s="254">
        <v>9.2520000000000007</v>
      </c>
      <c r="I401" s="255"/>
      <c r="J401" s="250"/>
      <c r="K401" s="250"/>
      <c r="L401" s="256"/>
      <c r="M401" s="257"/>
      <c r="N401" s="258"/>
      <c r="O401" s="258"/>
      <c r="P401" s="258"/>
      <c r="Q401" s="258"/>
      <c r="R401" s="258"/>
      <c r="S401" s="258"/>
      <c r="T401" s="25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0" t="s">
        <v>158</v>
      </c>
      <c r="AU401" s="260" t="s">
        <v>85</v>
      </c>
      <c r="AV401" s="13" t="s">
        <v>85</v>
      </c>
      <c r="AW401" s="13" t="s">
        <v>32</v>
      </c>
      <c r="AX401" s="13" t="s">
        <v>75</v>
      </c>
      <c r="AY401" s="260" t="s">
        <v>150</v>
      </c>
    </row>
    <row r="402" s="13" customFormat="1">
      <c r="A402" s="13"/>
      <c r="B402" s="249"/>
      <c r="C402" s="250"/>
      <c r="D402" s="251" t="s">
        <v>158</v>
      </c>
      <c r="E402" s="252" t="s">
        <v>1</v>
      </c>
      <c r="F402" s="253" t="s">
        <v>820</v>
      </c>
      <c r="G402" s="250"/>
      <c r="H402" s="254">
        <v>8.1600000000000001</v>
      </c>
      <c r="I402" s="255"/>
      <c r="J402" s="250"/>
      <c r="K402" s="250"/>
      <c r="L402" s="256"/>
      <c r="M402" s="257"/>
      <c r="N402" s="258"/>
      <c r="O402" s="258"/>
      <c r="P402" s="258"/>
      <c r="Q402" s="258"/>
      <c r="R402" s="258"/>
      <c r="S402" s="258"/>
      <c r="T402" s="25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0" t="s">
        <v>158</v>
      </c>
      <c r="AU402" s="260" t="s">
        <v>85</v>
      </c>
      <c r="AV402" s="13" t="s">
        <v>85</v>
      </c>
      <c r="AW402" s="13" t="s">
        <v>32</v>
      </c>
      <c r="AX402" s="13" t="s">
        <v>75</v>
      </c>
      <c r="AY402" s="260" t="s">
        <v>150</v>
      </c>
    </row>
    <row r="403" s="13" customFormat="1">
      <c r="A403" s="13"/>
      <c r="B403" s="249"/>
      <c r="C403" s="250"/>
      <c r="D403" s="251" t="s">
        <v>158</v>
      </c>
      <c r="E403" s="252" t="s">
        <v>1</v>
      </c>
      <c r="F403" s="253" t="s">
        <v>821</v>
      </c>
      <c r="G403" s="250"/>
      <c r="H403" s="254">
        <v>7.0800000000000001</v>
      </c>
      <c r="I403" s="255"/>
      <c r="J403" s="250"/>
      <c r="K403" s="250"/>
      <c r="L403" s="256"/>
      <c r="M403" s="257"/>
      <c r="N403" s="258"/>
      <c r="O403" s="258"/>
      <c r="P403" s="258"/>
      <c r="Q403" s="258"/>
      <c r="R403" s="258"/>
      <c r="S403" s="258"/>
      <c r="T403" s="25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0" t="s">
        <v>158</v>
      </c>
      <c r="AU403" s="260" t="s">
        <v>85</v>
      </c>
      <c r="AV403" s="13" t="s">
        <v>85</v>
      </c>
      <c r="AW403" s="13" t="s">
        <v>32</v>
      </c>
      <c r="AX403" s="13" t="s">
        <v>75</v>
      </c>
      <c r="AY403" s="260" t="s">
        <v>150</v>
      </c>
    </row>
    <row r="404" s="13" customFormat="1">
      <c r="A404" s="13"/>
      <c r="B404" s="249"/>
      <c r="C404" s="250"/>
      <c r="D404" s="251" t="s">
        <v>158</v>
      </c>
      <c r="E404" s="252" t="s">
        <v>1</v>
      </c>
      <c r="F404" s="253" t="s">
        <v>840</v>
      </c>
      <c r="G404" s="250"/>
      <c r="H404" s="254">
        <v>5.9900000000000002</v>
      </c>
      <c r="I404" s="255"/>
      <c r="J404" s="250"/>
      <c r="K404" s="250"/>
      <c r="L404" s="256"/>
      <c r="M404" s="257"/>
      <c r="N404" s="258"/>
      <c r="O404" s="258"/>
      <c r="P404" s="258"/>
      <c r="Q404" s="258"/>
      <c r="R404" s="258"/>
      <c r="S404" s="258"/>
      <c r="T404" s="25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0" t="s">
        <v>158</v>
      </c>
      <c r="AU404" s="260" t="s">
        <v>85</v>
      </c>
      <c r="AV404" s="13" t="s">
        <v>85</v>
      </c>
      <c r="AW404" s="13" t="s">
        <v>32</v>
      </c>
      <c r="AX404" s="13" t="s">
        <v>75</v>
      </c>
      <c r="AY404" s="260" t="s">
        <v>150</v>
      </c>
    </row>
    <row r="405" s="16" customFormat="1">
      <c r="A405" s="16"/>
      <c r="B405" s="288"/>
      <c r="C405" s="289"/>
      <c r="D405" s="251" t="s">
        <v>158</v>
      </c>
      <c r="E405" s="290" t="s">
        <v>1</v>
      </c>
      <c r="F405" s="291" t="s">
        <v>611</v>
      </c>
      <c r="G405" s="289"/>
      <c r="H405" s="292">
        <v>40.822000000000003</v>
      </c>
      <c r="I405" s="293"/>
      <c r="J405" s="289"/>
      <c r="K405" s="289"/>
      <c r="L405" s="294"/>
      <c r="M405" s="295"/>
      <c r="N405" s="296"/>
      <c r="O405" s="296"/>
      <c r="P405" s="296"/>
      <c r="Q405" s="296"/>
      <c r="R405" s="296"/>
      <c r="S405" s="296"/>
      <c r="T405" s="297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98" t="s">
        <v>158</v>
      </c>
      <c r="AU405" s="298" t="s">
        <v>85</v>
      </c>
      <c r="AV405" s="16" t="s">
        <v>170</v>
      </c>
      <c r="AW405" s="16" t="s">
        <v>32</v>
      </c>
      <c r="AX405" s="16" t="s">
        <v>75</v>
      </c>
      <c r="AY405" s="298" t="s">
        <v>150</v>
      </c>
    </row>
    <row r="406" s="14" customFormat="1">
      <c r="A406" s="14"/>
      <c r="B406" s="261"/>
      <c r="C406" s="262"/>
      <c r="D406" s="251" t="s">
        <v>158</v>
      </c>
      <c r="E406" s="263" t="s">
        <v>1</v>
      </c>
      <c r="F406" s="264" t="s">
        <v>160</v>
      </c>
      <c r="G406" s="262"/>
      <c r="H406" s="265">
        <v>71.341999999999999</v>
      </c>
      <c r="I406" s="266"/>
      <c r="J406" s="262"/>
      <c r="K406" s="262"/>
      <c r="L406" s="267"/>
      <c r="M406" s="268"/>
      <c r="N406" s="269"/>
      <c r="O406" s="269"/>
      <c r="P406" s="269"/>
      <c r="Q406" s="269"/>
      <c r="R406" s="269"/>
      <c r="S406" s="269"/>
      <c r="T406" s="27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1" t="s">
        <v>158</v>
      </c>
      <c r="AU406" s="271" t="s">
        <v>85</v>
      </c>
      <c r="AV406" s="14" t="s">
        <v>156</v>
      </c>
      <c r="AW406" s="14" t="s">
        <v>32</v>
      </c>
      <c r="AX406" s="14" t="s">
        <v>83</v>
      </c>
      <c r="AY406" s="271" t="s">
        <v>150</v>
      </c>
    </row>
    <row r="407" s="2" customFormat="1" ht="24.15" customHeight="1">
      <c r="A407" s="39"/>
      <c r="B407" s="40"/>
      <c r="C407" s="299" t="s">
        <v>841</v>
      </c>
      <c r="D407" s="299" t="s">
        <v>653</v>
      </c>
      <c r="E407" s="300" t="s">
        <v>825</v>
      </c>
      <c r="F407" s="301" t="s">
        <v>826</v>
      </c>
      <c r="G407" s="302" t="s">
        <v>155</v>
      </c>
      <c r="H407" s="303">
        <v>14.090999999999999</v>
      </c>
      <c r="I407" s="304"/>
      <c r="J407" s="305">
        <f>ROUND(I407*H407,2)</f>
        <v>0</v>
      </c>
      <c r="K407" s="306"/>
      <c r="L407" s="307"/>
      <c r="M407" s="308" t="s">
        <v>1</v>
      </c>
      <c r="N407" s="309" t="s">
        <v>40</v>
      </c>
      <c r="O407" s="92"/>
      <c r="P407" s="245">
        <f>O407*H407</f>
        <v>0</v>
      </c>
      <c r="Q407" s="245">
        <v>0.017999999999999999</v>
      </c>
      <c r="R407" s="245">
        <f>Q407*H407</f>
        <v>0.25363799999999997</v>
      </c>
      <c r="S407" s="245">
        <v>0</v>
      </c>
      <c r="T407" s="24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7" t="s">
        <v>371</v>
      </c>
      <c r="AT407" s="247" t="s">
        <v>653</v>
      </c>
      <c r="AU407" s="247" t="s">
        <v>85</v>
      </c>
      <c r="AY407" s="18" t="s">
        <v>150</v>
      </c>
      <c r="BE407" s="248">
        <f>IF(N407="základní",J407,0)</f>
        <v>0</v>
      </c>
      <c r="BF407" s="248">
        <f>IF(N407="snížená",J407,0)</f>
        <v>0</v>
      </c>
      <c r="BG407" s="248">
        <f>IF(N407="zákl. přenesená",J407,0)</f>
        <v>0</v>
      </c>
      <c r="BH407" s="248">
        <f>IF(N407="sníž. přenesená",J407,0)</f>
        <v>0</v>
      </c>
      <c r="BI407" s="248">
        <f>IF(N407="nulová",J407,0)</f>
        <v>0</v>
      </c>
      <c r="BJ407" s="18" t="s">
        <v>83</v>
      </c>
      <c r="BK407" s="248">
        <f>ROUND(I407*H407,2)</f>
        <v>0</v>
      </c>
      <c r="BL407" s="18" t="s">
        <v>263</v>
      </c>
      <c r="BM407" s="247" t="s">
        <v>842</v>
      </c>
    </row>
    <row r="408" s="13" customFormat="1">
      <c r="A408" s="13"/>
      <c r="B408" s="249"/>
      <c r="C408" s="250"/>
      <c r="D408" s="251" t="s">
        <v>158</v>
      </c>
      <c r="E408" s="252" t="s">
        <v>1</v>
      </c>
      <c r="F408" s="253" t="s">
        <v>843</v>
      </c>
      <c r="G408" s="250"/>
      <c r="H408" s="254">
        <v>2.2090000000000001</v>
      </c>
      <c r="I408" s="255"/>
      <c r="J408" s="250"/>
      <c r="K408" s="250"/>
      <c r="L408" s="256"/>
      <c r="M408" s="257"/>
      <c r="N408" s="258"/>
      <c r="O408" s="258"/>
      <c r="P408" s="258"/>
      <c r="Q408" s="258"/>
      <c r="R408" s="258"/>
      <c r="S408" s="258"/>
      <c r="T408" s="25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0" t="s">
        <v>158</v>
      </c>
      <c r="AU408" s="260" t="s">
        <v>85</v>
      </c>
      <c r="AV408" s="13" t="s">
        <v>85</v>
      </c>
      <c r="AW408" s="13" t="s">
        <v>32</v>
      </c>
      <c r="AX408" s="13" t="s">
        <v>75</v>
      </c>
      <c r="AY408" s="260" t="s">
        <v>150</v>
      </c>
    </row>
    <row r="409" s="13" customFormat="1">
      <c r="A409" s="13"/>
      <c r="B409" s="249"/>
      <c r="C409" s="250"/>
      <c r="D409" s="251" t="s">
        <v>158</v>
      </c>
      <c r="E409" s="252" t="s">
        <v>1</v>
      </c>
      <c r="F409" s="253" t="s">
        <v>844</v>
      </c>
      <c r="G409" s="250"/>
      <c r="H409" s="254">
        <v>1.8220000000000001</v>
      </c>
      <c r="I409" s="255"/>
      <c r="J409" s="250"/>
      <c r="K409" s="250"/>
      <c r="L409" s="256"/>
      <c r="M409" s="257"/>
      <c r="N409" s="258"/>
      <c r="O409" s="258"/>
      <c r="P409" s="258"/>
      <c r="Q409" s="258"/>
      <c r="R409" s="258"/>
      <c r="S409" s="258"/>
      <c r="T409" s="25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0" t="s">
        <v>158</v>
      </c>
      <c r="AU409" s="260" t="s">
        <v>85</v>
      </c>
      <c r="AV409" s="13" t="s">
        <v>85</v>
      </c>
      <c r="AW409" s="13" t="s">
        <v>32</v>
      </c>
      <c r="AX409" s="13" t="s">
        <v>75</v>
      </c>
      <c r="AY409" s="260" t="s">
        <v>150</v>
      </c>
    </row>
    <row r="410" s="13" customFormat="1">
      <c r="A410" s="13"/>
      <c r="B410" s="249"/>
      <c r="C410" s="250"/>
      <c r="D410" s="251" t="s">
        <v>158</v>
      </c>
      <c r="E410" s="252" t="s">
        <v>1</v>
      </c>
      <c r="F410" s="253" t="s">
        <v>845</v>
      </c>
      <c r="G410" s="250"/>
      <c r="H410" s="254">
        <v>1.4319999999999999</v>
      </c>
      <c r="I410" s="255"/>
      <c r="J410" s="250"/>
      <c r="K410" s="250"/>
      <c r="L410" s="256"/>
      <c r="M410" s="257"/>
      <c r="N410" s="258"/>
      <c r="O410" s="258"/>
      <c r="P410" s="258"/>
      <c r="Q410" s="258"/>
      <c r="R410" s="258"/>
      <c r="S410" s="258"/>
      <c r="T410" s="25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0" t="s">
        <v>158</v>
      </c>
      <c r="AU410" s="260" t="s">
        <v>85</v>
      </c>
      <c r="AV410" s="13" t="s">
        <v>85</v>
      </c>
      <c r="AW410" s="13" t="s">
        <v>32</v>
      </c>
      <c r="AX410" s="13" t="s">
        <v>75</v>
      </c>
      <c r="AY410" s="260" t="s">
        <v>150</v>
      </c>
    </row>
    <row r="411" s="16" customFormat="1">
      <c r="A411" s="16"/>
      <c r="B411" s="288"/>
      <c r="C411" s="289"/>
      <c r="D411" s="251" t="s">
        <v>158</v>
      </c>
      <c r="E411" s="290" t="s">
        <v>1</v>
      </c>
      <c r="F411" s="291" t="s">
        <v>611</v>
      </c>
      <c r="G411" s="289"/>
      <c r="H411" s="292">
        <v>5.4630000000000001</v>
      </c>
      <c r="I411" s="293"/>
      <c r="J411" s="289"/>
      <c r="K411" s="289"/>
      <c r="L411" s="294"/>
      <c r="M411" s="295"/>
      <c r="N411" s="296"/>
      <c r="O411" s="296"/>
      <c r="P411" s="296"/>
      <c r="Q411" s="296"/>
      <c r="R411" s="296"/>
      <c r="S411" s="296"/>
      <c r="T411" s="297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98" t="s">
        <v>158</v>
      </c>
      <c r="AU411" s="298" t="s">
        <v>85</v>
      </c>
      <c r="AV411" s="16" t="s">
        <v>170</v>
      </c>
      <c r="AW411" s="16" t="s">
        <v>32</v>
      </c>
      <c r="AX411" s="16" t="s">
        <v>75</v>
      </c>
      <c r="AY411" s="298" t="s">
        <v>150</v>
      </c>
    </row>
    <row r="412" s="13" customFormat="1">
      <c r="A412" s="13"/>
      <c r="B412" s="249"/>
      <c r="C412" s="250"/>
      <c r="D412" s="251" t="s">
        <v>158</v>
      </c>
      <c r="E412" s="252" t="s">
        <v>1</v>
      </c>
      <c r="F412" s="253" t="s">
        <v>846</v>
      </c>
      <c r="G412" s="250"/>
      <c r="H412" s="254">
        <v>1.861</v>
      </c>
      <c r="I412" s="255"/>
      <c r="J412" s="250"/>
      <c r="K412" s="250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158</v>
      </c>
      <c r="AU412" s="260" t="s">
        <v>85</v>
      </c>
      <c r="AV412" s="13" t="s">
        <v>85</v>
      </c>
      <c r="AW412" s="13" t="s">
        <v>32</v>
      </c>
      <c r="AX412" s="13" t="s">
        <v>75</v>
      </c>
      <c r="AY412" s="260" t="s">
        <v>150</v>
      </c>
    </row>
    <row r="413" s="13" customFormat="1">
      <c r="A413" s="13"/>
      <c r="B413" s="249"/>
      <c r="C413" s="250"/>
      <c r="D413" s="251" t="s">
        <v>158</v>
      </c>
      <c r="E413" s="252" t="s">
        <v>1</v>
      </c>
      <c r="F413" s="253" t="s">
        <v>847</v>
      </c>
      <c r="G413" s="250"/>
      <c r="H413" s="254">
        <v>1.665</v>
      </c>
      <c r="I413" s="255"/>
      <c r="J413" s="250"/>
      <c r="K413" s="250"/>
      <c r="L413" s="256"/>
      <c r="M413" s="257"/>
      <c r="N413" s="258"/>
      <c r="O413" s="258"/>
      <c r="P413" s="258"/>
      <c r="Q413" s="258"/>
      <c r="R413" s="258"/>
      <c r="S413" s="258"/>
      <c r="T413" s="25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0" t="s">
        <v>158</v>
      </c>
      <c r="AU413" s="260" t="s">
        <v>85</v>
      </c>
      <c r="AV413" s="13" t="s">
        <v>85</v>
      </c>
      <c r="AW413" s="13" t="s">
        <v>32</v>
      </c>
      <c r="AX413" s="13" t="s">
        <v>75</v>
      </c>
      <c r="AY413" s="260" t="s">
        <v>150</v>
      </c>
    </row>
    <row r="414" s="13" customFormat="1">
      <c r="A414" s="13"/>
      <c r="B414" s="249"/>
      <c r="C414" s="250"/>
      <c r="D414" s="251" t="s">
        <v>158</v>
      </c>
      <c r="E414" s="252" t="s">
        <v>1</v>
      </c>
      <c r="F414" s="253" t="s">
        <v>848</v>
      </c>
      <c r="G414" s="250"/>
      <c r="H414" s="254">
        <v>1.4690000000000001</v>
      </c>
      <c r="I414" s="255"/>
      <c r="J414" s="250"/>
      <c r="K414" s="250"/>
      <c r="L414" s="256"/>
      <c r="M414" s="257"/>
      <c r="N414" s="258"/>
      <c r="O414" s="258"/>
      <c r="P414" s="258"/>
      <c r="Q414" s="258"/>
      <c r="R414" s="258"/>
      <c r="S414" s="258"/>
      <c r="T414" s="25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0" t="s">
        <v>158</v>
      </c>
      <c r="AU414" s="260" t="s">
        <v>85</v>
      </c>
      <c r="AV414" s="13" t="s">
        <v>85</v>
      </c>
      <c r="AW414" s="13" t="s">
        <v>32</v>
      </c>
      <c r="AX414" s="13" t="s">
        <v>75</v>
      </c>
      <c r="AY414" s="260" t="s">
        <v>150</v>
      </c>
    </row>
    <row r="415" s="13" customFormat="1">
      <c r="A415" s="13"/>
      <c r="B415" s="249"/>
      <c r="C415" s="250"/>
      <c r="D415" s="251" t="s">
        <v>158</v>
      </c>
      <c r="E415" s="252" t="s">
        <v>1</v>
      </c>
      <c r="F415" s="253" t="s">
        <v>849</v>
      </c>
      <c r="G415" s="250"/>
      <c r="H415" s="254">
        <v>1.274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158</v>
      </c>
      <c r="AU415" s="260" t="s">
        <v>85</v>
      </c>
      <c r="AV415" s="13" t="s">
        <v>85</v>
      </c>
      <c r="AW415" s="13" t="s">
        <v>32</v>
      </c>
      <c r="AX415" s="13" t="s">
        <v>75</v>
      </c>
      <c r="AY415" s="260" t="s">
        <v>150</v>
      </c>
    </row>
    <row r="416" s="13" customFormat="1">
      <c r="A416" s="13"/>
      <c r="B416" s="249"/>
      <c r="C416" s="250"/>
      <c r="D416" s="251" t="s">
        <v>158</v>
      </c>
      <c r="E416" s="252" t="s">
        <v>1</v>
      </c>
      <c r="F416" s="253" t="s">
        <v>850</v>
      </c>
      <c r="G416" s="250"/>
      <c r="H416" s="254">
        <v>1.0780000000000001</v>
      </c>
      <c r="I416" s="255"/>
      <c r="J416" s="250"/>
      <c r="K416" s="250"/>
      <c r="L416" s="256"/>
      <c r="M416" s="257"/>
      <c r="N416" s="258"/>
      <c r="O416" s="258"/>
      <c r="P416" s="258"/>
      <c r="Q416" s="258"/>
      <c r="R416" s="258"/>
      <c r="S416" s="258"/>
      <c r="T416" s="25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0" t="s">
        <v>158</v>
      </c>
      <c r="AU416" s="260" t="s">
        <v>85</v>
      </c>
      <c r="AV416" s="13" t="s">
        <v>85</v>
      </c>
      <c r="AW416" s="13" t="s">
        <v>32</v>
      </c>
      <c r="AX416" s="13" t="s">
        <v>75</v>
      </c>
      <c r="AY416" s="260" t="s">
        <v>150</v>
      </c>
    </row>
    <row r="417" s="16" customFormat="1">
      <c r="A417" s="16"/>
      <c r="B417" s="288"/>
      <c r="C417" s="289"/>
      <c r="D417" s="251" t="s">
        <v>158</v>
      </c>
      <c r="E417" s="290" t="s">
        <v>1</v>
      </c>
      <c r="F417" s="291" t="s">
        <v>611</v>
      </c>
      <c r="G417" s="289"/>
      <c r="H417" s="292">
        <v>7.3470000000000004</v>
      </c>
      <c r="I417" s="293"/>
      <c r="J417" s="289"/>
      <c r="K417" s="289"/>
      <c r="L417" s="294"/>
      <c r="M417" s="295"/>
      <c r="N417" s="296"/>
      <c r="O417" s="296"/>
      <c r="P417" s="296"/>
      <c r="Q417" s="296"/>
      <c r="R417" s="296"/>
      <c r="S417" s="296"/>
      <c r="T417" s="297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98" t="s">
        <v>158</v>
      </c>
      <c r="AU417" s="298" t="s">
        <v>85</v>
      </c>
      <c r="AV417" s="16" t="s">
        <v>170</v>
      </c>
      <c r="AW417" s="16" t="s">
        <v>32</v>
      </c>
      <c r="AX417" s="16" t="s">
        <v>75</v>
      </c>
      <c r="AY417" s="298" t="s">
        <v>150</v>
      </c>
    </row>
    <row r="418" s="14" customFormat="1">
      <c r="A418" s="14"/>
      <c r="B418" s="261"/>
      <c r="C418" s="262"/>
      <c r="D418" s="251" t="s">
        <v>158</v>
      </c>
      <c r="E418" s="263" t="s">
        <v>1</v>
      </c>
      <c r="F418" s="264" t="s">
        <v>160</v>
      </c>
      <c r="G418" s="262"/>
      <c r="H418" s="265">
        <v>12.810000000000001</v>
      </c>
      <c r="I418" s="266"/>
      <c r="J418" s="262"/>
      <c r="K418" s="262"/>
      <c r="L418" s="267"/>
      <c r="M418" s="268"/>
      <c r="N418" s="269"/>
      <c r="O418" s="269"/>
      <c r="P418" s="269"/>
      <c r="Q418" s="269"/>
      <c r="R418" s="269"/>
      <c r="S418" s="269"/>
      <c r="T418" s="27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1" t="s">
        <v>158</v>
      </c>
      <c r="AU418" s="271" t="s">
        <v>85</v>
      </c>
      <c r="AV418" s="14" t="s">
        <v>156</v>
      </c>
      <c r="AW418" s="14" t="s">
        <v>32</v>
      </c>
      <c r="AX418" s="14" t="s">
        <v>83</v>
      </c>
      <c r="AY418" s="271" t="s">
        <v>150</v>
      </c>
    </row>
    <row r="419" s="13" customFormat="1">
      <c r="A419" s="13"/>
      <c r="B419" s="249"/>
      <c r="C419" s="250"/>
      <c r="D419" s="251" t="s">
        <v>158</v>
      </c>
      <c r="E419" s="250"/>
      <c r="F419" s="253" t="s">
        <v>851</v>
      </c>
      <c r="G419" s="250"/>
      <c r="H419" s="254">
        <v>14.090999999999999</v>
      </c>
      <c r="I419" s="255"/>
      <c r="J419" s="250"/>
      <c r="K419" s="250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158</v>
      </c>
      <c r="AU419" s="260" t="s">
        <v>85</v>
      </c>
      <c r="AV419" s="13" t="s">
        <v>85</v>
      </c>
      <c r="AW419" s="13" t="s">
        <v>4</v>
      </c>
      <c r="AX419" s="13" t="s">
        <v>83</v>
      </c>
      <c r="AY419" s="260" t="s">
        <v>150</v>
      </c>
    </row>
    <row r="420" s="2" customFormat="1" ht="24.15" customHeight="1">
      <c r="A420" s="39"/>
      <c r="B420" s="40"/>
      <c r="C420" s="235" t="s">
        <v>852</v>
      </c>
      <c r="D420" s="235" t="s">
        <v>152</v>
      </c>
      <c r="E420" s="236" t="s">
        <v>853</v>
      </c>
      <c r="F420" s="237" t="s">
        <v>854</v>
      </c>
      <c r="G420" s="238" t="s">
        <v>155</v>
      </c>
      <c r="H420" s="239">
        <v>8.4410000000000007</v>
      </c>
      <c r="I420" s="240"/>
      <c r="J420" s="241">
        <f>ROUND(I420*H420,2)</f>
        <v>0</v>
      </c>
      <c r="K420" s="242"/>
      <c r="L420" s="45"/>
      <c r="M420" s="243" t="s">
        <v>1</v>
      </c>
      <c r="N420" s="244" t="s">
        <v>40</v>
      </c>
      <c r="O420" s="92"/>
      <c r="P420" s="245">
        <f>O420*H420</f>
        <v>0</v>
      </c>
      <c r="Q420" s="245">
        <v>0.0063</v>
      </c>
      <c r="R420" s="245">
        <f>Q420*H420</f>
        <v>0.053178300000000005</v>
      </c>
      <c r="S420" s="245">
        <v>0</v>
      </c>
      <c r="T420" s="246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7" t="s">
        <v>263</v>
      </c>
      <c r="AT420" s="247" t="s">
        <v>152</v>
      </c>
      <c r="AU420" s="247" t="s">
        <v>85</v>
      </c>
      <c r="AY420" s="18" t="s">
        <v>150</v>
      </c>
      <c r="BE420" s="248">
        <f>IF(N420="základní",J420,0)</f>
        <v>0</v>
      </c>
      <c r="BF420" s="248">
        <f>IF(N420="snížená",J420,0)</f>
        <v>0</v>
      </c>
      <c r="BG420" s="248">
        <f>IF(N420="zákl. přenesená",J420,0)</f>
        <v>0</v>
      </c>
      <c r="BH420" s="248">
        <f>IF(N420="sníž. přenesená",J420,0)</f>
        <v>0</v>
      </c>
      <c r="BI420" s="248">
        <f>IF(N420="nulová",J420,0)</f>
        <v>0</v>
      </c>
      <c r="BJ420" s="18" t="s">
        <v>83</v>
      </c>
      <c r="BK420" s="248">
        <f>ROUND(I420*H420,2)</f>
        <v>0</v>
      </c>
      <c r="BL420" s="18" t="s">
        <v>263</v>
      </c>
      <c r="BM420" s="247" t="s">
        <v>855</v>
      </c>
    </row>
    <row r="421" s="13" customFormat="1">
      <c r="A421" s="13"/>
      <c r="B421" s="249"/>
      <c r="C421" s="250"/>
      <c r="D421" s="251" t="s">
        <v>158</v>
      </c>
      <c r="E421" s="252" t="s">
        <v>1</v>
      </c>
      <c r="F421" s="253" t="s">
        <v>856</v>
      </c>
      <c r="G421" s="250"/>
      <c r="H421" s="254">
        <v>3.96</v>
      </c>
      <c r="I421" s="255"/>
      <c r="J421" s="250"/>
      <c r="K421" s="250"/>
      <c r="L421" s="256"/>
      <c r="M421" s="257"/>
      <c r="N421" s="258"/>
      <c r="O421" s="258"/>
      <c r="P421" s="258"/>
      <c r="Q421" s="258"/>
      <c r="R421" s="258"/>
      <c r="S421" s="258"/>
      <c r="T421" s="25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0" t="s">
        <v>158</v>
      </c>
      <c r="AU421" s="260" t="s">
        <v>85</v>
      </c>
      <c r="AV421" s="13" t="s">
        <v>85</v>
      </c>
      <c r="AW421" s="13" t="s">
        <v>32</v>
      </c>
      <c r="AX421" s="13" t="s">
        <v>75</v>
      </c>
      <c r="AY421" s="260" t="s">
        <v>150</v>
      </c>
    </row>
    <row r="422" s="13" customFormat="1">
      <c r="A422" s="13"/>
      <c r="B422" s="249"/>
      <c r="C422" s="250"/>
      <c r="D422" s="251" t="s">
        <v>158</v>
      </c>
      <c r="E422" s="252" t="s">
        <v>1</v>
      </c>
      <c r="F422" s="253" t="s">
        <v>857</v>
      </c>
      <c r="G422" s="250"/>
      <c r="H422" s="254">
        <v>4.4809999999999999</v>
      </c>
      <c r="I422" s="255"/>
      <c r="J422" s="250"/>
      <c r="K422" s="250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158</v>
      </c>
      <c r="AU422" s="260" t="s">
        <v>85</v>
      </c>
      <c r="AV422" s="13" t="s">
        <v>85</v>
      </c>
      <c r="AW422" s="13" t="s">
        <v>32</v>
      </c>
      <c r="AX422" s="13" t="s">
        <v>75</v>
      </c>
      <c r="AY422" s="260" t="s">
        <v>150</v>
      </c>
    </row>
    <row r="423" s="14" customFormat="1">
      <c r="A423" s="14"/>
      <c r="B423" s="261"/>
      <c r="C423" s="262"/>
      <c r="D423" s="251" t="s">
        <v>158</v>
      </c>
      <c r="E423" s="263" t="s">
        <v>1</v>
      </c>
      <c r="F423" s="264" t="s">
        <v>160</v>
      </c>
      <c r="G423" s="262"/>
      <c r="H423" s="265">
        <v>8.4410000000000007</v>
      </c>
      <c r="I423" s="266"/>
      <c r="J423" s="262"/>
      <c r="K423" s="262"/>
      <c r="L423" s="267"/>
      <c r="M423" s="268"/>
      <c r="N423" s="269"/>
      <c r="O423" s="269"/>
      <c r="P423" s="269"/>
      <c r="Q423" s="269"/>
      <c r="R423" s="269"/>
      <c r="S423" s="269"/>
      <c r="T423" s="27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1" t="s">
        <v>158</v>
      </c>
      <c r="AU423" s="271" t="s">
        <v>85</v>
      </c>
      <c r="AV423" s="14" t="s">
        <v>156</v>
      </c>
      <c r="AW423" s="14" t="s">
        <v>32</v>
      </c>
      <c r="AX423" s="14" t="s">
        <v>83</v>
      </c>
      <c r="AY423" s="271" t="s">
        <v>150</v>
      </c>
    </row>
    <row r="424" s="2" customFormat="1" ht="24.15" customHeight="1">
      <c r="A424" s="39"/>
      <c r="B424" s="40"/>
      <c r="C424" s="299" t="s">
        <v>858</v>
      </c>
      <c r="D424" s="299" t="s">
        <v>653</v>
      </c>
      <c r="E424" s="300" t="s">
        <v>825</v>
      </c>
      <c r="F424" s="301" t="s">
        <v>826</v>
      </c>
      <c r="G424" s="302" t="s">
        <v>155</v>
      </c>
      <c r="H424" s="303">
        <v>9.2850000000000001</v>
      </c>
      <c r="I424" s="304"/>
      <c r="J424" s="305">
        <f>ROUND(I424*H424,2)</f>
        <v>0</v>
      </c>
      <c r="K424" s="306"/>
      <c r="L424" s="307"/>
      <c r="M424" s="308" t="s">
        <v>1</v>
      </c>
      <c r="N424" s="309" t="s">
        <v>40</v>
      </c>
      <c r="O424" s="92"/>
      <c r="P424" s="245">
        <f>O424*H424</f>
        <v>0</v>
      </c>
      <c r="Q424" s="245">
        <v>0.017999999999999999</v>
      </c>
      <c r="R424" s="245">
        <f>Q424*H424</f>
        <v>0.16713</v>
      </c>
      <c r="S424" s="245">
        <v>0</v>
      </c>
      <c r="T424" s="246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7" t="s">
        <v>371</v>
      </c>
      <c r="AT424" s="247" t="s">
        <v>653</v>
      </c>
      <c r="AU424" s="247" t="s">
        <v>85</v>
      </c>
      <c r="AY424" s="18" t="s">
        <v>150</v>
      </c>
      <c r="BE424" s="248">
        <f>IF(N424="základní",J424,0)</f>
        <v>0</v>
      </c>
      <c r="BF424" s="248">
        <f>IF(N424="snížená",J424,0)</f>
        <v>0</v>
      </c>
      <c r="BG424" s="248">
        <f>IF(N424="zákl. přenesená",J424,0)</f>
        <v>0</v>
      </c>
      <c r="BH424" s="248">
        <f>IF(N424="sníž. přenesená",J424,0)</f>
        <v>0</v>
      </c>
      <c r="BI424" s="248">
        <f>IF(N424="nulová",J424,0)</f>
        <v>0</v>
      </c>
      <c r="BJ424" s="18" t="s">
        <v>83</v>
      </c>
      <c r="BK424" s="248">
        <f>ROUND(I424*H424,2)</f>
        <v>0</v>
      </c>
      <c r="BL424" s="18" t="s">
        <v>263</v>
      </c>
      <c r="BM424" s="247" t="s">
        <v>859</v>
      </c>
    </row>
    <row r="425" s="13" customFormat="1">
      <c r="A425" s="13"/>
      <c r="B425" s="249"/>
      <c r="C425" s="250"/>
      <c r="D425" s="251" t="s">
        <v>158</v>
      </c>
      <c r="E425" s="250"/>
      <c r="F425" s="253" t="s">
        <v>860</v>
      </c>
      <c r="G425" s="250"/>
      <c r="H425" s="254">
        <v>9.2850000000000001</v>
      </c>
      <c r="I425" s="255"/>
      <c r="J425" s="250"/>
      <c r="K425" s="250"/>
      <c r="L425" s="256"/>
      <c r="M425" s="257"/>
      <c r="N425" s="258"/>
      <c r="O425" s="258"/>
      <c r="P425" s="258"/>
      <c r="Q425" s="258"/>
      <c r="R425" s="258"/>
      <c r="S425" s="258"/>
      <c r="T425" s="25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0" t="s">
        <v>158</v>
      </c>
      <c r="AU425" s="260" t="s">
        <v>85</v>
      </c>
      <c r="AV425" s="13" t="s">
        <v>85</v>
      </c>
      <c r="AW425" s="13" t="s">
        <v>4</v>
      </c>
      <c r="AX425" s="13" t="s">
        <v>83</v>
      </c>
      <c r="AY425" s="260" t="s">
        <v>150</v>
      </c>
    </row>
    <row r="426" s="2" customFormat="1" ht="24.15" customHeight="1">
      <c r="A426" s="39"/>
      <c r="B426" s="40"/>
      <c r="C426" s="235" t="s">
        <v>861</v>
      </c>
      <c r="D426" s="235" t="s">
        <v>152</v>
      </c>
      <c r="E426" s="236" t="s">
        <v>862</v>
      </c>
      <c r="F426" s="237" t="s">
        <v>863</v>
      </c>
      <c r="G426" s="238" t="s">
        <v>215</v>
      </c>
      <c r="H426" s="239">
        <v>0.94999999999999996</v>
      </c>
      <c r="I426" s="240"/>
      <c r="J426" s="241">
        <f>ROUND(I426*H426,2)</f>
        <v>0</v>
      </c>
      <c r="K426" s="242"/>
      <c r="L426" s="45"/>
      <c r="M426" s="243" t="s">
        <v>1</v>
      </c>
      <c r="N426" s="244" t="s">
        <v>40</v>
      </c>
      <c r="O426" s="92"/>
      <c r="P426" s="245">
        <f>O426*H426</f>
        <v>0</v>
      </c>
      <c r="Q426" s="245">
        <v>0</v>
      </c>
      <c r="R426" s="245">
        <f>Q426*H426</f>
        <v>0</v>
      </c>
      <c r="S426" s="245">
        <v>0</v>
      </c>
      <c r="T426" s="246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7" t="s">
        <v>263</v>
      </c>
      <c r="AT426" s="247" t="s">
        <v>152</v>
      </c>
      <c r="AU426" s="247" t="s">
        <v>85</v>
      </c>
      <c r="AY426" s="18" t="s">
        <v>150</v>
      </c>
      <c r="BE426" s="248">
        <f>IF(N426="základní",J426,0)</f>
        <v>0</v>
      </c>
      <c r="BF426" s="248">
        <f>IF(N426="snížená",J426,0)</f>
        <v>0</v>
      </c>
      <c r="BG426" s="248">
        <f>IF(N426="zákl. přenesená",J426,0)</f>
        <v>0</v>
      </c>
      <c r="BH426" s="248">
        <f>IF(N426="sníž. přenesená",J426,0)</f>
        <v>0</v>
      </c>
      <c r="BI426" s="248">
        <f>IF(N426="nulová",J426,0)</f>
        <v>0</v>
      </c>
      <c r="BJ426" s="18" t="s">
        <v>83</v>
      </c>
      <c r="BK426" s="248">
        <f>ROUND(I426*H426,2)</f>
        <v>0</v>
      </c>
      <c r="BL426" s="18" t="s">
        <v>263</v>
      </c>
      <c r="BM426" s="247" t="s">
        <v>864</v>
      </c>
    </row>
    <row r="427" s="12" customFormat="1" ht="22.8" customHeight="1">
      <c r="A427" s="12"/>
      <c r="B427" s="219"/>
      <c r="C427" s="220"/>
      <c r="D427" s="221" t="s">
        <v>74</v>
      </c>
      <c r="E427" s="233" t="s">
        <v>865</v>
      </c>
      <c r="F427" s="233" t="s">
        <v>866</v>
      </c>
      <c r="G427" s="220"/>
      <c r="H427" s="220"/>
      <c r="I427" s="223"/>
      <c r="J427" s="234">
        <f>BK427</f>
        <v>0</v>
      </c>
      <c r="K427" s="220"/>
      <c r="L427" s="225"/>
      <c r="M427" s="226"/>
      <c r="N427" s="227"/>
      <c r="O427" s="227"/>
      <c r="P427" s="228">
        <f>SUM(P428:P433)</f>
        <v>0</v>
      </c>
      <c r="Q427" s="227"/>
      <c r="R427" s="228">
        <f>SUM(R428:R433)</f>
        <v>3.5859999999999999E-05</v>
      </c>
      <c r="S427" s="227"/>
      <c r="T427" s="229">
        <f>SUM(T428:T433)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30" t="s">
        <v>85</v>
      </c>
      <c r="AT427" s="231" t="s">
        <v>74</v>
      </c>
      <c r="AU427" s="231" t="s">
        <v>83</v>
      </c>
      <c r="AY427" s="230" t="s">
        <v>150</v>
      </c>
      <c r="BK427" s="232">
        <f>SUM(BK428:BK433)</f>
        <v>0</v>
      </c>
    </row>
    <row r="428" s="2" customFormat="1" ht="24.15" customHeight="1">
      <c r="A428" s="39"/>
      <c r="B428" s="40"/>
      <c r="C428" s="235" t="s">
        <v>867</v>
      </c>
      <c r="D428" s="235" t="s">
        <v>152</v>
      </c>
      <c r="E428" s="236" t="s">
        <v>868</v>
      </c>
      <c r="F428" s="237" t="s">
        <v>869</v>
      </c>
      <c r="G428" s="238" t="s">
        <v>155</v>
      </c>
      <c r="H428" s="239">
        <v>0.16300000000000001</v>
      </c>
      <c r="I428" s="240"/>
      <c r="J428" s="241">
        <f>ROUND(I428*H428,2)</f>
        <v>0</v>
      </c>
      <c r="K428" s="242"/>
      <c r="L428" s="45"/>
      <c r="M428" s="243" t="s">
        <v>1</v>
      </c>
      <c r="N428" s="244" t="s">
        <v>40</v>
      </c>
      <c r="O428" s="92"/>
      <c r="P428" s="245">
        <f>O428*H428</f>
        <v>0</v>
      </c>
      <c r="Q428" s="245">
        <v>8.0000000000000007E-05</v>
      </c>
      <c r="R428" s="245">
        <f>Q428*H428</f>
        <v>1.3040000000000002E-05</v>
      </c>
      <c r="S428" s="245">
        <v>0</v>
      </c>
      <c r="T428" s="246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7" t="s">
        <v>263</v>
      </c>
      <c r="AT428" s="247" t="s">
        <v>152</v>
      </c>
      <c r="AU428" s="247" t="s">
        <v>85</v>
      </c>
      <c r="AY428" s="18" t="s">
        <v>150</v>
      </c>
      <c r="BE428" s="248">
        <f>IF(N428="základní",J428,0)</f>
        <v>0</v>
      </c>
      <c r="BF428" s="248">
        <f>IF(N428="snížená",J428,0)</f>
        <v>0</v>
      </c>
      <c r="BG428" s="248">
        <f>IF(N428="zákl. přenesená",J428,0)</f>
        <v>0</v>
      </c>
      <c r="BH428" s="248">
        <f>IF(N428="sníž. přenesená",J428,0)</f>
        <v>0</v>
      </c>
      <c r="BI428" s="248">
        <f>IF(N428="nulová",J428,0)</f>
        <v>0</v>
      </c>
      <c r="BJ428" s="18" t="s">
        <v>83</v>
      </c>
      <c r="BK428" s="248">
        <f>ROUND(I428*H428,2)</f>
        <v>0</v>
      </c>
      <c r="BL428" s="18" t="s">
        <v>263</v>
      </c>
      <c r="BM428" s="247" t="s">
        <v>870</v>
      </c>
    </row>
    <row r="429" s="2" customFormat="1">
      <c r="A429" s="39"/>
      <c r="B429" s="40"/>
      <c r="C429" s="41"/>
      <c r="D429" s="251" t="s">
        <v>224</v>
      </c>
      <c r="E429" s="41"/>
      <c r="F429" s="272" t="s">
        <v>871</v>
      </c>
      <c r="G429" s="41"/>
      <c r="H429" s="41"/>
      <c r="I429" s="202"/>
      <c r="J429" s="41"/>
      <c r="K429" s="41"/>
      <c r="L429" s="45"/>
      <c r="M429" s="273"/>
      <c r="N429" s="274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224</v>
      </c>
      <c r="AU429" s="18" t="s">
        <v>85</v>
      </c>
    </row>
    <row r="430" s="13" customFormat="1">
      <c r="A430" s="13"/>
      <c r="B430" s="249"/>
      <c r="C430" s="250"/>
      <c r="D430" s="251" t="s">
        <v>158</v>
      </c>
      <c r="E430" s="252" t="s">
        <v>1</v>
      </c>
      <c r="F430" s="253" t="s">
        <v>872</v>
      </c>
      <c r="G430" s="250"/>
      <c r="H430" s="254">
        <v>0.14399999999999999</v>
      </c>
      <c r="I430" s="255"/>
      <c r="J430" s="250"/>
      <c r="K430" s="250"/>
      <c r="L430" s="256"/>
      <c r="M430" s="257"/>
      <c r="N430" s="258"/>
      <c r="O430" s="258"/>
      <c r="P430" s="258"/>
      <c r="Q430" s="258"/>
      <c r="R430" s="258"/>
      <c r="S430" s="258"/>
      <c r="T430" s="25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0" t="s">
        <v>158</v>
      </c>
      <c r="AU430" s="260" t="s">
        <v>85</v>
      </c>
      <c r="AV430" s="13" t="s">
        <v>85</v>
      </c>
      <c r="AW430" s="13" t="s">
        <v>32</v>
      </c>
      <c r="AX430" s="13" t="s">
        <v>75</v>
      </c>
      <c r="AY430" s="260" t="s">
        <v>150</v>
      </c>
    </row>
    <row r="431" s="13" customFormat="1">
      <c r="A431" s="13"/>
      <c r="B431" s="249"/>
      <c r="C431" s="250"/>
      <c r="D431" s="251" t="s">
        <v>158</v>
      </c>
      <c r="E431" s="252" t="s">
        <v>1</v>
      </c>
      <c r="F431" s="253" t="s">
        <v>873</v>
      </c>
      <c r="G431" s="250"/>
      <c r="H431" s="254">
        <v>0.019</v>
      </c>
      <c r="I431" s="255"/>
      <c r="J431" s="250"/>
      <c r="K431" s="250"/>
      <c r="L431" s="256"/>
      <c r="M431" s="257"/>
      <c r="N431" s="258"/>
      <c r="O431" s="258"/>
      <c r="P431" s="258"/>
      <c r="Q431" s="258"/>
      <c r="R431" s="258"/>
      <c r="S431" s="258"/>
      <c r="T431" s="25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0" t="s">
        <v>158</v>
      </c>
      <c r="AU431" s="260" t="s">
        <v>85</v>
      </c>
      <c r="AV431" s="13" t="s">
        <v>85</v>
      </c>
      <c r="AW431" s="13" t="s">
        <v>32</v>
      </c>
      <c r="AX431" s="13" t="s">
        <v>75</v>
      </c>
      <c r="AY431" s="260" t="s">
        <v>150</v>
      </c>
    </row>
    <row r="432" s="14" customFormat="1">
      <c r="A432" s="14"/>
      <c r="B432" s="261"/>
      <c r="C432" s="262"/>
      <c r="D432" s="251" t="s">
        <v>158</v>
      </c>
      <c r="E432" s="263" t="s">
        <v>1</v>
      </c>
      <c r="F432" s="264" t="s">
        <v>160</v>
      </c>
      <c r="G432" s="262"/>
      <c r="H432" s="265">
        <v>0.16300000000000001</v>
      </c>
      <c r="I432" s="266"/>
      <c r="J432" s="262"/>
      <c r="K432" s="262"/>
      <c r="L432" s="267"/>
      <c r="M432" s="268"/>
      <c r="N432" s="269"/>
      <c r="O432" s="269"/>
      <c r="P432" s="269"/>
      <c r="Q432" s="269"/>
      <c r="R432" s="269"/>
      <c r="S432" s="269"/>
      <c r="T432" s="27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1" t="s">
        <v>158</v>
      </c>
      <c r="AU432" s="271" t="s">
        <v>85</v>
      </c>
      <c r="AV432" s="14" t="s">
        <v>156</v>
      </c>
      <c r="AW432" s="14" t="s">
        <v>32</v>
      </c>
      <c r="AX432" s="14" t="s">
        <v>83</v>
      </c>
      <c r="AY432" s="271" t="s">
        <v>150</v>
      </c>
    </row>
    <row r="433" s="2" customFormat="1" ht="24.15" customHeight="1">
      <c r="A433" s="39"/>
      <c r="B433" s="40"/>
      <c r="C433" s="235" t="s">
        <v>874</v>
      </c>
      <c r="D433" s="235" t="s">
        <v>152</v>
      </c>
      <c r="E433" s="236" t="s">
        <v>875</v>
      </c>
      <c r="F433" s="237" t="s">
        <v>876</v>
      </c>
      <c r="G433" s="238" t="s">
        <v>155</v>
      </c>
      <c r="H433" s="239">
        <v>0.16300000000000001</v>
      </c>
      <c r="I433" s="240"/>
      <c r="J433" s="241">
        <f>ROUND(I433*H433,2)</f>
        <v>0</v>
      </c>
      <c r="K433" s="242"/>
      <c r="L433" s="45"/>
      <c r="M433" s="243" t="s">
        <v>1</v>
      </c>
      <c r="N433" s="244" t="s">
        <v>40</v>
      </c>
      <c r="O433" s="92"/>
      <c r="P433" s="245">
        <f>O433*H433</f>
        <v>0</v>
      </c>
      <c r="Q433" s="245">
        <v>0.00013999999999999999</v>
      </c>
      <c r="R433" s="245">
        <f>Q433*H433</f>
        <v>2.2819999999999998E-05</v>
      </c>
      <c r="S433" s="245">
        <v>0</v>
      </c>
      <c r="T433" s="246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7" t="s">
        <v>263</v>
      </c>
      <c r="AT433" s="247" t="s">
        <v>152</v>
      </c>
      <c r="AU433" s="247" t="s">
        <v>85</v>
      </c>
      <c r="AY433" s="18" t="s">
        <v>150</v>
      </c>
      <c r="BE433" s="248">
        <f>IF(N433="základní",J433,0)</f>
        <v>0</v>
      </c>
      <c r="BF433" s="248">
        <f>IF(N433="snížená",J433,0)</f>
        <v>0</v>
      </c>
      <c r="BG433" s="248">
        <f>IF(N433="zákl. přenesená",J433,0)</f>
        <v>0</v>
      </c>
      <c r="BH433" s="248">
        <f>IF(N433="sníž. přenesená",J433,0)</f>
        <v>0</v>
      </c>
      <c r="BI433" s="248">
        <f>IF(N433="nulová",J433,0)</f>
        <v>0</v>
      </c>
      <c r="BJ433" s="18" t="s">
        <v>83</v>
      </c>
      <c r="BK433" s="248">
        <f>ROUND(I433*H433,2)</f>
        <v>0</v>
      </c>
      <c r="BL433" s="18" t="s">
        <v>263</v>
      </c>
      <c r="BM433" s="247" t="s">
        <v>877</v>
      </c>
    </row>
    <row r="434" s="12" customFormat="1" ht="25.92" customHeight="1">
      <c r="A434" s="12"/>
      <c r="B434" s="219"/>
      <c r="C434" s="220"/>
      <c r="D434" s="221" t="s">
        <v>74</v>
      </c>
      <c r="E434" s="222" t="s">
        <v>653</v>
      </c>
      <c r="F434" s="222" t="s">
        <v>878</v>
      </c>
      <c r="G434" s="220"/>
      <c r="H434" s="220"/>
      <c r="I434" s="223"/>
      <c r="J434" s="224">
        <f>BK434</f>
        <v>0</v>
      </c>
      <c r="K434" s="220"/>
      <c r="L434" s="225"/>
      <c r="M434" s="226"/>
      <c r="N434" s="227"/>
      <c r="O434" s="227"/>
      <c r="P434" s="228">
        <f>P435</f>
        <v>0</v>
      </c>
      <c r="Q434" s="227"/>
      <c r="R434" s="228">
        <f>R435</f>
        <v>0.0071210000000000006</v>
      </c>
      <c r="S434" s="227"/>
      <c r="T434" s="229">
        <f>T435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30" t="s">
        <v>170</v>
      </c>
      <c r="AT434" s="231" t="s">
        <v>74</v>
      </c>
      <c r="AU434" s="231" t="s">
        <v>75</v>
      </c>
      <c r="AY434" s="230" t="s">
        <v>150</v>
      </c>
      <c r="BK434" s="232">
        <f>BK435</f>
        <v>0</v>
      </c>
    </row>
    <row r="435" s="12" customFormat="1" ht="22.8" customHeight="1">
      <c r="A435" s="12"/>
      <c r="B435" s="219"/>
      <c r="C435" s="220"/>
      <c r="D435" s="221" t="s">
        <v>74</v>
      </c>
      <c r="E435" s="233" t="s">
        <v>879</v>
      </c>
      <c r="F435" s="233" t="s">
        <v>880</v>
      </c>
      <c r="G435" s="220"/>
      <c r="H435" s="220"/>
      <c r="I435" s="223"/>
      <c r="J435" s="234">
        <f>BK435</f>
        <v>0</v>
      </c>
      <c r="K435" s="220"/>
      <c r="L435" s="225"/>
      <c r="M435" s="226"/>
      <c r="N435" s="227"/>
      <c r="O435" s="227"/>
      <c r="P435" s="228">
        <f>SUM(P436:P444)</f>
        <v>0</v>
      </c>
      <c r="Q435" s="227"/>
      <c r="R435" s="228">
        <f>SUM(R436:R444)</f>
        <v>0.0071210000000000006</v>
      </c>
      <c r="S435" s="227"/>
      <c r="T435" s="229">
        <f>SUM(T436:T444)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30" t="s">
        <v>170</v>
      </c>
      <c r="AT435" s="231" t="s">
        <v>74</v>
      </c>
      <c r="AU435" s="231" t="s">
        <v>83</v>
      </c>
      <c r="AY435" s="230" t="s">
        <v>150</v>
      </c>
      <c r="BK435" s="232">
        <f>SUM(BK436:BK444)</f>
        <v>0</v>
      </c>
    </row>
    <row r="436" s="2" customFormat="1" ht="37.8" customHeight="1">
      <c r="A436" s="39"/>
      <c r="B436" s="40"/>
      <c r="C436" s="235" t="s">
        <v>881</v>
      </c>
      <c r="D436" s="235" t="s">
        <v>152</v>
      </c>
      <c r="E436" s="236" t="s">
        <v>882</v>
      </c>
      <c r="F436" s="237" t="s">
        <v>883</v>
      </c>
      <c r="G436" s="238" t="s">
        <v>327</v>
      </c>
      <c r="H436" s="239">
        <v>117.92</v>
      </c>
      <c r="I436" s="240"/>
      <c r="J436" s="241">
        <f>ROUND(I436*H436,2)</f>
        <v>0</v>
      </c>
      <c r="K436" s="242"/>
      <c r="L436" s="45"/>
      <c r="M436" s="243" t="s">
        <v>1</v>
      </c>
      <c r="N436" s="244" t="s">
        <v>40</v>
      </c>
      <c r="O436" s="92"/>
      <c r="P436" s="245">
        <f>O436*H436</f>
        <v>0</v>
      </c>
      <c r="Q436" s="245">
        <v>0</v>
      </c>
      <c r="R436" s="245">
        <f>Q436*H436</f>
        <v>0</v>
      </c>
      <c r="S436" s="245">
        <v>0</v>
      </c>
      <c r="T436" s="246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7" t="s">
        <v>835</v>
      </c>
      <c r="AT436" s="247" t="s">
        <v>152</v>
      </c>
      <c r="AU436" s="247" t="s">
        <v>85</v>
      </c>
      <c r="AY436" s="18" t="s">
        <v>150</v>
      </c>
      <c r="BE436" s="248">
        <f>IF(N436="základní",J436,0)</f>
        <v>0</v>
      </c>
      <c r="BF436" s="248">
        <f>IF(N436="snížená",J436,0)</f>
        <v>0</v>
      </c>
      <c r="BG436" s="248">
        <f>IF(N436="zákl. přenesená",J436,0)</f>
        <v>0</v>
      </c>
      <c r="BH436" s="248">
        <f>IF(N436="sníž. přenesená",J436,0)</f>
        <v>0</v>
      </c>
      <c r="BI436" s="248">
        <f>IF(N436="nulová",J436,0)</f>
        <v>0</v>
      </c>
      <c r="BJ436" s="18" t="s">
        <v>83</v>
      </c>
      <c r="BK436" s="248">
        <f>ROUND(I436*H436,2)</f>
        <v>0</v>
      </c>
      <c r="BL436" s="18" t="s">
        <v>835</v>
      </c>
      <c r="BM436" s="247" t="s">
        <v>884</v>
      </c>
    </row>
    <row r="437" s="13" customFormat="1">
      <c r="A437" s="13"/>
      <c r="B437" s="249"/>
      <c r="C437" s="250"/>
      <c r="D437" s="251" t="s">
        <v>158</v>
      </c>
      <c r="E437" s="252" t="s">
        <v>1</v>
      </c>
      <c r="F437" s="253" t="s">
        <v>885</v>
      </c>
      <c r="G437" s="250"/>
      <c r="H437" s="254">
        <v>117.92</v>
      </c>
      <c r="I437" s="255"/>
      <c r="J437" s="250"/>
      <c r="K437" s="250"/>
      <c r="L437" s="256"/>
      <c r="M437" s="257"/>
      <c r="N437" s="258"/>
      <c r="O437" s="258"/>
      <c r="P437" s="258"/>
      <c r="Q437" s="258"/>
      <c r="R437" s="258"/>
      <c r="S437" s="258"/>
      <c r="T437" s="25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0" t="s">
        <v>158</v>
      </c>
      <c r="AU437" s="260" t="s">
        <v>85</v>
      </c>
      <c r="AV437" s="13" t="s">
        <v>85</v>
      </c>
      <c r="AW437" s="13" t="s">
        <v>32</v>
      </c>
      <c r="AX437" s="13" t="s">
        <v>83</v>
      </c>
      <c r="AY437" s="260" t="s">
        <v>150</v>
      </c>
    </row>
    <row r="438" s="2" customFormat="1" ht="24.15" customHeight="1">
      <c r="A438" s="39"/>
      <c r="B438" s="40"/>
      <c r="C438" s="299" t="s">
        <v>886</v>
      </c>
      <c r="D438" s="299" t="s">
        <v>653</v>
      </c>
      <c r="E438" s="300" t="s">
        <v>887</v>
      </c>
      <c r="F438" s="301" t="s">
        <v>888</v>
      </c>
      <c r="G438" s="302" t="s">
        <v>327</v>
      </c>
      <c r="H438" s="303">
        <v>117.92</v>
      </c>
      <c r="I438" s="304"/>
      <c r="J438" s="305">
        <f>ROUND(I438*H438,2)</f>
        <v>0</v>
      </c>
      <c r="K438" s="306"/>
      <c r="L438" s="307"/>
      <c r="M438" s="308" t="s">
        <v>1</v>
      </c>
      <c r="N438" s="309" t="s">
        <v>40</v>
      </c>
      <c r="O438" s="92"/>
      <c r="P438" s="245">
        <f>O438*H438</f>
        <v>0</v>
      </c>
      <c r="Q438" s="245">
        <v>0</v>
      </c>
      <c r="R438" s="245">
        <f>Q438*H438</f>
        <v>0</v>
      </c>
      <c r="S438" s="245">
        <v>0</v>
      </c>
      <c r="T438" s="246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7" t="s">
        <v>889</v>
      </c>
      <c r="AT438" s="247" t="s">
        <v>653</v>
      </c>
      <c r="AU438" s="247" t="s">
        <v>85</v>
      </c>
      <c r="AY438" s="18" t="s">
        <v>150</v>
      </c>
      <c r="BE438" s="248">
        <f>IF(N438="základní",J438,0)</f>
        <v>0</v>
      </c>
      <c r="BF438" s="248">
        <f>IF(N438="snížená",J438,0)</f>
        <v>0</v>
      </c>
      <c r="BG438" s="248">
        <f>IF(N438="zákl. přenesená",J438,0)</f>
        <v>0</v>
      </c>
      <c r="BH438" s="248">
        <f>IF(N438="sníž. přenesená",J438,0)</f>
        <v>0</v>
      </c>
      <c r="BI438" s="248">
        <f>IF(N438="nulová",J438,0)</f>
        <v>0</v>
      </c>
      <c r="BJ438" s="18" t="s">
        <v>83</v>
      </c>
      <c r="BK438" s="248">
        <f>ROUND(I438*H438,2)</f>
        <v>0</v>
      </c>
      <c r="BL438" s="18" t="s">
        <v>889</v>
      </c>
      <c r="BM438" s="247" t="s">
        <v>890</v>
      </c>
    </row>
    <row r="439" s="2" customFormat="1" ht="24.15" customHeight="1">
      <c r="A439" s="39"/>
      <c r="B439" s="40"/>
      <c r="C439" s="299" t="s">
        <v>891</v>
      </c>
      <c r="D439" s="299" t="s">
        <v>653</v>
      </c>
      <c r="E439" s="300" t="s">
        <v>892</v>
      </c>
      <c r="F439" s="301" t="s">
        <v>893</v>
      </c>
      <c r="G439" s="302" t="s">
        <v>302</v>
      </c>
      <c r="H439" s="303">
        <v>8</v>
      </c>
      <c r="I439" s="304"/>
      <c r="J439" s="305">
        <f>ROUND(I439*H439,2)</f>
        <v>0</v>
      </c>
      <c r="K439" s="306"/>
      <c r="L439" s="307"/>
      <c r="M439" s="308" t="s">
        <v>1</v>
      </c>
      <c r="N439" s="309" t="s">
        <v>40</v>
      </c>
      <c r="O439" s="92"/>
      <c r="P439" s="245">
        <f>O439*H439</f>
        <v>0</v>
      </c>
      <c r="Q439" s="245">
        <v>0.00025999999999999998</v>
      </c>
      <c r="R439" s="245">
        <f>Q439*H439</f>
        <v>0.0020799999999999998</v>
      </c>
      <c r="S439" s="245">
        <v>0</v>
      </c>
      <c r="T439" s="246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7" t="s">
        <v>889</v>
      </c>
      <c r="AT439" s="247" t="s">
        <v>653</v>
      </c>
      <c r="AU439" s="247" t="s">
        <v>85</v>
      </c>
      <c r="AY439" s="18" t="s">
        <v>150</v>
      </c>
      <c r="BE439" s="248">
        <f>IF(N439="základní",J439,0)</f>
        <v>0</v>
      </c>
      <c r="BF439" s="248">
        <f>IF(N439="snížená",J439,0)</f>
        <v>0</v>
      </c>
      <c r="BG439" s="248">
        <f>IF(N439="zákl. přenesená",J439,0)</f>
        <v>0</v>
      </c>
      <c r="BH439" s="248">
        <f>IF(N439="sníž. přenesená",J439,0)</f>
        <v>0</v>
      </c>
      <c r="BI439" s="248">
        <f>IF(N439="nulová",J439,0)</f>
        <v>0</v>
      </c>
      <c r="BJ439" s="18" t="s">
        <v>83</v>
      </c>
      <c r="BK439" s="248">
        <f>ROUND(I439*H439,2)</f>
        <v>0</v>
      </c>
      <c r="BL439" s="18" t="s">
        <v>889</v>
      </c>
      <c r="BM439" s="247" t="s">
        <v>894</v>
      </c>
    </row>
    <row r="440" s="2" customFormat="1" ht="37.8" customHeight="1">
      <c r="A440" s="39"/>
      <c r="B440" s="40"/>
      <c r="C440" s="235" t="s">
        <v>895</v>
      </c>
      <c r="D440" s="235" t="s">
        <v>152</v>
      </c>
      <c r="E440" s="236" t="s">
        <v>896</v>
      </c>
      <c r="F440" s="237" t="s">
        <v>897</v>
      </c>
      <c r="G440" s="238" t="s">
        <v>327</v>
      </c>
      <c r="H440" s="239">
        <v>5.8730000000000002</v>
      </c>
      <c r="I440" s="240"/>
      <c r="J440" s="241">
        <f>ROUND(I440*H440,2)</f>
        <v>0</v>
      </c>
      <c r="K440" s="242"/>
      <c r="L440" s="45"/>
      <c r="M440" s="243" t="s">
        <v>1</v>
      </c>
      <c r="N440" s="244" t="s">
        <v>40</v>
      </c>
      <c r="O440" s="92"/>
      <c r="P440" s="245">
        <f>O440*H440</f>
        <v>0</v>
      </c>
      <c r="Q440" s="245">
        <v>0</v>
      </c>
      <c r="R440" s="245">
        <f>Q440*H440</f>
        <v>0</v>
      </c>
      <c r="S440" s="245">
        <v>0</v>
      </c>
      <c r="T440" s="246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7" t="s">
        <v>835</v>
      </c>
      <c r="AT440" s="247" t="s">
        <v>152</v>
      </c>
      <c r="AU440" s="247" t="s">
        <v>85</v>
      </c>
      <c r="AY440" s="18" t="s">
        <v>150</v>
      </c>
      <c r="BE440" s="248">
        <f>IF(N440="základní",J440,0)</f>
        <v>0</v>
      </c>
      <c r="BF440" s="248">
        <f>IF(N440="snížená",J440,0)</f>
        <v>0</v>
      </c>
      <c r="BG440" s="248">
        <f>IF(N440="zákl. přenesená",J440,0)</f>
        <v>0</v>
      </c>
      <c r="BH440" s="248">
        <f>IF(N440="sníž. přenesená",J440,0)</f>
        <v>0</v>
      </c>
      <c r="BI440" s="248">
        <f>IF(N440="nulová",J440,0)</f>
        <v>0</v>
      </c>
      <c r="BJ440" s="18" t="s">
        <v>83</v>
      </c>
      <c r="BK440" s="248">
        <f>ROUND(I440*H440,2)</f>
        <v>0</v>
      </c>
      <c r="BL440" s="18" t="s">
        <v>835</v>
      </c>
      <c r="BM440" s="247" t="s">
        <v>898</v>
      </c>
    </row>
    <row r="441" s="13" customFormat="1">
      <c r="A441" s="13"/>
      <c r="B441" s="249"/>
      <c r="C441" s="250"/>
      <c r="D441" s="251" t="s">
        <v>158</v>
      </c>
      <c r="E441" s="252" t="s">
        <v>1</v>
      </c>
      <c r="F441" s="253" t="s">
        <v>899</v>
      </c>
      <c r="G441" s="250"/>
      <c r="H441" s="254">
        <v>5.8730000000000002</v>
      </c>
      <c r="I441" s="255"/>
      <c r="J441" s="250"/>
      <c r="K441" s="250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158</v>
      </c>
      <c r="AU441" s="260" t="s">
        <v>85</v>
      </c>
      <c r="AV441" s="13" t="s">
        <v>85</v>
      </c>
      <c r="AW441" s="13" t="s">
        <v>32</v>
      </c>
      <c r="AX441" s="13" t="s">
        <v>83</v>
      </c>
      <c r="AY441" s="260" t="s">
        <v>150</v>
      </c>
    </row>
    <row r="442" s="2" customFormat="1" ht="16.5" customHeight="1">
      <c r="A442" s="39"/>
      <c r="B442" s="40"/>
      <c r="C442" s="299" t="s">
        <v>900</v>
      </c>
      <c r="D442" s="299" t="s">
        <v>653</v>
      </c>
      <c r="E442" s="300" t="s">
        <v>901</v>
      </c>
      <c r="F442" s="301" t="s">
        <v>902</v>
      </c>
      <c r="G442" s="302" t="s">
        <v>903</v>
      </c>
      <c r="H442" s="303">
        <v>3.641</v>
      </c>
      <c r="I442" s="304"/>
      <c r="J442" s="305">
        <f>ROUND(I442*H442,2)</f>
        <v>0</v>
      </c>
      <c r="K442" s="306"/>
      <c r="L442" s="307"/>
      <c r="M442" s="308" t="s">
        <v>1</v>
      </c>
      <c r="N442" s="309" t="s">
        <v>40</v>
      </c>
      <c r="O442" s="92"/>
      <c r="P442" s="245">
        <f>O442*H442</f>
        <v>0</v>
      </c>
      <c r="Q442" s="245">
        <v>0.001</v>
      </c>
      <c r="R442" s="245">
        <f>Q442*H442</f>
        <v>0.0036410000000000001</v>
      </c>
      <c r="S442" s="245">
        <v>0</v>
      </c>
      <c r="T442" s="246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7" t="s">
        <v>889</v>
      </c>
      <c r="AT442" s="247" t="s">
        <v>653</v>
      </c>
      <c r="AU442" s="247" t="s">
        <v>85</v>
      </c>
      <c r="AY442" s="18" t="s">
        <v>150</v>
      </c>
      <c r="BE442" s="248">
        <f>IF(N442="základní",J442,0)</f>
        <v>0</v>
      </c>
      <c r="BF442" s="248">
        <f>IF(N442="snížená",J442,0)</f>
        <v>0</v>
      </c>
      <c r="BG442" s="248">
        <f>IF(N442="zákl. přenesená",J442,0)</f>
        <v>0</v>
      </c>
      <c r="BH442" s="248">
        <f>IF(N442="sníž. přenesená",J442,0)</f>
        <v>0</v>
      </c>
      <c r="BI442" s="248">
        <f>IF(N442="nulová",J442,0)</f>
        <v>0</v>
      </c>
      <c r="BJ442" s="18" t="s">
        <v>83</v>
      </c>
      <c r="BK442" s="248">
        <f>ROUND(I442*H442,2)</f>
        <v>0</v>
      </c>
      <c r="BL442" s="18" t="s">
        <v>889</v>
      </c>
      <c r="BM442" s="247" t="s">
        <v>904</v>
      </c>
    </row>
    <row r="443" s="13" customFormat="1">
      <c r="A443" s="13"/>
      <c r="B443" s="249"/>
      <c r="C443" s="250"/>
      <c r="D443" s="251" t="s">
        <v>158</v>
      </c>
      <c r="E443" s="250"/>
      <c r="F443" s="253" t="s">
        <v>905</v>
      </c>
      <c r="G443" s="250"/>
      <c r="H443" s="254">
        <v>3.641</v>
      </c>
      <c r="I443" s="255"/>
      <c r="J443" s="250"/>
      <c r="K443" s="250"/>
      <c r="L443" s="256"/>
      <c r="M443" s="257"/>
      <c r="N443" s="258"/>
      <c r="O443" s="258"/>
      <c r="P443" s="258"/>
      <c r="Q443" s="258"/>
      <c r="R443" s="258"/>
      <c r="S443" s="258"/>
      <c r="T443" s="25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0" t="s">
        <v>158</v>
      </c>
      <c r="AU443" s="260" t="s">
        <v>85</v>
      </c>
      <c r="AV443" s="13" t="s">
        <v>85</v>
      </c>
      <c r="AW443" s="13" t="s">
        <v>4</v>
      </c>
      <c r="AX443" s="13" t="s">
        <v>83</v>
      </c>
      <c r="AY443" s="260" t="s">
        <v>150</v>
      </c>
    </row>
    <row r="444" s="2" customFormat="1" ht="24.15" customHeight="1">
      <c r="A444" s="39"/>
      <c r="B444" s="40"/>
      <c r="C444" s="299" t="s">
        <v>906</v>
      </c>
      <c r="D444" s="299" t="s">
        <v>653</v>
      </c>
      <c r="E444" s="300" t="s">
        <v>907</v>
      </c>
      <c r="F444" s="301" t="s">
        <v>908</v>
      </c>
      <c r="G444" s="302" t="s">
        <v>302</v>
      </c>
      <c r="H444" s="303">
        <v>2</v>
      </c>
      <c r="I444" s="304"/>
      <c r="J444" s="305">
        <f>ROUND(I444*H444,2)</f>
        <v>0</v>
      </c>
      <c r="K444" s="306"/>
      <c r="L444" s="307"/>
      <c r="M444" s="310" t="s">
        <v>1</v>
      </c>
      <c r="N444" s="311" t="s">
        <v>40</v>
      </c>
      <c r="O444" s="312"/>
      <c r="P444" s="313">
        <f>O444*H444</f>
        <v>0</v>
      </c>
      <c r="Q444" s="313">
        <v>0.00069999999999999999</v>
      </c>
      <c r="R444" s="313">
        <f>Q444*H444</f>
        <v>0.0014</v>
      </c>
      <c r="S444" s="313">
        <v>0</v>
      </c>
      <c r="T444" s="314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7" t="s">
        <v>889</v>
      </c>
      <c r="AT444" s="247" t="s">
        <v>653</v>
      </c>
      <c r="AU444" s="247" t="s">
        <v>85</v>
      </c>
      <c r="AY444" s="18" t="s">
        <v>150</v>
      </c>
      <c r="BE444" s="248">
        <f>IF(N444="základní",J444,0)</f>
        <v>0</v>
      </c>
      <c r="BF444" s="248">
        <f>IF(N444="snížená",J444,0)</f>
        <v>0</v>
      </c>
      <c r="BG444" s="248">
        <f>IF(N444="zákl. přenesená",J444,0)</f>
        <v>0</v>
      </c>
      <c r="BH444" s="248">
        <f>IF(N444="sníž. přenesená",J444,0)</f>
        <v>0</v>
      </c>
      <c r="BI444" s="248">
        <f>IF(N444="nulová",J444,0)</f>
        <v>0</v>
      </c>
      <c r="BJ444" s="18" t="s">
        <v>83</v>
      </c>
      <c r="BK444" s="248">
        <f>ROUND(I444*H444,2)</f>
        <v>0</v>
      </c>
      <c r="BL444" s="18" t="s">
        <v>889</v>
      </c>
      <c r="BM444" s="247" t="s">
        <v>909</v>
      </c>
    </row>
    <row r="445" s="2" customFormat="1" ht="6.96" customHeight="1">
      <c r="A445" s="39"/>
      <c r="B445" s="67"/>
      <c r="C445" s="68"/>
      <c r="D445" s="68"/>
      <c r="E445" s="68"/>
      <c r="F445" s="68"/>
      <c r="G445" s="68"/>
      <c r="H445" s="68"/>
      <c r="I445" s="68"/>
      <c r="J445" s="68"/>
      <c r="K445" s="68"/>
      <c r="L445" s="45"/>
      <c r="M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</sheetData>
  <sheetProtection sheet="1" autoFilter="0" formatColumns="0" formatRows="0" objects="1" scenarios="1" spinCount="100000" saltValue="As0W0gOkLmAPuUfPCWset0uUItIZoCezGhXBURMxNa43vqoNKjAuUwQVmWnomwwhi3zQNZW0Is8WM6aLDj93mA==" hashValue="VKxzO2u57NmrAjtsXMKwFjOunrore1Mkt7R4zM37uAO5f/rw5GSE3ift28O2rbRkvw4erwGlKSI8ZMA4/pMkzA==" algorithmName="SHA-512" password="CC35"/>
  <autoFilter ref="C141:K444"/>
  <mergeCells count="14">
    <mergeCell ref="E7:H7"/>
    <mergeCell ref="E9:H9"/>
    <mergeCell ref="E18:H18"/>
    <mergeCell ref="E27:H27"/>
    <mergeCell ref="E85:H85"/>
    <mergeCell ref="E87:H87"/>
    <mergeCell ref="D116:F116"/>
    <mergeCell ref="D117:F117"/>
    <mergeCell ref="D118:F118"/>
    <mergeCell ref="D119:F119"/>
    <mergeCell ref="D120:F12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Demolice a novostavba zázemí cestářství Slaný na pozemku p. č. 391/1, 391/2 a p. č. st. 3473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31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98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99</v>
      </c>
      <c r="E31" s="39"/>
      <c r="F31" s="39"/>
      <c r="G31" s="39"/>
      <c r="H31" s="39"/>
      <c r="I31" s="39"/>
      <c r="J31" s="151">
        <f>J102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1" t="s">
        <v>40</v>
      </c>
      <c r="F35" s="157">
        <f>ROUND((SUM(BE102:BE109) + SUM(BE129:BE254)),  2)</f>
        <v>0</v>
      </c>
      <c r="G35" s="39"/>
      <c r="H35" s="39"/>
      <c r="I35" s="158">
        <v>0.20999999999999999</v>
      </c>
      <c r="J35" s="157">
        <f>ROUND(((SUM(BE102:BE109) + SUM(BE129:BE254))*I35),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41</v>
      </c>
      <c r="F36" s="157">
        <f>ROUND((SUM(BF102:BF109) + SUM(BF129:BF254)),  2)</f>
        <v>0</v>
      </c>
      <c r="G36" s="39"/>
      <c r="H36" s="39"/>
      <c r="I36" s="158">
        <v>0.14999999999999999</v>
      </c>
      <c r="J36" s="157">
        <f>ROUND(((SUM(BF102:BF109) + SUM(BF129:BF254))*I36),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7">
        <f>ROUND((SUM(BG102:BG109) + SUM(BG129:BG254)),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43</v>
      </c>
      <c r="F38" s="157">
        <f>ROUND((SUM(BH102:BH109) + SUM(BH129:BH254)),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44</v>
      </c>
      <c r="F39" s="157">
        <f>ROUND((SUM(BI102:BI109) + SUM(BI129:BI254)),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48</v>
      </c>
      <c r="E50" s="167"/>
      <c r="F50" s="167"/>
      <c r="G50" s="166" t="s">
        <v>49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50</v>
      </c>
      <c r="E61" s="169"/>
      <c r="F61" s="170" t="s">
        <v>51</v>
      </c>
      <c r="G61" s="168" t="s">
        <v>50</v>
      </c>
      <c r="H61" s="169"/>
      <c r="I61" s="169"/>
      <c r="J61" s="171" t="s">
        <v>51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52</v>
      </c>
      <c r="E65" s="172"/>
      <c r="F65" s="172"/>
      <c r="G65" s="166" t="s">
        <v>53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50</v>
      </c>
      <c r="E76" s="169"/>
      <c r="F76" s="170" t="s">
        <v>51</v>
      </c>
      <c r="G76" s="168" t="s">
        <v>50</v>
      </c>
      <c r="H76" s="169"/>
      <c r="I76" s="169"/>
      <c r="J76" s="171" t="s">
        <v>51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7" t="str">
        <f>E7</f>
        <v>Demolice a novostavba zázemí cestářství Slaný na pozemku p. č. 391/1, 391/2 a p. č. st. 3473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Kontejnerová stavba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p.č. 391/1 a 391/2 a p.č. st. 3473</v>
      </c>
      <c r="G89" s="41"/>
      <c r="H89" s="41"/>
      <c r="I89" s="33" t="s">
        <v>22</v>
      </c>
      <c r="J89" s="80" t="str">
        <f>IF(J12="","",J12)</f>
        <v>29. 5. 2023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Středočeský kraj, Zborovská 81/11, Smíchov</v>
      </c>
      <c r="G91" s="41"/>
      <c r="H91" s="41"/>
      <c r="I91" s="33" t="s">
        <v>30</v>
      </c>
      <c r="J91" s="37" t="str">
        <f>E21</f>
        <v>KFJ project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KFJ project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101</v>
      </c>
      <c r="D94" s="179"/>
      <c r="E94" s="179"/>
      <c r="F94" s="179"/>
      <c r="G94" s="179"/>
      <c r="H94" s="179"/>
      <c r="I94" s="179"/>
      <c r="J94" s="180" t="s">
        <v>102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103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2"/>
      <c r="C97" s="183"/>
      <c r="D97" s="184" t="s">
        <v>911</v>
      </c>
      <c r="E97" s="185"/>
      <c r="F97" s="185"/>
      <c r="G97" s="185"/>
      <c r="H97" s="185"/>
      <c r="I97" s="185"/>
      <c r="J97" s="186">
        <f>J130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2"/>
      <c r="C98" s="183"/>
      <c r="D98" s="184" t="s">
        <v>912</v>
      </c>
      <c r="E98" s="185"/>
      <c r="F98" s="185"/>
      <c r="G98" s="185"/>
      <c r="H98" s="185"/>
      <c r="I98" s="185"/>
      <c r="J98" s="186">
        <f>J237</f>
        <v>0</v>
      </c>
      <c r="K98" s="183"/>
      <c r="L98" s="18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8"/>
      <c r="C99" s="189"/>
      <c r="D99" s="190" t="s">
        <v>913</v>
      </c>
      <c r="E99" s="191"/>
      <c r="F99" s="191"/>
      <c r="G99" s="191"/>
      <c r="H99" s="191"/>
      <c r="I99" s="191"/>
      <c r="J99" s="192">
        <f>J238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29.28" customHeight="1">
      <c r="A102" s="39"/>
      <c r="B102" s="40"/>
      <c r="C102" s="181" t="s">
        <v>126</v>
      </c>
      <c r="D102" s="41"/>
      <c r="E102" s="41"/>
      <c r="F102" s="41"/>
      <c r="G102" s="41"/>
      <c r="H102" s="41"/>
      <c r="I102" s="41"/>
      <c r="J102" s="194">
        <f>ROUND(J103 + J104 + J105 + J106 + J107 + J108,2)</f>
        <v>0</v>
      </c>
      <c r="K102" s="41"/>
      <c r="L102" s="64"/>
      <c r="N102" s="195" t="s">
        <v>39</v>
      </c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8" customHeight="1">
      <c r="A103" s="39"/>
      <c r="B103" s="40"/>
      <c r="C103" s="41"/>
      <c r="D103" s="196" t="s">
        <v>127</v>
      </c>
      <c r="E103" s="197"/>
      <c r="F103" s="197"/>
      <c r="G103" s="41"/>
      <c r="H103" s="41"/>
      <c r="I103" s="41"/>
      <c r="J103" s="198">
        <v>0</v>
      </c>
      <c r="K103" s="41"/>
      <c r="L103" s="199"/>
      <c r="M103" s="200"/>
      <c r="N103" s="201" t="s">
        <v>40</v>
      </c>
      <c r="O103" s="200"/>
      <c r="P103" s="200"/>
      <c r="Q103" s="200"/>
      <c r="R103" s="200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3" t="s">
        <v>93</v>
      </c>
      <c r="AZ103" s="200"/>
      <c r="BA103" s="200"/>
      <c r="BB103" s="200"/>
      <c r="BC103" s="200"/>
      <c r="BD103" s="200"/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03" t="s">
        <v>83</v>
      </c>
      <c r="BK103" s="200"/>
      <c r="BL103" s="200"/>
      <c r="BM103" s="200"/>
    </row>
    <row r="104" s="2" customFormat="1" ht="18" customHeight="1">
      <c r="A104" s="39"/>
      <c r="B104" s="40"/>
      <c r="C104" s="41"/>
      <c r="D104" s="196" t="s">
        <v>128</v>
      </c>
      <c r="E104" s="197"/>
      <c r="F104" s="197"/>
      <c r="G104" s="41"/>
      <c r="H104" s="41"/>
      <c r="I104" s="41"/>
      <c r="J104" s="198">
        <v>0</v>
      </c>
      <c r="K104" s="41"/>
      <c r="L104" s="199"/>
      <c r="M104" s="200"/>
      <c r="N104" s="201" t="s">
        <v>40</v>
      </c>
      <c r="O104" s="200"/>
      <c r="P104" s="200"/>
      <c r="Q104" s="200"/>
      <c r="R104" s="200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3" t="s">
        <v>93</v>
      </c>
      <c r="AZ104" s="200"/>
      <c r="BA104" s="200"/>
      <c r="BB104" s="200"/>
      <c r="BC104" s="200"/>
      <c r="BD104" s="200"/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03" t="s">
        <v>83</v>
      </c>
      <c r="BK104" s="200"/>
      <c r="BL104" s="200"/>
      <c r="BM104" s="200"/>
    </row>
    <row r="105" s="2" customFormat="1" ht="18" customHeight="1">
      <c r="A105" s="39"/>
      <c r="B105" s="40"/>
      <c r="C105" s="41"/>
      <c r="D105" s="196" t="s">
        <v>129</v>
      </c>
      <c r="E105" s="197"/>
      <c r="F105" s="197"/>
      <c r="G105" s="41"/>
      <c r="H105" s="41"/>
      <c r="I105" s="41"/>
      <c r="J105" s="198">
        <v>0</v>
      </c>
      <c r="K105" s="41"/>
      <c r="L105" s="199"/>
      <c r="M105" s="200"/>
      <c r="N105" s="201" t="s">
        <v>40</v>
      </c>
      <c r="O105" s="200"/>
      <c r="P105" s="200"/>
      <c r="Q105" s="200"/>
      <c r="R105" s="200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3" t="s">
        <v>93</v>
      </c>
      <c r="AZ105" s="200"/>
      <c r="BA105" s="200"/>
      <c r="BB105" s="200"/>
      <c r="BC105" s="200"/>
      <c r="BD105" s="200"/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3" t="s">
        <v>83</v>
      </c>
      <c r="BK105" s="200"/>
      <c r="BL105" s="200"/>
      <c r="BM105" s="200"/>
    </row>
    <row r="106" s="2" customFormat="1" ht="18" customHeight="1">
      <c r="A106" s="39"/>
      <c r="B106" s="40"/>
      <c r="C106" s="41"/>
      <c r="D106" s="196" t="s">
        <v>130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40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93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83</v>
      </c>
      <c r="BK106" s="200"/>
      <c r="BL106" s="200"/>
      <c r="BM106" s="200"/>
    </row>
    <row r="107" s="2" customFormat="1" ht="18" customHeight="1">
      <c r="A107" s="39"/>
      <c r="B107" s="40"/>
      <c r="C107" s="41"/>
      <c r="D107" s="196" t="s">
        <v>131</v>
      </c>
      <c r="E107" s="197"/>
      <c r="F107" s="197"/>
      <c r="G107" s="41"/>
      <c r="H107" s="41"/>
      <c r="I107" s="41"/>
      <c r="J107" s="198">
        <v>0</v>
      </c>
      <c r="K107" s="41"/>
      <c r="L107" s="199"/>
      <c r="M107" s="200"/>
      <c r="N107" s="201" t="s">
        <v>40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93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83</v>
      </c>
      <c r="BK107" s="200"/>
      <c r="BL107" s="200"/>
      <c r="BM107" s="200"/>
    </row>
    <row r="108" s="2" customFormat="1" ht="18" customHeight="1">
      <c r="A108" s="39"/>
      <c r="B108" s="40"/>
      <c r="C108" s="41"/>
      <c r="D108" s="197" t="s">
        <v>132</v>
      </c>
      <c r="E108" s="41"/>
      <c r="F108" s="41"/>
      <c r="G108" s="41"/>
      <c r="H108" s="41"/>
      <c r="I108" s="41"/>
      <c r="J108" s="198">
        <f>ROUND(J30*T108,2)</f>
        <v>0</v>
      </c>
      <c r="K108" s="41"/>
      <c r="L108" s="199"/>
      <c r="M108" s="200"/>
      <c r="N108" s="201" t="s">
        <v>40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133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83</v>
      </c>
      <c r="BK108" s="200"/>
      <c r="BL108" s="200"/>
      <c r="BM108" s="200"/>
    </row>
    <row r="109" s="2" customForma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9.28" customHeight="1">
      <c r="A110" s="39"/>
      <c r="B110" s="40"/>
      <c r="C110" s="205" t="s">
        <v>134</v>
      </c>
      <c r="D110" s="179"/>
      <c r="E110" s="179"/>
      <c r="F110" s="179"/>
      <c r="G110" s="179"/>
      <c r="H110" s="179"/>
      <c r="I110" s="179"/>
      <c r="J110" s="206">
        <f>ROUND(J96+J102,2)</f>
        <v>0</v>
      </c>
      <c r="K110" s="179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135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77" t="str">
        <f>E7</f>
        <v>Demolice a novostavba zázemí cestářství Slaný na pozemku p. č. 391/1, 391/2 a p. č. st. 3473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96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03 - Kontejnerová stavba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p.č. 391/1 a 391/2 a p.č. st. 3473</v>
      </c>
      <c r="G123" s="41"/>
      <c r="H123" s="41"/>
      <c r="I123" s="33" t="s">
        <v>22</v>
      </c>
      <c r="J123" s="80" t="str">
        <f>IF(J12="","",J12)</f>
        <v>29. 5. 2023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>Středočeský kraj, Zborovská 81/11, Smíchov</v>
      </c>
      <c r="G125" s="41"/>
      <c r="H125" s="41"/>
      <c r="I125" s="33" t="s">
        <v>30</v>
      </c>
      <c r="J125" s="37" t="str">
        <f>E21</f>
        <v>KFJ project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KFJ project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7"/>
      <c r="B128" s="208"/>
      <c r="C128" s="209" t="s">
        <v>136</v>
      </c>
      <c r="D128" s="210" t="s">
        <v>60</v>
      </c>
      <c r="E128" s="210" t="s">
        <v>56</v>
      </c>
      <c r="F128" s="210" t="s">
        <v>57</v>
      </c>
      <c r="G128" s="210" t="s">
        <v>137</v>
      </c>
      <c r="H128" s="210" t="s">
        <v>138</v>
      </c>
      <c r="I128" s="210" t="s">
        <v>139</v>
      </c>
      <c r="J128" s="211" t="s">
        <v>102</v>
      </c>
      <c r="K128" s="212" t="s">
        <v>140</v>
      </c>
      <c r="L128" s="213"/>
      <c r="M128" s="101" t="s">
        <v>1</v>
      </c>
      <c r="N128" s="102" t="s">
        <v>39</v>
      </c>
      <c r="O128" s="102" t="s">
        <v>141</v>
      </c>
      <c r="P128" s="102" t="s">
        <v>142</v>
      </c>
      <c r="Q128" s="102" t="s">
        <v>143</v>
      </c>
      <c r="R128" s="102" t="s">
        <v>144</v>
      </c>
      <c r="S128" s="102" t="s">
        <v>145</v>
      </c>
      <c r="T128" s="103" t="s">
        <v>146</v>
      </c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</row>
    <row r="129" s="2" customFormat="1" ht="22.8" customHeight="1">
      <c r="A129" s="39"/>
      <c r="B129" s="40"/>
      <c r="C129" s="108" t="s">
        <v>147</v>
      </c>
      <c r="D129" s="41"/>
      <c r="E129" s="41"/>
      <c r="F129" s="41"/>
      <c r="G129" s="41"/>
      <c r="H129" s="41"/>
      <c r="I129" s="41"/>
      <c r="J129" s="214">
        <f>BK129</f>
        <v>0</v>
      </c>
      <c r="K129" s="41"/>
      <c r="L129" s="45"/>
      <c r="M129" s="104"/>
      <c r="N129" s="215"/>
      <c r="O129" s="105"/>
      <c r="P129" s="216">
        <f>P130+P237</f>
        <v>0</v>
      </c>
      <c r="Q129" s="105"/>
      <c r="R129" s="216">
        <f>R130+R237</f>
        <v>0</v>
      </c>
      <c r="S129" s="105"/>
      <c r="T129" s="217">
        <f>T130+T237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74</v>
      </c>
      <c r="AU129" s="18" t="s">
        <v>104</v>
      </c>
      <c r="BK129" s="218">
        <f>BK130+BK237</f>
        <v>0</v>
      </c>
    </row>
    <row r="130" s="12" customFormat="1" ht="25.92" customHeight="1">
      <c r="A130" s="12"/>
      <c r="B130" s="219"/>
      <c r="C130" s="220"/>
      <c r="D130" s="221" t="s">
        <v>74</v>
      </c>
      <c r="E130" s="222" t="s">
        <v>914</v>
      </c>
      <c r="F130" s="222" t="s">
        <v>915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SUM(P131:P236)</f>
        <v>0</v>
      </c>
      <c r="Q130" s="227"/>
      <c r="R130" s="228">
        <f>SUM(R131:R236)</f>
        <v>0</v>
      </c>
      <c r="S130" s="227"/>
      <c r="T130" s="229">
        <f>SUM(T131:T236)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83</v>
      </c>
      <c r="AT130" s="231" t="s">
        <v>74</v>
      </c>
      <c r="AU130" s="231" t="s">
        <v>75</v>
      </c>
      <c r="AY130" s="230" t="s">
        <v>150</v>
      </c>
      <c r="BK130" s="232">
        <f>SUM(BK131:BK236)</f>
        <v>0</v>
      </c>
    </row>
    <row r="131" s="2" customFormat="1" ht="24.15" customHeight="1">
      <c r="A131" s="39"/>
      <c r="B131" s="40"/>
      <c r="C131" s="235" t="s">
        <v>83</v>
      </c>
      <c r="D131" s="235" t="s">
        <v>152</v>
      </c>
      <c r="E131" s="236" t="s">
        <v>916</v>
      </c>
      <c r="F131" s="237" t="s">
        <v>917</v>
      </c>
      <c r="G131" s="238" t="s">
        <v>918</v>
      </c>
      <c r="H131" s="239">
        <v>24</v>
      </c>
      <c r="I131" s="240"/>
      <c r="J131" s="241">
        <f>ROUND(I131*H131,2)</f>
        <v>0</v>
      </c>
      <c r="K131" s="242"/>
      <c r="L131" s="45"/>
      <c r="M131" s="243" t="s">
        <v>1</v>
      </c>
      <c r="N131" s="244" t="s">
        <v>40</v>
      </c>
      <c r="O131" s="92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7" t="s">
        <v>156</v>
      </c>
      <c r="AT131" s="247" t="s">
        <v>152</v>
      </c>
      <c r="AU131" s="247" t="s">
        <v>83</v>
      </c>
      <c r="AY131" s="18" t="s">
        <v>150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8" t="s">
        <v>83</v>
      </c>
      <c r="BK131" s="248">
        <f>ROUND(I131*H131,2)</f>
        <v>0</v>
      </c>
      <c r="BL131" s="18" t="s">
        <v>156</v>
      </c>
      <c r="BM131" s="247" t="s">
        <v>919</v>
      </c>
    </row>
    <row r="132" s="2" customFormat="1" ht="16.5" customHeight="1">
      <c r="A132" s="39"/>
      <c r="B132" s="40"/>
      <c r="C132" s="235" t="s">
        <v>227</v>
      </c>
      <c r="D132" s="235" t="s">
        <v>152</v>
      </c>
      <c r="E132" s="236" t="s">
        <v>920</v>
      </c>
      <c r="F132" s="237" t="s">
        <v>921</v>
      </c>
      <c r="G132" s="238" t="s">
        <v>155</v>
      </c>
      <c r="H132" s="239">
        <v>40</v>
      </c>
      <c r="I132" s="240"/>
      <c r="J132" s="241">
        <f>ROUND(I132*H132,2)</f>
        <v>0</v>
      </c>
      <c r="K132" s="242"/>
      <c r="L132" s="45"/>
      <c r="M132" s="243" t="s">
        <v>1</v>
      </c>
      <c r="N132" s="244" t="s">
        <v>40</v>
      </c>
      <c r="O132" s="92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7" t="s">
        <v>156</v>
      </c>
      <c r="AT132" s="247" t="s">
        <v>152</v>
      </c>
      <c r="AU132" s="247" t="s">
        <v>83</v>
      </c>
      <c r="AY132" s="18" t="s">
        <v>150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8" t="s">
        <v>83</v>
      </c>
      <c r="BK132" s="248">
        <f>ROUND(I132*H132,2)</f>
        <v>0</v>
      </c>
      <c r="BL132" s="18" t="s">
        <v>156</v>
      </c>
      <c r="BM132" s="247" t="s">
        <v>922</v>
      </c>
    </row>
    <row r="133" s="2" customFormat="1" ht="16.5" customHeight="1">
      <c r="A133" s="39"/>
      <c r="B133" s="40"/>
      <c r="C133" s="235" t="s">
        <v>240</v>
      </c>
      <c r="D133" s="235" t="s">
        <v>152</v>
      </c>
      <c r="E133" s="236" t="s">
        <v>923</v>
      </c>
      <c r="F133" s="237" t="s">
        <v>924</v>
      </c>
      <c r="G133" s="238" t="s">
        <v>918</v>
      </c>
      <c r="H133" s="239">
        <v>24</v>
      </c>
      <c r="I133" s="240"/>
      <c r="J133" s="241">
        <f>ROUND(I133*H133,2)</f>
        <v>0</v>
      </c>
      <c r="K133" s="242"/>
      <c r="L133" s="45"/>
      <c r="M133" s="243" t="s">
        <v>1</v>
      </c>
      <c r="N133" s="244" t="s">
        <v>40</v>
      </c>
      <c r="O133" s="92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7" t="s">
        <v>156</v>
      </c>
      <c r="AT133" s="247" t="s">
        <v>152</v>
      </c>
      <c r="AU133" s="247" t="s">
        <v>83</v>
      </c>
      <c r="AY133" s="18" t="s">
        <v>150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8" t="s">
        <v>83</v>
      </c>
      <c r="BK133" s="248">
        <f>ROUND(I133*H133,2)</f>
        <v>0</v>
      </c>
      <c r="BL133" s="18" t="s">
        <v>156</v>
      </c>
      <c r="BM133" s="247" t="s">
        <v>925</v>
      </c>
    </row>
    <row r="134" s="2" customFormat="1" ht="21.75" customHeight="1">
      <c r="A134" s="39"/>
      <c r="B134" s="40"/>
      <c r="C134" s="235" t="s">
        <v>250</v>
      </c>
      <c r="D134" s="235" t="s">
        <v>152</v>
      </c>
      <c r="E134" s="236" t="s">
        <v>926</v>
      </c>
      <c r="F134" s="237" t="s">
        <v>927</v>
      </c>
      <c r="G134" s="238" t="s">
        <v>918</v>
      </c>
      <c r="H134" s="239">
        <v>24</v>
      </c>
      <c r="I134" s="240"/>
      <c r="J134" s="241">
        <f>ROUND(I134*H134,2)</f>
        <v>0</v>
      </c>
      <c r="K134" s="242"/>
      <c r="L134" s="45"/>
      <c r="M134" s="243" t="s">
        <v>1</v>
      </c>
      <c r="N134" s="244" t="s">
        <v>40</v>
      </c>
      <c r="O134" s="92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156</v>
      </c>
      <c r="AT134" s="247" t="s">
        <v>152</v>
      </c>
      <c r="AU134" s="247" t="s">
        <v>83</v>
      </c>
      <c r="AY134" s="18" t="s">
        <v>150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83</v>
      </c>
      <c r="BK134" s="248">
        <f>ROUND(I134*H134,2)</f>
        <v>0</v>
      </c>
      <c r="BL134" s="18" t="s">
        <v>156</v>
      </c>
      <c r="BM134" s="247" t="s">
        <v>928</v>
      </c>
    </row>
    <row r="135" s="2" customFormat="1" ht="16.5" customHeight="1">
      <c r="A135" s="39"/>
      <c r="B135" s="40"/>
      <c r="C135" s="235" t="s">
        <v>260</v>
      </c>
      <c r="D135" s="235" t="s">
        <v>152</v>
      </c>
      <c r="E135" s="236" t="s">
        <v>929</v>
      </c>
      <c r="F135" s="237" t="s">
        <v>930</v>
      </c>
      <c r="G135" s="238" t="s">
        <v>155</v>
      </c>
      <c r="H135" s="239">
        <v>62</v>
      </c>
      <c r="I135" s="240"/>
      <c r="J135" s="241">
        <f>ROUND(I135*H135,2)</f>
        <v>0</v>
      </c>
      <c r="K135" s="242"/>
      <c r="L135" s="45"/>
      <c r="M135" s="243" t="s">
        <v>1</v>
      </c>
      <c r="N135" s="244" t="s">
        <v>40</v>
      </c>
      <c r="O135" s="92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7" t="s">
        <v>156</v>
      </c>
      <c r="AT135" s="247" t="s">
        <v>152</v>
      </c>
      <c r="AU135" s="247" t="s">
        <v>83</v>
      </c>
      <c r="AY135" s="18" t="s">
        <v>150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8" t="s">
        <v>83</v>
      </c>
      <c r="BK135" s="248">
        <f>ROUND(I135*H135,2)</f>
        <v>0</v>
      </c>
      <c r="BL135" s="18" t="s">
        <v>156</v>
      </c>
      <c r="BM135" s="247" t="s">
        <v>931</v>
      </c>
    </row>
    <row r="136" s="2" customFormat="1" ht="21.75" customHeight="1">
      <c r="A136" s="39"/>
      <c r="B136" s="40"/>
      <c r="C136" s="235" t="s">
        <v>267</v>
      </c>
      <c r="D136" s="235" t="s">
        <v>152</v>
      </c>
      <c r="E136" s="236" t="s">
        <v>932</v>
      </c>
      <c r="F136" s="237" t="s">
        <v>933</v>
      </c>
      <c r="G136" s="238" t="s">
        <v>155</v>
      </c>
      <c r="H136" s="239">
        <v>18</v>
      </c>
      <c r="I136" s="240"/>
      <c r="J136" s="241">
        <f>ROUND(I136*H136,2)</f>
        <v>0</v>
      </c>
      <c r="K136" s="242"/>
      <c r="L136" s="45"/>
      <c r="M136" s="243" t="s">
        <v>1</v>
      </c>
      <c r="N136" s="244" t="s">
        <v>40</v>
      </c>
      <c r="O136" s="92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7" t="s">
        <v>156</v>
      </c>
      <c r="AT136" s="247" t="s">
        <v>152</v>
      </c>
      <c r="AU136" s="247" t="s">
        <v>83</v>
      </c>
      <c r="AY136" s="18" t="s">
        <v>150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8" t="s">
        <v>83</v>
      </c>
      <c r="BK136" s="248">
        <f>ROUND(I136*H136,2)</f>
        <v>0</v>
      </c>
      <c r="BL136" s="18" t="s">
        <v>156</v>
      </c>
      <c r="BM136" s="247" t="s">
        <v>934</v>
      </c>
    </row>
    <row r="137" s="2" customFormat="1" ht="16.5" customHeight="1">
      <c r="A137" s="39"/>
      <c r="B137" s="40"/>
      <c r="C137" s="235" t="s">
        <v>8</v>
      </c>
      <c r="D137" s="235" t="s">
        <v>152</v>
      </c>
      <c r="E137" s="236" t="s">
        <v>935</v>
      </c>
      <c r="F137" s="237" t="s">
        <v>936</v>
      </c>
      <c r="G137" s="238" t="s">
        <v>155</v>
      </c>
      <c r="H137" s="239">
        <v>333</v>
      </c>
      <c r="I137" s="240"/>
      <c r="J137" s="241">
        <f>ROUND(I137*H137,2)</f>
        <v>0</v>
      </c>
      <c r="K137" s="242"/>
      <c r="L137" s="45"/>
      <c r="M137" s="243" t="s">
        <v>1</v>
      </c>
      <c r="N137" s="244" t="s">
        <v>40</v>
      </c>
      <c r="O137" s="92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7" t="s">
        <v>156</v>
      </c>
      <c r="AT137" s="247" t="s">
        <v>152</v>
      </c>
      <c r="AU137" s="247" t="s">
        <v>83</v>
      </c>
      <c r="AY137" s="18" t="s">
        <v>150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8" t="s">
        <v>83</v>
      </c>
      <c r="BK137" s="248">
        <f>ROUND(I137*H137,2)</f>
        <v>0</v>
      </c>
      <c r="BL137" s="18" t="s">
        <v>156</v>
      </c>
      <c r="BM137" s="247" t="s">
        <v>937</v>
      </c>
    </row>
    <row r="138" s="2" customFormat="1" ht="16.5" customHeight="1">
      <c r="A138" s="39"/>
      <c r="B138" s="40"/>
      <c r="C138" s="235" t="s">
        <v>263</v>
      </c>
      <c r="D138" s="235" t="s">
        <v>152</v>
      </c>
      <c r="E138" s="236" t="s">
        <v>938</v>
      </c>
      <c r="F138" s="237" t="s">
        <v>939</v>
      </c>
      <c r="G138" s="238" t="s">
        <v>155</v>
      </c>
      <c r="H138" s="239">
        <v>99</v>
      </c>
      <c r="I138" s="240"/>
      <c r="J138" s="241">
        <f>ROUND(I138*H138,2)</f>
        <v>0</v>
      </c>
      <c r="K138" s="242"/>
      <c r="L138" s="45"/>
      <c r="M138" s="243" t="s">
        <v>1</v>
      </c>
      <c r="N138" s="244" t="s">
        <v>40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156</v>
      </c>
      <c r="AT138" s="247" t="s">
        <v>152</v>
      </c>
      <c r="AU138" s="247" t="s">
        <v>83</v>
      </c>
      <c r="AY138" s="18" t="s">
        <v>150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83</v>
      </c>
      <c r="BK138" s="248">
        <f>ROUND(I138*H138,2)</f>
        <v>0</v>
      </c>
      <c r="BL138" s="18" t="s">
        <v>156</v>
      </c>
      <c r="BM138" s="247" t="s">
        <v>940</v>
      </c>
    </row>
    <row r="139" s="2" customFormat="1">
      <c r="A139" s="39"/>
      <c r="B139" s="40"/>
      <c r="C139" s="41"/>
      <c r="D139" s="251" t="s">
        <v>224</v>
      </c>
      <c r="E139" s="41"/>
      <c r="F139" s="272" t="s">
        <v>941</v>
      </c>
      <c r="G139" s="41"/>
      <c r="H139" s="41"/>
      <c r="I139" s="202"/>
      <c r="J139" s="41"/>
      <c r="K139" s="41"/>
      <c r="L139" s="45"/>
      <c r="M139" s="273"/>
      <c r="N139" s="27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83</v>
      </c>
    </row>
    <row r="140" s="2" customFormat="1" ht="16.5" customHeight="1">
      <c r="A140" s="39"/>
      <c r="B140" s="40"/>
      <c r="C140" s="235" t="s">
        <v>284</v>
      </c>
      <c r="D140" s="235" t="s">
        <v>152</v>
      </c>
      <c r="E140" s="236" t="s">
        <v>942</v>
      </c>
      <c r="F140" s="237" t="s">
        <v>943</v>
      </c>
      <c r="G140" s="238" t="s">
        <v>327</v>
      </c>
      <c r="H140" s="239">
        <v>110</v>
      </c>
      <c r="I140" s="240"/>
      <c r="J140" s="241">
        <f>ROUND(I140*H140,2)</f>
        <v>0</v>
      </c>
      <c r="K140" s="242"/>
      <c r="L140" s="45"/>
      <c r="M140" s="243" t="s">
        <v>1</v>
      </c>
      <c r="N140" s="244" t="s">
        <v>40</v>
      </c>
      <c r="O140" s="92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7" t="s">
        <v>156</v>
      </c>
      <c r="AT140" s="247" t="s">
        <v>152</v>
      </c>
      <c r="AU140" s="247" t="s">
        <v>83</v>
      </c>
      <c r="AY140" s="18" t="s">
        <v>150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8" t="s">
        <v>83</v>
      </c>
      <c r="BK140" s="248">
        <f>ROUND(I140*H140,2)</f>
        <v>0</v>
      </c>
      <c r="BL140" s="18" t="s">
        <v>156</v>
      </c>
      <c r="BM140" s="247" t="s">
        <v>944</v>
      </c>
    </row>
    <row r="141" s="2" customFormat="1" ht="24.15" customHeight="1">
      <c r="A141" s="39"/>
      <c r="B141" s="40"/>
      <c r="C141" s="235" t="s">
        <v>288</v>
      </c>
      <c r="D141" s="235" t="s">
        <v>152</v>
      </c>
      <c r="E141" s="236" t="s">
        <v>945</v>
      </c>
      <c r="F141" s="237" t="s">
        <v>946</v>
      </c>
      <c r="G141" s="238" t="s">
        <v>155</v>
      </c>
      <c r="H141" s="239">
        <v>432</v>
      </c>
      <c r="I141" s="240"/>
      <c r="J141" s="241">
        <f>ROUND(I141*H141,2)</f>
        <v>0</v>
      </c>
      <c r="K141" s="242"/>
      <c r="L141" s="45"/>
      <c r="M141" s="243" t="s">
        <v>1</v>
      </c>
      <c r="N141" s="244" t="s">
        <v>40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156</v>
      </c>
      <c r="AT141" s="247" t="s">
        <v>152</v>
      </c>
      <c r="AU141" s="247" t="s">
        <v>83</v>
      </c>
      <c r="AY141" s="18" t="s">
        <v>150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83</v>
      </c>
      <c r="BK141" s="248">
        <f>ROUND(I141*H141,2)</f>
        <v>0</v>
      </c>
      <c r="BL141" s="18" t="s">
        <v>156</v>
      </c>
      <c r="BM141" s="247" t="s">
        <v>947</v>
      </c>
    </row>
    <row r="142" s="2" customFormat="1" ht="37.8" customHeight="1">
      <c r="A142" s="39"/>
      <c r="B142" s="40"/>
      <c r="C142" s="235" t="s">
        <v>292</v>
      </c>
      <c r="D142" s="235" t="s">
        <v>152</v>
      </c>
      <c r="E142" s="236" t="s">
        <v>948</v>
      </c>
      <c r="F142" s="237" t="s">
        <v>949</v>
      </c>
      <c r="G142" s="238" t="s">
        <v>155</v>
      </c>
      <c r="H142" s="239">
        <v>432</v>
      </c>
      <c r="I142" s="240"/>
      <c r="J142" s="241">
        <f>ROUND(I142*H142,2)</f>
        <v>0</v>
      </c>
      <c r="K142" s="242"/>
      <c r="L142" s="45"/>
      <c r="M142" s="243" t="s">
        <v>1</v>
      </c>
      <c r="N142" s="244" t="s">
        <v>40</v>
      </c>
      <c r="O142" s="92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7" t="s">
        <v>156</v>
      </c>
      <c r="AT142" s="247" t="s">
        <v>152</v>
      </c>
      <c r="AU142" s="247" t="s">
        <v>83</v>
      </c>
      <c r="AY142" s="18" t="s">
        <v>150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8" t="s">
        <v>83</v>
      </c>
      <c r="BK142" s="248">
        <f>ROUND(I142*H142,2)</f>
        <v>0</v>
      </c>
      <c r="BL142" s="18" t="s">
        <v>156</v>
      </c>
      <c r="BM142" s="247" t="s">
        <v>950</v>
      </c>
    </row>
    <row r="143" s="2" customFormat="1" ht="24.15" customHeight="1">
      <c r="A143" s="39"/>
      <c r="B143" s="40"/>
      <c r="C143" s="235" t="s">
        <v>85</v>
      </c>
      <c r="D143" s="235" t="s">
        <v>152</v>
      </c>
      <c r="E143" s="236" t="s">
        <v>951</v>
      </c>
      <c r="F143" s="237" t="s">
        <v>952</v>
      </c>
      <c r="G143" s="238" t="s">
        <v>918</v>
      </c>
      <c r="H143" s="239">
        <v>68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40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156</v>
      </c>
      <c r="AT143" s="247" t="s">
        <v>152</v>
      </c>
      <c r="AU143" s="247" t="s">
        <v>83</v>
      </c>
      <c r="AY143" s="18" t="s">
        <v>150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83</v>
      </c>
      <c r="BK143" s="248">
        <f>ROUND(I143*H143,2)</f>
        <v>0</v>
      </c>
      <c r="BL143" s="18" t="s">
        <v>156</v>
      </c>
      <c r="BM143" s="247" t="s">
        <v>953</v>
      </c>
    </row>
    <row r="144" s="2" customFormat="1" ht="21.75" customHeight="1">
      <c r="A144" s="39"/>
      <c r="B144" s="40"/>
      <c r="C144" s="235" t="s">
        <v>296</v>
      </c>
      <c r="D144" s="235" t="s">
        <v>152</v>
      </c>
      <c r="E144" s="236" t="s">
        <v>954</v>
      </c>
      <c r="F144" s="237" t="s">
        <v>955</v>
      </c>
      <c r="G144" s="238" t="s">
        <v>956</v>
      </c>
      <c r="H144" s="239">
        <v>10</v>
      </c>
      <c r="I144" s="240"/>
      <c r="J144" s="241">
        <f>ROUND(I144*H144,2)</f>
        <v>0</v>
      </c>
      <c r="K144" s="242"/>
      <c r="L144" s="45"/>
      <c r="M144" s="243" t="s">
        <v>1</v>
      </c>
      <c r="N144" s="244" t="s">
        <v>40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156</v>
      </c>
      <c r="AT144" s="247" t="s">
        <v>152</v>
      </c>
      <c r="AU144" s="247" t="s">
        <v>83</v>
      </c>
      <c r="AY144" s="18" t="s">
        <v>150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83</v>
      </c>
      <c r="BK144" s="248">
        <f>ROUND(I144*H144,2)</f>
        <v>0</v>
      </c>
      <c r="BL144" s="18" t="s">
        <v>156</v>
      </c>
      <c r="BM144" s="247" t="s">
        <v>957</v>
      </c>
    </row>
    <row r="145" s="2" customFormat="1" ht="16.5" customHeight="1">
      <c r="A145" s="39"/>
      <c r="B145" s="40"/>
      <c r="C145" s="235" t="s">
        <v>7</v>
      </c>
      <c r="D145" s="235" t="s">
        <v>152</v>
      </c>
      <c r="E145" s="236" t="s">
        <v>958</v>
      </c>
      <c r="F145" s="237" t="s">
        <v>959</v>
      </c>
      <c r="G145" s="238" t="s">
        <v>155</v>
      </c>
      <c r="H145" s="239">
        <v>1368</v>
      </c>
      <c r="I145" s="240"/>
      <c r="J145" s="241">
        <f>ROUND(I145*H145,2)</f>
        <v>0</v>
      </c>
      <c r="K145" s="242"/>
      <c r="L145" s="45"/>
      <c r="M145" s="243" t="s">
        <v>1</v>
      </c>
      <c r="N145" s="244" t="s">
        <v>40</v>
      </c>
      <c r="O145" s="92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7" t="s">
        <v>156</v>
      </c>
      <c r="AT145" s="247" t="s">
        <v>152</v>
      </c>
      <c r="AU145" s="247" t="s">
        <v>83</v>
      </c>
      <c r="AY145" s="18" t="s">
        <v>150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8" t="s">
        <v>83</v>
      </c>
      <c r="BK145" s="248">
        <f>ROUND(I145*H145,2)</f>
        <v>0</v>
      </c>
      <c r="BL145" s="18" t="s">
        <v>156</v>
      </c>
      <c r="BM145" s="247" t="s">
        <v>960</v>
      </c>
    </row>
    <row r="146" s="2" customFormat="1" ht="24.15" customHeight="1">
      <c r="A146" s="39"/>
      <c r="B146" s="40"/>
      <c r="C146" s="235" t="s">
        <v>304</v>
      </c>
      <c r="D146" s="235" t="s">
        <v>152</v>
      </c>
      <c r="E146" s="236" t="s">
        <v>961</v>
      </c>
      <c r="F146" s="237" t="s">
        <v>962</v>
      </c>
      <c r="G146" s="238" t="s">
        <v>155</v>
      </c>
      <c r="H146" s="239">
        <v>432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40</v>
      </c>
      <c r="O146" s="92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156</v>
      </c>
      <c r="AT146" s="247" t="s">
        <v>152</v>
      </c>
      <c r="AU146" s="247" t="s">
        <v>83</v>
      </c>
      <c r="AY146" s="18" t="s">
        <v>150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83</v>
      </c>
      <c r="BK146" s="248">
        <f>ROUND(I146*H146,2)</f>
        <v>0</v>
      </c>
      <c r="BL146" s="18" t="s">
        <v>156</v>
      </c>
      <c r="BM146" s="247" t="s">
        <v>963</v>
      </c>
    </row>
    <row r="147" s="2" customFormat="1" ht="21.75" customHeight="1">
      <c r="A147" s="39"/>
      <c r="B147" s="40"/>
      <c r="C147" s="235" t="s">
        <v>308</v>
      </c>
      <c r="D147" s="235" t="s">
        <v>152</v>
      </c>
      <c r="E147" s="236" t="s">
        <v>964</v>
      </c>
      <c r="F147" s="237" t="s">
        <v>965</v>
      </c>
      <c r="G147" s="238" t="s">
        <v>918</v>
      </c>
      <c r="H147" s="239">
        <v>9</v>
      </c>
      <c r="I147" s="240"/>
      <c r="J147" s="241">
        <f>ROUND(I147*H147,2)</f>
        <v>0</v>
      </c>
      <c r="K147" s="242"/>
      <c r="L147" s="45"/>
      <c r="M147" s="243" t="s">
        <v>1</v>
      </c>
      <c r="N147" s="244" t="s">
        <v>40</v>
      </c>
      <c r="O147" s="92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7" t="s">
        <v>156</v>
      </c>
      <c r="AT147" s="247" t="s">
        <v>152</v>
      </c>
      <c r="AU147" s="247" t="s">
        <v>83</v>
      </c>
      <c r="AY147" s="18" t="s">
        <v>150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8" t="s">
        <v>83</v>
      </c>
      <c r="BK147" s="248">
        <f>ROUND(I147*H147,2)</f>
        <v>0</v>
      </c>
      <c r="BL147" s="18" t="s">
        <v>156</v>
      </c>
      <c r="BM147" s="247" t="s">
        <v>966</v>
      </c>
    </row>
    <row r="148" s="2" customFormat="1" ht="24.15" customHeight="1">
      <c r="A148" s="39"/>
      <c r="B148" s="40"/>
      <c r="C148" s="235" t="s">
        <v>312</v>
      </c>
      <c r="D148" s="235" t="s">
        <v>152</v>
      </c>
      <c r="E148" s="236" t="s">
        <v>967</v>
      </c>
      <c r="F148" s="237" t="s">
        <v>968</v>
      </c>
      <c r="G148" s="238" t="s">
        <v>956</v>
      </c>
      <c r="H148" s="239">
        <v>4</v>
      </c>
      <c r="I148" s="240"/>
      <c r="J148" s="241">
        <f>ROUND(I148*H148,2)</f>
        <v>0</v>
      </c>
      <c r="K148" s="242"/>
      <c r="L148" s="45"/>
      <c r="M148" s="243" t="s">
        <v>1</v>
      </c>
      <c r="N148" s="244" t="s">
        <v>40</v>
      </c>
      <c r="O148" s="92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156</v>
      </c>
      <c r="AT148" s="247" t="s">
        <v>152</v>
      </c>
      <c r="AU148" s="247" t="s">
        <v>83</v>
      </c>
      <c r="AY148" s="18" t="s">
        <v>150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83</v>
      </c>
      <c r="BK148" s="248">
        <f>ROUND(I148*H148,2)</f>
        <v>0</v>
      </c>
      <c r="BL148" s="18" t="s">
        <v>156</v>
      </c>
      <c r="BM148" s="247" t="s">
        <v>969</v>
      </c>
    </row>
    <row r="149" s="2" customFormat="1" ht="21.75" customHeight="1">
      <c r="A149" s="39"/>
      <c r="B149" s="40"/>
      <c r="C149" s="235" t="s">
        <v>318</v>
      </c>
      <c r="D149" s="235" t="s">
        <v>152</v>
      </c>
      <c r="E149" s="236" t="s">
        <v>970</v>
      </c>
      <c r="F149" s="237" t="s">
        <v>971</v>
      </c>
      <c r="G149" s="238" t="s">
        <v>918</v>
      </c>
      <c r="H149" s="239">
        <v>17</v>
      </c>
      <c r="I149" s="240"/>
      <c r="J149" s="241">
        <f>ROUND(I149*H149,2)</f>
        <v>0</v>
      </c>
      <c r="K149" s="242"/>
      <c r="L149" s="45"/>
      <c r="M149" s="243" t="s">
        <v>1</v>
      </c>
      <c r="N149" s="244" t="s">
        <v>40</v>
      </c>
      <c r="O149" s="92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156</v>
      </c>
      <c r="AT149" s="247" t="s">
        <v>152</v>
      </c>
      <c r="AU149" s="247" t="s">
        <v>83</v>
      </c>
      <c r="AY149" s="18" t="s">
        <v>150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83</v>
      </c>
      <c r="BK149" s="248">
        <f>ROUND(I149*H149,2)</f>
        <v>0</v>
      </c>
      <c r="BL149" s="18" t="s">
        <v>156</v>
      </c>
      <c r="BM149" s="247" t="s">
        <v>972</v>
      </c>
    </row>
    <row r="150" s="2" customFormat="1" ht="24.15" customHeight="1">
      <c r="A150" s="39"/>
      <c r="B150" s="40"/>
      <c r="C150" s="235" t="s">
        <v>324</v>
      </c>
      <c r="D150" s="235" t="s">
        <v>152</v>
      </c>
      <c r="E150" s="236" t="s">
        <v>973</v>
      </c>
      <c r="F150" s="237" t="s">
        <v>974</v>
      </c>
      <c r="G150" s="238" t="s">
        <v>918</v>
      </c>
      <c r="H150" s="239">
        <v>3</v>
      </c>
      <c r="I150" s="240"/>
      <c r="J150" s="241">
        <f>ROUND(I150*H150,2)</f>
        <v>0</v>
      </c>
      <c r="K150" s="242"/>
      <c r="L150" s="45"/>
      <c r="M150" s="243" t="s">
        <v>1</v>
      </c>
      <c r="N150" s="244" t="s">
        <v>40</v>
      </c>
      <c r="O150" s="92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156</v>
      </c>
      <c r="AT150" s="247" t="s">
        <v>152</v>
      </c>
      <c r="AU150" s="247" t="s">
        <v>83</v>
      </c>
      <c r="AY150" s="18" t="s">
        <v>150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83</v>
      </c>
      <c r="BK150" s="248">
        <f>ROUND(I150*H150,2)</f>
        <v>0</v>
      </c>
      <c r="BL150" s="18" t="s">
        <v>156</v>
      </c>
      <c r="BM150" s="247" t="s">
        <v>975</v>
      </c>
    </row>
    <row r="151" s="2" customFormat="1" ht="16.5" customHeight="1">
      <c r="A151" s="39"/>
      <c r="B151" s="40"/>
      <c r="C151" s="235" t="s">
        <v>332</v>
      </c>
      <c r="D151" s="235" t="s">
        <v>152</v>
      </c>
      <c r="E151" s="236" t="s">
        <v>976</v>
      </c>
      <c r="F151" s="237" t="s">
        <v>977</v>
      </c>
      <c r="G151" s="238" t="s">
        <v>918</v>
      </c>
      <c r="H151" s="239">
        <v>3</v>
      </c>
      <c r="I151" s="240"/>
      <c r="J151" s="241">
        <f>ROUND(I151*H151,2)</f>
        <v>0</v>
      </c>
      <c r="K151" s="242"/>
      <c r="L151" s="45"/>
      <c r="M151" s="243" t="s">
        <v>1</v>
      </c>
      <c r="N151" s="244" t="s">
        <v>40</v>
      </c>
      <c r="O151" s="92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7" t="s">
        <v>156</v>
      </c>
      <c r="AT151" s="247" t="s">
        <v>152</v>
      </c>
      <c r="AU151" s="247" t="s">
        <v>83</v>
      </c>
      <c r="AY151" s="18" t="s">
        <v>150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8" t="s">
        <v>83</v>
      </c>
      <c r="BK151" s="248">
        <f>ROUND(I151*H151,2)</f>
        <v>0</v>
      </c>
      <c r="BL151" s="18" t="s">
        <v>156</v>
      </c>
      <c r="BM151" s="247" t="s">
        <v>978</v>
      </c>
    </row>
    <row r="152" s="2" customFormat="1" ht="16.5" customHeight="1">
      <c r="A152" s="39"/>
      <c r="B152" s="40"/>
      <c r="C152" s="235" t="s">
        <v>337</v>
      </c>
      <c r="D152" s="235" t="s">
        <v>152</v>
      </c>
      <c r="E152" s="236" t="s">
        <v>979</v>
      </c>
      <c r="F152" s="237" t="s">
        <v>980</v>
      </c>
      <c r="G152" s="238" t="s">
        <v>918</v>
      </c>
      <c r="H152" s="239">
        <v>17</v>
      </c>
      <c r="I152" s="240"/>
      <c r="J152" s="241">
        <f>ROUND(I152*H152,2)</f>
        <v>0</v>
      </c>
      <c r="K152" s="242"/>
      <c r="L152" s="45"/>
      <c r="M152" s="243" t="s">
        <v>1</v>
      </c>
      <c r="N152" s="244" t="s">
        <v>40</v>
      </c>
      <c r="O152" s="92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156</v>
      </c>
      <c r="AT152" s="247" t="s">
        <v>152</v>
      </c>
      <c r="AU152" s="247" t="s">
        <v>83</v>
      </c>
      <c r="AY152" s="18" t="s">
        <v>150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83</v>
      </c>
      <c r="BK152" s="248">
        <f>ROUND(I152*H152,2)</f>
        <v>0</v>
      </c>
      <c r="BL152" s="18" t="s">
        <v>156</v>
      </c>
      <c r="BM152" s="247" t="s">
        <v>981</v>
      </c>
    </row>
    <row r="153" s="2" customFormat="1" ht="16.5" customHeight="1">
      <c r="A153" s="39"/>
      <c r="B153" s="40"/>
      <c r="C153" s="235" t="s">
        <v>343</v>
      </c>
      <c r="D153" s="235" t="s">
        <v>152</v>
      </c>
      <c r="E153" s="236" t="s">
        <v>982</v>
      </c>
      <c r="F153" s="237" t="s">
        <v>983</v>
      </c>
      <c r="G153" s="238" t="s">
        <v>918</v>
      </c>
      <c r="H153" s="239">
        <v>20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40</v>
      </c>
      <c r="O153" s="92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156</v>
      </c>
      <c r="AT153" s="247" t="s">
        <v>152</v>
      </c>
      <c r="AU153" s="247" t="s">
        <v>83</v>
      </c>
      <c r="AY153" s="18" t="s">
        <v>150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83</v>
      </c>
      <c r="BK153" s="248">
        <f>ROUND(I153*H153,2)</f>
        <v>0</v>
      </c>
      <c r="BL153" s="18" t="s">
        <v>156</v>
      </c>
      <c r="BM153" s="247" t="s">
        <v>984</v>
      </c>
    </row>
    <row r="154" s="2" customFormat="1" ht="24.15" customHeight="1">
      <c r="A154" s="39"/>
      <c r="B154" s="40"/>
      <c r="C154" s="235" t="s">
        <v>170</v>
      </c>
      <c r="D154" s="235" t="s">
        <v>152</v>
      </c>
      <c r="E154" s="236" t="s">
        <v>985</v>
      </c>
      <c r="F154" s="237" t="s">
        <v>986</v>
      </c>
      <c r="G154" s="238" t="s">
        <v>155</v>
      </c>
      <c r="H154" s="239">
        <v>819</v>
      </c>
      <c r="I154" s="240"/>
      <c r="J154" s="241">
        <f>ROUND(I154*H154,2)</f>
        <v>0</v>
      </c>
      <c r="K154" s="242"/>
      <c r="L154" s="45"/>
      <c r="M154" s="243" t="s">
        <v>1</v>
      </c>
      <c r="N154" s="244" t="s">
        <v>40</v>
      </c>
      <c r="O154" s="92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7" t="s">
        <v>156</v>
      </c>
      <c r="AT154" s="247" t="s">
        <v>152</v>
      </c>
      <c r="AU154" s="247" t="s">
        <v>83</v>
      </c>
      <c r="AY154" s="18" t="s">
        <v>150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8" t="s">
        <v>83</v>
      </c>
      <c r="BK154" s="248">
        <f>ROUND(I154*H154,2)</f>
        <v>0</v>
      </c>
      <c r="BL154" s="18" t="s">
        <v>156</v>
      </c>
      <c r="BM154" s="247" t="s">
        <v>987</v>
      </c>
    </row>
    <row r="155" s="2" customFormat="1" ht="16.5" customHeight="1">
      <c r="A155" s="39"/>
      <c r="B155" s="40"/>
      <c r="C155" s="235" t="s">
        <v>349</v>
      </c>
      <c r="D155" s="235" t="s">
        <v>152</v>
      </c>
      <c r="E155" s="236" t="s">
        <v>988</v>
      </c>
      <c r="F155" s="237" t="s">
        <v>989</v>
      </c>
      <c r="G155" s="238" t="s">
        <v>918</v>
      </c>
      <c r="H155" s="239">
        <v>11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40</v>
      </c>
      <c r="O155" s="92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156</v>
      </c>
      <c r="AT155" s="247" t="s">
        <v>152</v>
      </c>
      <c r="AU155" s="247" t="s">
        <v>83</v>
      </c>
      <c r="AY155" s="18" t="s">
        <v>150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83</v>
      </c>
      <c r="BK155" s="248">
        <f>ROUND(I155*H155,2)</f>
        <v>0</v>
      </c>
      <c r="BL155" s="18" t="s">
        <v>156</v>
      </c>
      <c r="BM155" s="247" t="s">
        <v>990</v>
      </c>
    </row>
    <row r="156" s="2" customFormat="1" ht="16.5" customHeight="1">
      <c r="A156" s="39"/>
      <c r="B156" s="40"/>
      <c r="C156" s="235" t="s">
        <v>355</v>
      </c>
      <c r="D156" s="235" t="s">
        <v>152</v>
      </c>
      <c r="E156" s="236" t="s">
        <v>991</v>
      </c>
      <c r="F156" s="237" t="s">
        <v>992</v>
      </c>
      <c r="G156" s="238" t="s">
        <v>918</v>
      </c>
      <c r="H156" s="239">
        <v>31</v>
      </c>
      <c r="I156" s="240"/>
      <c r="J156" s="241">
        <f>ROUND(I156*H156,2)</f>
        <v>0</v>
      </c>
      <c r="K156" s="242"/>
      <c r="L156" s="45"/>
      <c r="M156" s="243" t="s">
        <v>1</v>
      </c>
      <c r="N156" s="244" t="s">
        <v>40</v>
      </c>
      <c r="O156" s="92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156</v>
      </c>
      <c r="AT156" s="247" t="s">
        <v>152</v>
      </c>
      <c r="AU156" s="247" t="s">
        <v>83</v>
      </c>
      <c r="AY156" s="18" t="s">
        <v>150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83</v>
      </c>
      <c r="BK156" s="248">
        <f>ROUND(I156*H156,2)</f>
        <v>0</v>
      </c>
      <c r="BL156" s="18" t="s">
        <v>156</v>
      </c>
      <c r="BM156" s="247" t="s">
        <v>993</v>
      </c>
    </row>
    <row r="157" s="2" customFormat="1" ht="16.5" customHeight="1">
      <c r="A157" s="39"/>
      <c r="B157" s="40"/>
      <c r="C157" s="235" t="s">
        <v>371</v>
      </c>
      <c r="D157" s="235" t="s">
        <v>152</v>
      </c>
      <c r="E157" s="236" t="s">
        <v>994</v>
      </c>
      <c r="F157" s="237" t="s">
        <v>995</v>
      </c>
      <c r="G157" s="238" t="s">
        <v>918</v>
      </c>
      <c r="H157" s="239">
        <v>31</v>
      </c>
      <c r="I157" s="240"/>
      <c r="J157" s="241">
        <f>ROUND(I157*H157,2)</f>
        <v>0</v>
      </c>
      <c r="K157" s="242"/>
      <c r="L157" s="45"/>
      <c r="M157" s="243" t="s">
        <v>1</v>
      </c>
      <c r="N157" s="244" t="s">
        <v>40</v>
      </c>
      <c r="O157" s="92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7" t="s">
        <v>156</v>
      </c>
      <c r="AT157" s="247" t="s">
        <v>152</v>
      </c>
      <c r="AU157" s="247" t="s">
        <v>83</v>
      </c>
      <c r="AY157" s="18" t="s">
        <v>150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8" t="s">
        <v>83</v>
      </c>
      <c r="BK157" s="248">
        <f>ROUND(I157*H157,2)</f>
        <v>0</v>
      </c>
      <c r="BL157" s="18" t="s">
        <v>156</v>
      </c>
      <c r="BM157" s="247" t="s">
        <v>996</v>
      </c>
    </row>
    <row r="158" s="2" customFormat="1" ht="21.75" customHeight="1">
      <c r="A158" s="39"/>
      <c r="B158" s="40"/>
      <c r="C158" s="235" t="s">
        <v>377</v>
      </c>
      <c r="D158" s="235" t="s">
        <v>152</v>
      </c>
      <c r="E158" s="236" t="s">
        <v>997</v>
      </c>
      <c r="F158" s="237" t="s">
        <v>998</v>
      </c>
      <c r="G158" s="238" t="s">
        <v>918</v>
      </c>
      <c r="H158" s="239">
        <v>10</v>
      </c>
      <c r="I158" s="240"/>
      <c r="J158" s="241">
        <f>ROUND(I158*H158,2)</f>
        <v>0</v>
      </c>
      <c r="K158" s="242"/>
      <c r="L158" s="45"/>
      <c r="M158" s="243" t="s">
        <v>1</v>
      </c>
      <c r="N158" s="244" t="s">
        <v>40</v>
      </c>
      <c r="O158" s="92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156</v>
      </c>
      <c r="AT158" s="247" t="s">
        <v>152</v>
      </c>
      <c r="AU158" s="247" t="s">
        <v>83</v>
      </c>
      <c r="AY158" s="18" t="s">
        <v>150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83</v>
      </c>
      <c r="BK158" s="248">
        <f>ROUND(I158*H158,2)</f>
        <v>0</v>
      </c>
      <c r="BL158" s="18" t="s">
        <v>156</v>
      </c>
      <c r="BM158" s="247" t="s">
        <v>999</v>
      </c>
    </row>
    <row r="159" s="2" customFormat="1" ht="16.5" customHeight="1">
      <c r="A159" s="39"/>
      <c r="B159" s="40"/>
      <c r="C159" s="235" t="s">
        <v>386</v>
      </c>
      <c r="D159" s="235" t="s">
        <v>152</v>
      </c>
      <c r="E159" s="236" t="s">
        <v>1000</v>
      </c>
      <c r="F159" s="237" t="s">
        <v>1001</v>
      </c>
      <c r="G159" s="238" t="s">
        <v>918</v>
      </c>
      <c r="H159" s="239">
        <v>2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40</v>
      </c>
      <c r="O159" s="92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156</v>
      </c>
      <c r="AT159" s="247" t="s">
        <v>152</v>
      </c>
      <c r="AU159" s="247" t="s">
        <v>83</v>
      </c>
      <c r="AY159" s="18" t="s">
        <v>150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83</v>
      </c>
      <c r="BK159" s="248">
        <f>ROUND(I159*H159,2)</f>
        <v>0</v>
      </c>
      <c r="BL159" s="18" t="s">
        <v>156</v>
      </c>
      <c r="BM159" s="247" t="s">
        <v>1002</v>
      </c>
    </row>
    <row r="160" s="2" customFormat="1">
      <c r="A160" s="39"/>
      <c r="B160" s="40"/>
      <c r="C160" s="41"/>
      <c r="D160" s="251" t="s">
        <v>224</v>
      </c>
      <c r="E160" s="41"/>
      <c r="F160" s="272" t="s">
        <v>1003</v>
      </c>
      <c r="G160" s="41"/>
      <c r="H160" s="41"/>
      <c r="I160" s="202"/>
      <c r="J160" s="41"/>
      <c r="K160" s="41"/>
      <c r="L160" s="45"/>
      <c r="M160" s="273"/>
      <c r="N160" s="27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83</v>
      </c>
    </row>
    <row r="161" s="2" customFormat="1" ht="16.5" customHeight="1">
      <c r="A161" s="39"/>
      <c r="B161" s="40"/>
      <c r="C161" s="235" t="s">
        <v>391</v>
      </c>
      <c r="D161" s="235" t="s">
        <v>152</v>
      </c>
      <c r="E161" s="236" t="s">
        <v>1004</v>
      </c>
      <c r="F161" s="237" t="s">
        <v>1005</v>
      </c>
      <c r="G161" s="238" t="s">
        <v>918</v>
      </c>
      <c r="H161" s="239">
        <v>1</v>
      </c>
      <c r="I161" s="240"/>
      <c r="J161" s="241">
        <f>ROUND(I161*H161,2)</f>
        <v>0</v>
      </c>
      <c r="K161" s="242"/>
      <c r="L161" s="45"/>
      <c r="M161" s="243" t="s">
        <v>1</v>
      </c>
      <c r="N161" s="244" t="s">
        <v>40</v>
      </c>
      <c r="O161" s="92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7" t="s">
        <v>156</v>
      </c>
      <c r="AT161" s="247" t="s">
        <v>152</v>
      </c>
      <c r="AU161" s="247" t="s">
        <v>83</v>
      </c>
      <c r="AY161" s="18" t="s">
        <v>150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8" t="s">
        <v>83</v>
      </c>
      <c r="BK161" s="248">
        <f>ROUND(I161*H161,2)</f>
        <v>0</v>
      </c>
      <c r="BL161" s="18" t="s">
        <v>156</v>
      </c>
      <c r="BM161" s="247" t="s">
        <v>1006</v>
      </c>
    </row>
    <row r="162" s="2" customFormat="1">
      <c r="A162" s="39"/>
      <c r="B162" s="40"/>
      <c r="C162" s="41"/>
      <c r="D162" s="251" t="s">
        <v>224</v>
      </c>
      <c r="E162" s="41"/>
      <c r="F162" s="272" t="s">
        <v>1003</v>
      </c>
      <c r="G162" s="41"/>
      <c r="H162" s="41"/>
      <c r="I162" s="202"/>
      <c r="J162" s="41"/>
      <c r="K162" s="41"/>
      <c r="L162" s="45"/>
      <c r="M162" s="273"/>
      <c r="N162" s="27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83</v>
      </c>
    </row>
    <row r="163" s="2" customFormat="1" ht="16.5" customHeight="1">
      <c r="A163" s="39"/>
      <c r="B163" s="40"/>
      <c r="C163" s="235" t="s">
        <v>395</v>
      </c>
      <c r="D163" s="235" t="s">
        <v>152</v>
      </c>
      <c r="E163" s="236" t="s">
        <v>1007</v>
      </c>
      <c r="F163" s="237" t="s">
        <v>1008</v>
      </c>
      <c r="G163" s="238" t="s">
        <v>918</v>
      </c>
      <c r="H163" s="239">
        <v>3</v>
      </c>
      <c r="I163" s="240"/>
      <c r="J163" s="241">
        <f>ROUND(I163*H163,2)</f>
        <v>0</v>
      </c>
      <c r="K163" s="242"/>
      <c r="L163" s="45"/>
      <c r="M163" s="243" t="s">
        <v>1</v>
      </c>
      <c r="N163" s="244" t="s">
        <v>40</v>
      </c>
      <c r="O163" s="92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7" t="s">
        <v>156</v>
      </c>
      <c r="AT163" s="247" t="s">
        <v>152</v>
      </c>
      <c r="AU163" s="247" t="s">
        <v>83</v>
      </c>
      <c r="AY163" s="18" t="s">
        <v>150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8" t="s">
        <v>83</v>
      </c>
      <c r="BK163" s="248">
        <f>ROUND(I163*H163,2)</f>
        <v>0</v>
      </c>
      <c r="BL163" s="18" t="s">
        <v>156</v>
      </c>
      <c r="BM163" s="247" t="s">
        <v>1009</v>
      </c>
    </row>
    <row r="164" s="2" customFormat="1" ht="24.15" customHeight="1">
      <c r="A164" s="39"/>
      <c r="B164" s="40"/>
      <c r="C164" s="235" t="s">
        <v>400</v>
      </c>
      <c r="D164" s="235" t="s">
        <v>152</v>
      </c>
      <c r="E164" s="236" t="s">
        <v>1010</v>
      </c>
      <c r="F164" s="237" t="s">
        <v>1011</v>
      </c>
      <c r="G164" s="238" t="s">
        <v>918</v>
      </c>
      <c r="H164" s="239">
        <v>15</v>
      </c>
      <c r="I164" s="240"/>
      <c r="J164" s="241">
        <f>ROUND(I164*H164,2)</f>
        <v>0</v>
      </c>
      <c r="K164" s="242"/>
      <c r="L164" s="45"/>
      <c r="M164" s="243" t="s">
        <v>1</v>
      </c>
      <c r="N164" s="244" t="s">
        <v>40</v>
      </c>
      <c r="O164" s="92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7" t="s">
        <v>156</v>
      </c>
      <c r="AT164" s="247" t="s">
        <v>152</v>
      </c>
      <c r="AU164" s="247" t="s">
        <v>83</v>
      </c>
      <c r="AY164" s="18" t="s">
        <v>150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8" t="s">
        <v>83</v>
      </c>
      <c r="BK164" s="248">
        <f>ROUND(I164*H164,2)</f>
        <v>0</v>
      </c>
      <c r="BL164" s="18" t="s">
        <v>156</v>
      </c>
      <c r="BM164" s="247" t="s">
        <v>1012</v>
      </c>
    </row>
    <row r="165" s="2" customFormat="1" ht="24.15" customHeight="1">
      <c r="A165" s="39"/>
      <c r="B165" s="40"/>
      <c r="C165" s="235" t="s">
        <v>409</v>
      </c>
      <c r="D165" s="235" t="s">
        <v>152</v>
      </c>
      <c r="E165" s="236" t="s">
        <v>1013</v>
      </c>
      <c r="F165" s="237" t="s">
        <v>1014</v>
      </c>
      <c r="G165" s="238" t="s">
        <v>918</v>
      </c>
      <c r="H165" s="239">
        <v>60</v>
      </c>
      <c r="I165" s="240"/>
      <c r="J165" s="241">
        <f>ROUND(I165*H165,2)</f>
        <v>0</v>
      </c>
      <c r="K165" s="242"/>
      <c r="L165" s="45"/>
      <c r="M165" s="243" t="s">
        <v>1</v>
      </c>
      <c r="N165" s="244" t="s">
        <v>40</v>
      </c>
      <c r="O165" s="92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7" t="s">
        <v>156</v>
      </c>
      <c r="AT165" s="247" t="s">
        <v>152</v>
      </c>
      <c r="AU165" s="247" t="s">
        <v>83</v>
      </c>
      <c r="AY165" s="18" t="s">
        <v>150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8" t="s">
        <v>83</v>
      </c>
      <c r="BK165" s="248">
        <f>ROUND(I165*H165,2)</f>
        <v>0</v>
      </c>
      <c r="BL165" s="18" t="s">
        <v>156</v>
      </c>
      <c r="BM165" s="247" t="s">
        <v>1015</v>
      </c>
    </row>
    <row r="166" s="2" customFormat="1" ht="24.15" customHeight="1">
      <c r="A166" s="39"/>
      <c r="B166" s="40"/>
      <c r="C166" s="235" t="s">
        <v>414</v>
      </c>
      <c r="D166" s="235" t="s">
        <v>152</v>
      </c>
      <c r="E166" s="236" t="s">
        <v>1016</v>
      </c>
      <c r="F166" s="237" t="s">
        <v>1017</v>
      </c>
      <c r="G166" s="238" t="s">
        <v>918</v>
      </c>
      <c r="H166" s="239">
        <v>13</v>
      </c>
      <c r="I166" s="240"/>
      <c r="J166" s="241">
        <f>ROUND(I166*H166,2)</f>
        <v>0</v>
      </c>
      <c r="K166" s="242"/>
      <c r="L166" s="45"/>
      <c r="M166" s="243" t="s">
        <v>1</v>
      </c>
      <c r="N166" s="244" t="s">
        <v>40</v>
      </c>
      <c r="O166" s="92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156</v>
      </c>
      <c r="AT166" s="247" t="s">
        <v>152</v>
      </c>
      <c r="AU166" s="247" t="s">
        <v>83</v>
      </c>
      <c r="AY166" s="18" t="s">
        <v>150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83</v>
      </c>
      <c r="BK166" s="248">
        <f>ROUND(I166*H166,2)</f>
        <v>0</v>
      </c>
      <c r="BL166" s="18" t="s">
        <v>156</v>
      </c>
      <c r="BM166" s="247" t="s">
        <v>1018</v>
      </c>
    </row>
    <row r="167" s="2" customFormat="1" ht="24.15" customHeight="1">
      <c r="A167" s="39"/>
      <c r="B167" s="40"/>
      <c r="C167" s="235" t="s">
        <v>156</v>
      </c>
      <c r="D167" s="235" t="s">
        <v>152</v>
      </c>
      <c r="E167" s="236" t="s">
        <v>1019</v>
      </c>
      <c r="F167" s="237" t="s">
        <v>1020</v>
      </c>
      <c r="G167" s="238" t="s">
        <v>155</v>
      </c>
      <c r="H167" s="239">
        <v>288</v>
      </c>
      <c r="I167" s="240"/>
      <c r="J167" s="241">
        <f>ROUND(I167*H167,2)</f>
        <v>0</v>
      </c>
      <c r="K167" s="242"/>
      <c r="L167" s="45"/>
      <c r="M167" s="243" t="s">
        <v>1</v>
      </c>
      <c r="N167" s="244" t="s">
        <v>40</v>
      </c>
      <c r="O167" s="92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7" t="s">
        <v>156</v>
      </c>
      <c r="AT167" s="247" t="s">
        <v>152</v>
      </c>
      <c r="AU167" s="247" t="s">
        <v>83</v>
      </c>
      <c r="AY167" s="18" t="s">
        <v>150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8" t="s">
        <v>83</v>
      </c>
      <c r="BK167" s="248">
        <f>ROUND(I167*H167,2)</f>
        <v>0</v>
      </c>
      <c r="BL167" s="18" t="s">
        <v>156</v>
      </c>
      <c r="BM167" s="247" t="s">
        <v>1021</v>
      </c>
    </row>
    <row r="168" s="2" customFormat="1" ht="16.5" customHeight="1">
      <c r="A168" s="39"/>
      <c r="B168" s="40"/>
      <c r="C168" s="235" t="s">
        <v>421</v>
      </c>
      <c r="D168" s="235" t="s">
        <v>152</v>
      </c>
      <c r="E168" s="236" t="s">
        <v>1022</v>
      </c>
      <c r="F168" s="237" t="s">
        <v>1023</v>
      </c>
      <c r="G168" s="238" t="s">
        <v>918</v>
      </c>
      <c r="H168" s="239">
        <v>3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40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156</v>
      </c>
      <c r="AT168" s="247" t="s">
        <v>152</v>
      </c>
      <c r="AU168" s="247" t="s">
        <v>83</v>
      </c>
      <c r="AY168" s="18" t="s">
        <v>150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83</v>
      </c>
      <c r="BK168" s="248">
        <f>ROUND(I168*H168,2)</f>
        <v>0</v>
      </c>
      <c r="BL168" s="18" t="s">
        <v>156</v>
      </c>
      <c r="BM168" s="247" t="s">
        <v>1024</v>
      </c>
    </row>
    <row r="169" s="2" customFormat="1" ht="24.15" customHeight="1">
      <c r="A169" s="39"/>
      <c r="B169" s="40"/>
      <c r="C169" s="235" t="s">
        <v>440</v>
      </c>
      <c r="D169" s="235" t="s">
        <v>152</v>
      </c>
      <c r="E169" s="236" t="s">
        <v>1025</v>
      </c>
      <c r="F169" s="237" t="s">
        <v>1026</v>
      </c>
      <c r="G169" s="238" t="s">
        <v>918</v>
      </c>
      <c r="H169" s="239">
        <v>40</v>
      </c>
      <c r="I169" s="240"/>
      <c r="J169" s="241">
        <f>ROUND(I169*H169,2)</f>
        <v>0</v>
      </c>
      <c r="K169" s="242"/>
      <c r="L169" s="45"/>
      <c r="M169" s="243" t="s">
        <v>1</v>
      </c>
      <c r="N169" s="244" t="s">
        <v>40</v>
      </c>
      <c r="O169" s="92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7" t="s">
        <v>156</v>
      </c>
      <c r="AT169" s="247" t="s">
        <v>152</v>
      </c>
      <c r="AU169" s="247" t="s">
        <v>83</v>
      </c>
      <c r="AY169" s="18" t="s">
        <v>150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8" t="s">
        <v>83</v>
      </c>
      <c r="BK169" s="248">
        <f>ROUND(I169*H169,2)</f>
        <v>0</v>
      </c>
      <c r="BL169" s="18" t="s">
        <v>156</v>
      </c>
      <c r="BM169" s="247" t="s">
        <v>1027</v>
      </c>
    </row>
    <row r="170" s="2" customFormat="1" ht="21.75" customHeight="1">
      <c r="A170" s="39"/>
      <c r="B170" s="40"/>
      <c r="C170" s="235" t="s">
        <v>461</v>
      </c>
      <c r="D170" s="235" t="s">
        <v>152</v>
      </c>
      <c r="E170" s="236" t="s">
        <v>1028</v>
      </c>
      <c r="F170" s="237" t="s">
        <v>1029</v>
      </c>
      <c r="G170" s="238" t="s">
        <v>918</v>
      </c>
      <c r="H170" s="239">
        <v>40</v>
      </c>
      <c r="I170" s="240"/>
      <c r="J170" s="241">
        <f>ROUND(I170*H170,2)</f>
        <v>0</v>
      </c>
      <c r="K170" s="242"/>
      <c r="L170" s="45"/>
      <c r="M170" s="243" t="s">
        <v>1</v>
      </c>
      <c r="N170" s="244" t="s">
        <v>40</v>
      </c>
      <c r="O170" s="92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7" t="s">
        <v>156</v>
      </c>
      <c r="AT170" s="247" t="s">
        <v>152</v>
      </c>
      <c r="AU170" s="247" t="s">
        <v>83</v>
      </c>
      <c r="AY170" s="18" t="s">
        <v>150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8" t="s">
        <v>83</v>
      </c>
      <c r="BK170" s="248">
        <f>ROUND(I170*H170,2)</f>
        <v>0</v>
      </c>
      <c r="BL170" s="18" t="s">
        <v>156</v>
      </c>
      <c r="BM170" s="247" t="s">
        <v>1030</v>
      </c>
    </row>
    <row r="171" s="2" customFormat="1">
      <c r="A171" s="39"/>
      <c r="B171" s="40"/>
      <c r="C171" s="41"/>
      <c r="D171" s="251" t="s">
        <v>224</v>
      </c>
      <c r="E171" s="41"/>
      <c r="F171" s="272" t="s">
        <v>1031</v>
      </c>
      <c r="G171" s="41"/>
      <c r="H171" s="41"/>
      <c r="I171" s="202"/>
      <c r="J171" s="41"/>
      <c r="K171" s="41"/>
      <c r="L171" s="45"/>
      <c r="M171" s="273"/>
      <c r="N171" s="27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83</v>
      </c>
    </row>
    <row r="172" s="2" customFormat="1" ht="16.5" customHeight="1">
      <c r="A172" s="39"/>
      <c r="B172" s="40"/>
      <c r="C172" s="235" t="s">
        <v>467</v>
      </c>
      <c r="D172" s="235" t="s">
        <v>152</v>
      </c>
      <c r="E172" s="236" t="s">
        <v>1032</v>
      </c>
      <c r="F172" s="237" t="s">
        <v>1033</v>
      </c>
      <c r="G172" s="238" t="s">
        <v>918</v>
      </c>
      <c r="H172" s="239">
        <v>2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40</v>
      </c>
      <c r="O172" s="92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156</v>
      </c>
      <c r="AT172" s="247" t="s">
        <v>152</v>
      </c>
      <c r="AU172" s="247" t="s">
        <v>83</v>
      </c>
      <c r="AY172" s="18" t="s">
        <v>150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83</v>
      </c>
      <c r="BK172" s="248">
        <f>ROUND(I172*H172,2)</f>
        <v>0</v>
      </c>
      <c r="BL172" s="18" t="s">
        <v>156</v>
      </c>
      <c r="BM172" s="247" t="s">
        <v>1034</v>
      </c>
    </row>
    <row r="173" s="2" customFormat="1" ht="16.5" customHeight="1">
      <c r="A173" s="39"/>
      <c r="B173" s="40"/>
      <c r="C173" s="235" t="s">
        <v>471</v>
      </c>
      <c r="D173" s="235" t="s">
        <v>152</v>
      </c>
      <c r="E173" s="236" t="s">
        <v>1035</v>
      </c>
      <c r="F173" s="237" t="s">
        <v>1036</v>
      </c>
      <c r="G173" s="238" t="s">
        <v>918</v>
      </c>
      <c r="H173" s="239">
        <v>2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40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156</v>
      </c>
      <c r="AT173" s="247" t="s">
        <v>152</v>
      </c>
      <c r="AU173" s="247" t="s">
        <v>83</v>
      </c>
      <c r="AY173" s="18" t="s">
        <v>150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83</v>
      </c>
      <c r="BK173" s="248">
        <f>ROUND(I173*H173,2)</f>
        <v>0</v>
      </c>
      <c r="BL173" s="18" t="s">
        <v>156</v>
      </c>
      <c r="BM173" s="247" t="s">
        <v>1037</v>
      </c>
    </row>
    <row r="174" s="2" customFormat="1" ht="16.5" customHeight="1">
      <c r="A174" s="39"/>
      <c r="B174" s="40"/>
      <c r="C174" s="235" t="s">
        <v>483</v>
      </c>
      <c r="D174" s="235" t="s">
        <v>152</v>
      </c>
      <c r="E174" s="236" t="s">
        <v>1038</v>
      </c>
      <c r="F174" s="237" t="s">
        <v>1039</v>
      </c>
      <c r="G174" s="238" t="s">
        <v>918</v>
      </c>
      <c r="H174" s="239">
        <v>6</v>
      </c>
      <c r="I174" s="240"/>
      <c r="J174" s="241">
        <f>ROUND(I174*H174,2)</f>
        <v>0</v>
      </c>
      <c r="K174" s="242"/>
      <c r="L174" s="45"/>
      <c r="M174" s="243" t="s">
        <v>1</v>
      </c>
      <c r="N174" s="244" t="s">
        <v>40</v>
      </c>
      <c r="O174" s="92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7" t="s">
        <v>156</v>
      </c>
      <c r="AT174" s="247" t="s">
        <v>152</v>
      </c>
      <c r="AU174" s="247" t="s">
        <v>83</v>
      </c>
      <c r="AY174" s="18" t="s">
        <v>150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8" t="s">
        <v>83</v>
      </c>
      <c r="BK174" s="248">
        <f>ROUND(I174*H174,2)</f>
        <v>0</v>
      </c>
      <c r="BL174" s="18" t="s">
        <v>156</v>
      </c>
      <c r="BM174" s="247" t="s">
        <v>1040</v>
      </c>
    </row>
    <row r="175" s="2" customFormat="1" ht="24.15" customHeight="1">
      <c r="A175" s="39"/>
      <c r="B175" s="40"/>
      <c r="C175" s="235" t="s">
        <v>728</v>
      </c>
      <c r="D175" s="235" t="s">
        <v>152</v>
      </c>
      <c r="E175" s="236" t="s">
        <v>1041</v>
      </c>
      <c r="F175" s="237" t="s">
        <v>1042</v>
      </c>
      <c r="G175" s="238" t="s">
        <v>918</v>
      </c>
      <c r="H175" s="239">
        <v>10</v>
      </c>
      <c r="I175" s="240"/>
      <c r="J175" s="241">
        <f>ROUND(I175*H175,2)</f>
        <v>0</v>
      </c>
      <c r="K175" s="242"/>
      <c r="L175" s="45"/>
      <c r="M175" s="243" t="s">
        <v>1</v>
      </c>
      <c r="N175" s="244" t="s">
        <v>40</v>
      </c>
      <c r="O175" s="92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7" t="s">
        <v>156</v>
      </c>
      <c r="AT175" s="247" t="s">
        <v>152</v>
      </c>
      <c r="AU175" s="247" t="s">
        <v>83</v>
      </c>
      <c r="AY175" s="18" t="s">
        <v>150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8" t="s">
        <v>83</v>
      </c>
      <c r="BK175" s="248">
        <f>ROUND(I175*H175,2)</f>
        <v>0</v>
      </c>
      <c r="BL175" s="18" t="s">
        <v>156</v>
      </c>
      <c r="BM175" s="247" t="s">
        <v>1043</v>
      </c>
    </row>
    <row r="176" s="2" customFormat="1" ht="24.15" customHeight="1">
      <c r="A176" s="39"/>
      <c r="B176" s="40"/>
      <c r="C176" s="235" t="s">
        <v>734</v>
      </c>
      <c r="D176" s="235" t="s">
        <v>152</v>
      </c>
      <c r="E176" s="236" t="s">
        <v>1044</v>
      </c>
      <c r="F176" s="237" t="s">
        <v>1045</v>
      </c>
      <c r="G176" s="238" t="s">
        <v>918</v>
      </c>
      <c r="H176" s="239">
        <v>1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40</v>
      </c>
      <c r="O176" s="92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156</v>
      </c>
      <c r="AT176" s="247" t="s">
        <v>152</v>
      </c>
      <c r="AU176" s="247" t="s">
        <v>83</v>
      </c>
      <c r="AY176" s="18" t="s">
        <v>150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83</v>
      </c>
      <c r="BK176" s="248">
        <f>ROUND(I176*H176,2)</f>
        <v>0</v>
      </c>
      <c r="BL176" s="18" t="s">
        <v>156</v>
      </c>
      <c r="BM176" s="247" t="s">
        <v>1046</v>
      </c>
    </row>
    <row r="177" s="2" customFormat="1" ht="21.75" customHeight="1">
      <c r="A177" s="39"/>
      <c r="B177" s="40"/>
      <c r="C177" s="235" t="s">
        <v>738</v>
      </c>
      <c r="D177" s="235" t="s">
        <v>152</v>
      </c>
      <c r="E177" s="236" t="s">
        <v>1047</v>
      </c>
      <c r="F177" s="237" t="s">
        <v>1048</v>
      </c>
      <c r="G177" s="238" t="s">
        <v>956</v>
      </c>
      <c r="H177" s="239">
        <v>3</v>
      </c>
      <c r="I177" s="240"/>
      <c r="J177" s="241">
        <f>ROUND(I177*H177,2)</f>
        <v>0</v>
      </c>
      <c r="K177" s="242"/>
      <c r="L177" s="45"/>
      <c r="M177" s="243" t="s">
        <v>1</v>
      </c>
      <c r="N177" s="244" t="s">
        <v>40</v>
      </c>
      <c r="O177" s="92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156</v>
      </c>
      <c r="AT177" s="247" t="s">
        <v>152</v>
      </c>
      <c r="AU177" s="247" t="s">
        <v>83</v>
      </c>
      <c r="AY177" s="18" t="s">
        <v>150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83</v>
      </c>
      <c r="BK177" s="248">
        <f>ROUND(I177*H177,2)</f>
        <v>0</v>
      </c>
      <c r="BL177" s="18" t="s">
        <v>156</v>
      </c>
      <c r="BM177" s="247" t="s">
        <v>1049</v>
      </c>
    </row>
    <row r="178" s="2" customFormat="1" ht="16.5" customHeight="1">
      <c r="A178" s="39"/>
      <c r="B178" s="40"/>
      <c r="C178" s="235" t="s">
        <v>748</v>
      </c>
      <c r="D178" s="235" t="s">
        <v>152</v>
      </c>
      <c r="E178" s="236" t="s">
        <v>1050</v>
      </c>
      <c r="F178" s="237" t="s">
        <v>1051</v>
      </c>
      <c r="G178" s="238" t="s">
        <v>918</v>
      </c>
      <c r="H178" s="239">
        <v>5</v>
      </c>
      <c r="I178" s="240"/>
      <c r="J178" s="241">
        <f>ROUND(I178*H178,2)</f>
        <v>0</v>
      </c>
      <c r="K178" s="242"/>
      <c r="L178" s="45"/>
      <c r="M178" s="243" t="s">
        <v>1</v>
      </c>
      <c r="N178" s="244" t="s">
        <v>40</v>
      </c>
      <c r="O178" s="92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7" t="s">
        <v>156</v>
      </c>
      <c r="AT178" s="247" t="s">
        <v>152</v>
      </c>
      <c r="AU178" s="247" t="s">
        <v>83</v>
      </c>
      <c r="AY178" s="18" t="s">
        <v>150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8" t="s">
        <v>83</v>
      </c>
      <c r="BK178" s="248">
        <f>ROUND(I178*H178,2)</f>
        <v>0</v>
      </c>
      <c r="BL178" s="18" t="s">
        <v>156</v>
      </c>
      <c r="BM178" s="247" t="s">
        <v>1052</v>
      </c>
    </row>
    <row r="179" s="2" customFormat="1">
      <c r="A179" s="39"/>
      <c r="B179" s="40"/>
      <c r="C179" s="41"/>
      <c r="D179" s="251" t="s">
        <v>224</v>
      </c>
      <c r="E179" s="41"/>
      <c r="F179" s="272" t="s">
        <v>1053</v>
      </c>
      <c r="G179" s="41"/>
      <c r="H179" s="41"/>
      <c r="I179" s="202"/>
      <c r="J179" s="41"/>
      <c r="K179" s="41"/>
      <c r="L179" s="45"/>
      <c r="M179" s="273"/>
      <c r="N179" s="27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224</v>
      </c>
      <c r="AU179" s="18" t="s">
        <v>83</v>
      </c>
    </row>
    <row r="180" s="2" customFormat="1" ht="16.5" customHeight="1">
      <c r="A180" s="39"/>
      <c r="B180" s="40"/>
      <c r="C180" s="235" t="s">
        <v>197</v>
      </c>
      <c r="D180" s="235" t="s">
        <v>152</v>
      </c>
      <c r="E180" s="236" t="s">
        <v>1054</v>
      </c>
      <c r="F180" s="237" t="s">
        <v>1055</v>
      </c>
      <c r="G180" s="238" t="s">
        <v>918</v>
      </c>
      <c r="H180" s="239">
        <v>3</v>
      </c>
      <c r="I180" s="240"/>
      <c r="J180" s="241">
        <f>ROUND(I180*H180,2)</f>
        <v>0</v>
      </c>
      <c r="K180" s="242"/>
      <c r="L180" s="45"/>
      <c r="M180" s="243" t="s">
        <v>1</v>
      </c>
      <c r="N180" s="244" t="s">
        <v>40</v>
      </c>
      <c r="O180" s="92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7" t="s">
        <v>156</v>
      </c>
      <c r="AT180" s="247" t="s">
        <v>152</v>
      </c>
      <c r="AU180" s="247" t="s">
        <v>83</v>
      </c>
      <c r="AY180" s="18" t="s">
        <v>150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8" t="s">
        <v>83</v>
      </c>
      <c r="BK180" s="248">
        <f>ROUND(I180*H180,2)</f>
        <v>0</v>
      </c>
      <c r="BL180" s="18" t="s">
        <v>156</v>
      </c>
      <c r="BM180" s="247" t="s">
        <v>1056</v>
      </c>
    </row>
    <row r="181" s="2" customFormat="1" ht="16.5" customHeight="1">
      <c r="A181" s="39"/>
      <c r="B181" s="40"/>
      <c r="C181" s="235" t="s">
        <v>753</v>
      </c>
      <c r="D181" s="235" t="s">
        <v>152</v>
      </c>
      <c r="E181" s="236" t="s">
        <v>1057</v>
      </c>
      <c r="F181" s="237" t="s">
        <v>1058</v>
      </c>
      <c r="G181" s="238" t="s">
        <v>327</v>
      </c>
      <c r="H181" s="239">
        <v>280</v>
      </c>
      <c r="I181" s="240"/>
      <c r="J181" s="241">
        <f>ROUND(I181*H181,2)</f>
        <v>0</v>
      </c>
      <c r="K181" s="242"/>
      <c r="L181" s="45"/>
      <c r="M181" s="243" t="s">
        <v>1</v>
      </c>
      <c r="N181" s="244" t="s">
        <v>40</v>
      </c>
      <c r="O181" s="92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7" t="s">
        <v>156</v>
      </c>
      <c r="AT181" s="247" t="s">
        <v>152</v>
      </c>
      <c r="AU181" s="247" t="s">
        <v>83</v>
      </c>
      <c r="AY181" s="18" t="s">
        <v>150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8" t="s">
        <v>83</v>
      </c>
      <c r="BK181" s="248">
        <f>ROUND(I181*H181,2)</f>
        <v>0</v>
      </c>
      <c r="BL181" s="18" t="s">
        <v>156</v>
      </c>
      <c r="BM181" s="247" t="s">
        <v>1059</v>
      </c>
    </row>
    <row r="182" s="2" customFormat="1" ht="16.5" customHeight="1">
      <c r="A182" s="39"/>
      <c r="B182" s="40"/>
      <c r="C182" s="235" t="s">
        <v>757</v>
      </c>
      <c r="D182" s="235" t="s">
        <v>152</v>
      </c>
      <c r="E182" s="236" t="s">
        <v>1060</v>
      </c>
      <c r="F182" s="237" t="s">
        <v>1061</v>
      </c>
      <c r="G182" s="238" t="s">
        <v>327</v>
      </c>
      <c r="H182" s="239">
        <v>140</v>
      </c>
      <c r="I182" s="240"/>
      <c r="J182" s="241">
        <f>ROUND(I182*H182,2)</f>
        <v>0</v>
      </c>
      <c r="K182" s="242"/>
      <c r="L182" s="45"/>
      <c r="M182" s="243" t="s">
        <v>1</v>
      </c>
      <c r="N182" s="244" t="s">
        <v>40</v>
      </c>
      <c r="O182" s="92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7" t="s">
        <v>156</v>
      </c>
      <c r="AT182" s="247" t="s">
        <v>152</v>
      </c>
      <c r="AU182" s="247" t="s">
        <v>83</v>
      </c>
      <c r="AY182" s="18" t="s">
        <v>150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8" t="s">
        <v>83</v>
      </c>
      <c r="BK182" s="248">
        <f>ROUND(I182*H182,2)</f>
        <v>0</v>
      </c>
      <c r="BL182" s="18" t="s">
        <v>156</v>
      </c>
      <c r="BM182" s="247" t="s">
        <v>1062</v>
      </c>
    </row>
    <row r="183" s="2" customFormat="1" ht="24.15" customHeight="1">
      <c r="A183" s="39"/>
      <c r="B183" s="40"/>
      <c r="C183" s="235" t="s">
        <v>762</v>
      </c>
      <c r="D183" s="235" t="s">
        <v>152</v>
      </c>
      <c r="E183" s="236" t="s">
        <v>1063</v>
      </c>
      <c r="F183" s="237" t="s">
        <v>1064</v>
      </c>
      <c r="G183" s="238" t="s">
        <v>956</v>
      </c>
      <c r="H183" s="239">
        <v>1</v>
      </c>
      <c r="I183" s="240"/>
      <c r="J183" s="241">
        <f>ROUND(I183*H183,2)</f>
        <v>0</v>
      </c>
      <c r="K183" s="242"/>
      <c r="L183" s="45"/>
      <c r="M183" s="243" t="s">
        <v>1</v>
      </c>
      <c r="N183" s="244" t="s">
        <v>40</v>
      </c>
      <c r="O183" s="92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7" t="s">
        <v>156</v>
      </c>
      <c r="AT183" s="247" t="s">
        <v>152</v>
      </c>
      <c r="AU183" s="247" t="s">
        <v>83</v>
      </c>
      <c r="AY183" s="18" t="s">
        <v>150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18" t="s">
        <v>83</v>
      </c>
      <c r="BK183" s="248">
        <f>ROUND(I183*H183,2)</f>
        <v>0</v>
      </c>
      <c r="BL183" s="18" t="s">
        <v>156</v>
      </c>
      <c r="BM183" s="247" t="s">
        <v>1065</v>
      </c>
    </row>
    <row r="184" s="2" customFormat="1" ht="24.15" customHeight="1">
      <c r="A184" s="39"/>
      <c r="B184" s="40"/>
      <c r="C184" s="235" t="s">
        <v>768</v>
      </c>
      <c r="D184" s="235" t="s">
        <v>152</v>
      </c>
      <c r="E184" s="236" t="s">
        <v>1066</v>
      </c>
      <c r="F184" s="237" t="s">
        <v>1067</v>
      </c>
      <c r="G184" s="238" t="s">
        <v>956</v>
      </c>
      <c r="H184" s="239">
        <v>2</v>
      </c>
      <c r="I184" s="240"/>
      <c r="J184" s="241">
        <f>ROUND(I184*H184,2)</f>
        <v>0</v>
      </c>
      <c r="K184" s="242"/>
      <c r="L184" s="45"/>
      <c r="M184" s="243" t="s">
        <v>1</v>
      </c>
      <c r="N184" s="244" t="s">
        <v>40</v>
      </c>
      <c r="O184" s="92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156</v>
      </c>
      <c r="AT184" s="247" t="s">
        <v>152</v>
      </c>
      <c r="AU184" s="247" t="s">
        <v>83</v>
      </c>
      <c r="AY184" s="18" t="s">
        <v>150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83</v>
      </c>
      <c r="BK184" s="248">
        <f>ROUND(I184*H184,2)</f>
        <v>0</v>
      </c>
      <c r="BL184" s="18" t="s">
        <v>156</v>
      </c>
      <c r="BM184" s="247" t="s">
        <v>1068</v>
      </c>
    </row>
    <row r="185" s="2" customFormat="1" ht="24.15" customHeight="1">
      <c r="A185" s="39"/>
      <c r="B185" s="40"/>
      <c r="C185" s="235" t="s">
        <v>774</v>
      </c>
      <c r="D185" s="235" t="s">
        <v>152</v>
      </c>
      <c r="E185" s="236" t="s">
        <v>1069</v>
      </c>
      <c r="F185" s="237" t="s">
        <v>1070</v>
      </c>
      <c r="G185" s="238" t="s">
        <v>918</v>
      </c>
      <c r="H185" s="239">
        <v>9</v>
      </c>
      <c r="I185" s="240"/>
      <c r="J185" s="241">
        <f>ROUND(I185*H185,2)</f>
        <v>0</v>
      </c>
      <c r="K185" s="242"/>
      <c r="L185" s="45"/>
      <c r="M185" s="243" t="s">
        <v>1</v>
      </c>
      <c r="N185" s="244" t="s">
        <v>40</v>
      </c>
      <c r="O185" s="92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7" t="s">
        <v>156</v>
      </c>
      <c r="AT185" s="247" t="s">
        <v>152</v>
      </c>
      <c r="AU185" s="247" t="s">
        <v>83</v>
      </c>
      <c r="AY185" s="18" t="s">
        <v>150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8" t="s">
        <v>83</v>
      </c>
      <c r="BK185" s="248">
        <f>ROUND(I185*H185,2)</f>
        <v>0</v>
      </c>
      <c r="BL185" s="18" t="s">
        <v>156</v>
      </c>
      <c r="BM185" s="247" t="s">
        <v>1071</v>
      </c>
    </row>
    <row r="186" s="2" customFormat="1" ht="24.15" customHeight="1">
      <c r="A186" s="39"/>
      <c r="B186" s="40"/>
      <c r="C186" s="235" t="s">
        <v>780</v>
      </c>
      <c r="D186" s="235" t="s">
        <v>152</v>
      </c>
      <c r="E186" s="236" t="s">
        <v>1072</v>
      </c>
      <c r="F186" s="237" t="s">
        <v>1073</v>
      </c>
      <c r="G186" s="238" t="s">
        <v>956</v>
      </c>
      <c r="H186" s="239">
        <v>1</v>
      </c>
      <c r="I186" s="240"/>
      <c r="J186" s="241">
        <f>ROUND(I186*H186,2)</f>
        <v>0</v>
      </c>
      <c r="K186" s="242"/>
      <c r="L186" s="45"/>
      <c r="M186" s="243" t="s">
        <v>1</v>
      </c>
      <c r="N186" s="244" t="s">
        <v>40</v>
      </c>
      <c r="O186" s="92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7" t="s">
        <v>156</v>
      </c>
      <c r="AT186" s="247" t="s">
        <v>152</v>
      </c>
      <c r="AU186" s="247" t="s">
        <v>83</v>
      </c>
      <c r="AY186" s="18" t="s">
        <v>150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8" t="s">
        <v>83</v>
      </c>
      <c r="BK186" s="248">
        <f>ROUND(I186*H186,2)</f>
        <v>0</v>
      </c>
      <c r="BL186" s="18" t="s">
        <v>156</v>
      </c>
      <c r="BM186" s="247" t="s">
        <v>1074</v>
      </c>
    </row>
    <row r="187" s="2" customFormat="1" ht="16.5" customHeight="1">
      <c r="A187" s="39"/>
      <c r="B187" s="40"/>
      <c r="C187" s="235" t="s">
        <v>788</v>
      </c>
      <c r="D187" s="235" t="s">
        <v>152</v>
      </c>
      <c r="E187" s="236" t="s">
        <v>1075</v>
      </c>
      <c r="F187" s="237" t="s">
        <v>1076</v>
      </c>
      <c r="G187" s="238" t="s">
        <v>918</v>
      </c>
      <c r="H187" s="239">
        <v>70</v>
      </c>
      <c r="I187" s="240"/>
      <c r="J187" s="241">
        <f>ROUND(I187*H187,2)</f>
        <v>0</v>
      </c>
      <c r="K187" s="242"/>
      <c r="L187" s="45"/>
      <c r="M187" s="243" t="s">
        <v>1</v>
      </c>
      <c r="N187" s="244" t="s">
        <v>40</v>
      </c>
      <c r="O187" s="92"/>
      <c r="P187" s="245">
        <f>O187*H187</f>
        <v>0</v>
      </c>
      <c r="Q187" s="245">
        <v>0</v>
      </c>
      <c r="R187" s="245">
        <f>Q187*H187</f>
        <v>0</v>
      </c>
      <c r="S187" s="245">
        <v>0</v>
      </c>
      <c r="T187" s="24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7" t="s">
        <v>156</v>
      </c>
      <c r="AT187" s="247" t="s">
        <v>152</v>
      </c>
      <c r="AU187" s="247" t="s">
        <v>83</v>
      </c>
      <c r="AY187" s="18" t="s">
        <v>150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8" t="s">
        <v>83</v>
      </c>
      <c r="BK187" s="248">
        <f>ROUND(I187*H187,2)</f>
        <v>0</v>
      </c>
      <c r="BL187" s="18" t="s">
        <v>156</v>
      </c>
      <c r="BM187" s="247" t="s">
        <v>1077</v>
      </c>
    </row>
    <row r="188" s="2" customFormat="1">
      <c r="A188" s="39"/>
      <c r="B188" s="40"/>
      <c r="C188" s="41"/>
      <c r="D188" s="251" t="s">
        <v>224</v>
      </c>
      <c r="E188" s="41"/>
      <c r="F188" s="272" t="s">
        <v>1078</v>
      </c>
      <c r="G188" s="41"/>
      <c r="H188" s="41"/>
      <c r="I188" s="202"/>
      <c r="J188" s="41"/>
      <c r="K188" s="41"/>
      <c r="L188" s="45"/>
      <c r="M188" s="273"/>
      <c r="N188" s="27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224</v>
      </c>
      <c r="AU188" s="18" t="s">
        <v>83</v>
      </c>
    </row>
    <row r="189" s="2" customFormat="1" ht="16.5" customHeight="1">
      <c r="A189" s="39"/>
      <c r="B189" s="40"/>
      <c r="C189" s="235" t="s">
        <v>792</v>
      </c>
      <c r="D189" s="235" t="s">
        <v>152</v>
      </c>
      <c r="E189" s="236" t="s">
        <v>1079</v>
      </c>
      <c r="F189" s="237" t="s">
        <v>1080</v>
      </c>
      <c r="G189" s="238" t="s">
        <v>918</v>
      </c>
      <c r="H189" s="239">
        <v>40</v>
      </c>
      <c r="I189" s="240"/>
      <c r="J189" s="241">
        <f>ROUND(I189*H189,2)</f>
        <v>0</v>
      </c>
      <c r="K189" s="242"/>
      <c r="L189" s="45"/>
      <c r="M189" s="243" t="s">
        <v>1</v>
      </c>
      <c r="N189" s="244" t="s">
        <v>40</v>
      </c>
      <c r="O189" s="92"/>
      <c r="P189" s="245">
        <f>O189*H189</f>
        <v>0</v>
      </c>
      <c r="Q189" s="245">
        <v>0</v>
      </c>
      <c r="R189" s="245">
        <f>Q189*H189</f>
        <v>0</v>
      </c>
      <c r="S189" s="245">
        <v>0</v>
      </c>
      <c r="T189" s="24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7" t="s">
        <v>156</v>
      </c>
      <c r="AT189" s="247" t="s">
        <v>152</v>
      </c>
      <c r="AU189" s="247" t="s">
        <v>83</v>
      </c>
      <c r="AY189" s="18" t="s">
        <v>150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8" t="s">
        <v>83</v>
      </c>
      <c r="BK189" s="248">
        <f>ROUND(I189*H189,2)</f>
        <v>0</v>
      </c>
      <c r="BL189" s="18" t="s">
        <v>156</v>
      </c>
      <c r="BM189" s="247" t="s">
        <v>1081</v>
      </c>
    </row>
    <row r="190" s="2" customFormat="1">
      <c r="A190" s="39"/>
      <c r="B190" s="40"/>
      <c r="C190" s="41"/>
      <c r="D190" s="251" t="s">
        <v>224</v>
      </c>
      <c r="E190" s="41"/>
      <c r="F190" s="272" t="s">
        <v>1078</v>
      </c>
      <c r="G190" s="41"/>
      <c r="H190" s="41"/>
      <c r="I190" s="202"/>
      <c r="J190" s="41"/>
      <c r="K190" s="41"/>
      <c r="L190" s="45"/>
      <c r="M190" s="273"/>
      <c r="N190" s="27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224</v>
      </c>
      <c r="AU190" s="18" t="s">
        <v>83</v>
      </c>
    </row>
    <row r="191" s="2" customFormat="1" ht="16.5" customHeight="1">
      <c r="A191" s="39"/>
      <c r="B191" s="40"/>
      <c r="C191" s="235" t="s">
        <v>796</v>
      </c>
      <c r="D191" s="235" t="s">
        <v>152</v>
      </c>
      <c r="E191" s="236" t="s">
        <v>1082</v>
      </c>
      <c r="F191" s="237" t="s">
        <v>1083</v>
      </c>
      <c r="G191" s="238" t="s">
        <v>956</v>
      </c>
      <c r="H191" s="239">
        <v>2</v>
      </c>
      <c r="I191" s="240"/>
      <c r="J191" s="241">
        <f>ROUND(I191*H191,2)</f>
        <v>0</v>
      </c>
      <c r="K191" s="242"/>
      <c r="L191" s="45"/>
      <c r="M191" s="243" t="s">
        <v>1</v>
      </c>
      <c r="N191" s="244" t="s">
        <v>40</v>
      </c>
      <c r="O191" s="92"/>
      <c r="P191" s="245">
        <f>O191*H191</f>
        <v>0</v>
      </c>
      <c r="Q191" s="245">
        <v>0</v>
      </c>
      <c r="R191" s="245">
        <f>Q191*H191</f>
        <v>0</v>
      </c>
      <c r="S191" s="245">
        <v>0</v>
      </c>
      <c r="T191" s="24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7" t="s">
        <v>156</v>
      </c>
      <c r="AT191" s="247" t="s">
        <v>152</v>
      </c>
      <c r="AU191" s="247" t="s">
        <v>83</v>
      </c>
      <c r="AY191" s="18" t="s">
        <v>150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18" t="s">
        <v>83</v>
      </c>
      <c r="BK191" s="248">
        <f>ROUND(I191*H191,2)</f>
        <v>0</v>
      </c>
      <c r="BL191" s="18" t="s">
        <v>156</v>
      </c>
      <c r="BM191" s="247" t="s">
        <v>1084</v>
      </c>
    </row>
    <row r="192" s="2" customFormat="1" ht="16.5" customHeight="1">
      <c r="A192" s="39"/>
      <c r="B192" s="40"/>
      <c r="C192" s="235" t="s">
        <v>800</v>
      </c>
      <c r="D192" s="235" t="s">
        <v>152</v>
      </c>
      <c r="E192" s="236" t="s">
        <v>1085</v>
      </c>
      <c r="F192" s="237" t="s">
        <v>1086</v>
      </c>
      <c r="G192" s="238" t="s">
        <v>918</v>
      </c>
      <c r="H192" s="239">
        <v>22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40</v>
      </c>
      <c r="O192" s="92"/>
      <c r="P192" s="245">
        <f>O192*H192</f>
        <v>0</v>
      </c>
      <c r="Q192" s="245">
        <v>0</v>
      </c>
      <c r="R192" s="245">
        <f>Q192*H192</f>
        <v>0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156</v>
      </c>
      <c r="AT192" s="247" t="s">
        <v>152</v>
      </c>
      <c r="AU192" s="247" t="s">
        <v>83</v>
      </c>
      <c r="AY192" s="18" t="s">
        <v>150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83</v>
      </c>
      <c r="BK192" s="248">
        <f>ROUND(I192*H192,2)</f>
        <v>0</v>
      </c>
      <c r="BL192" s="18" t="s">
        <v>156</v>
      </c>
      <c r="BM192" s="247" t="s">
        <v>1087</v>
      </c>
    </row>
    <row r="193" s="2" customFormat="1">
      <c r="A193" s="39"/>
      <c r="B193" s="40"/>
      <c r="C193" s="41"/>
      <c r="D193" s="251" t="s">
        <v>224</v>
      </c>
      <c r="E193" s="41"/>
      <c r="F193" s="272" t="s">
        <v>1078</v>
      </c>
      <c r="G193" s="41"/>
      <c r="H193" s="41"/>
      <c r="I193" s="202"/>
      <c r="J193" s="41"/>
      <c r="K193" s="41"/>
      <c r="L193" s="45"/>
      <c r="M193" s="273"/>
      <c r="N193" s="274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83</v>
      </c>
    </row>
    <row r="194" s="2" customFormat="1" ht="24.15" customHeight="1">
      <c r="A194" s="39"/>
      <c r="B194" s="40"/>
      <c r="C194" s="235" t="s">
        <v>205</v>
      </c>
      <c r="D194" s="235" t="s">
        <v>152</v>
      </c>
      <c r="E194" s="236" t="s">
        <v>1088</v>
      </c>
      <c r="F194" s="237" t="s">
        <v>1089</v>
      </c>
      <c r="G194" s="238" t="s">
        <v>918</v>
      </c>
      <c r="H194" s="239">
        <v>18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40</v>
      </c>
      <c r="O194" s="92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156</v>
      </c>
      <c r="AT194" s="247" t="s">
        <v>152</v>
      </c>
      <c r="AU194" s="247" t="s">
        <v>83</v>
      </c>
      <c r="AY194" s="18" t="s">
        <v>150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83</v>
      </c>
      <c r="BK194" s="248">
        <f>ROUND(I194*H194,2)</f>
        <v>0</v>
      </c>
      <c r="BL194" s="18" t="s">
        <v>156</v>
      </c>
      <c r="BM194" s="247" t="s">
        <v>1090</v>
      </c>
    </row>
    <row r="195" s="2" customFormat="1" ht="16.5" customHeight="1">
      <c r="A195" s="39"/>
      <c r="B195" s="40"/>
      <c r="C195" s="235" t="s">
        <v>804</v>
      </c>
      <c r="D195" s="235" t="s">
        <v>152</v>
      </c>
      <c r="E195" s="236" t="s">
        <v>1091</v>
      </c>
      <c r="F195" s="237" t="s">
        <v>1092</v>
      </c>
      <c r="G195" s="238" t="s">
        <v>918</v>
      </c>
      <c r="H195" s="239">
        <v>6</v>
      </c>
      <c r="I195" s="240"/>
      <c r="J195" s="241">
        <f>ROUND(I195*H195,2)</f>
        <v>0</v>
      </c>
      <c r="K195" s="242"/>
      <c r="L195" s="45"/>
      <c r="M195" s="243" t="s">
        <v>1</v>
      </c>
      <c r="N195" s="244" t="s">
        <v>40</v>
      </c>
      <c r="O195" s="92"/>
      <c r="P195" s="245">
        <f>O195*H195</f>
        <v>0</v>
      </c>
      <c r="Q195" s="245">
        <v>0</v>
      </c>
      <c r="R195" s="245">
        <f>Q195*H195</f>
        <v>0</v>
      </c>
      <c r="S195" s="245">
        <v>0</v>
      </c>
      <c r="T195" s="24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7" t="s">
        <v>156</v>
      </c>
      <c r="AT195" s="247" t="s">
        <v>152</v>
      </c>
      <c r="AU195" s="247" t="s">
        <v>83</v>
      </c>
      <c r="AY195" s="18" t="s">
        <v>150</v>
      </c>
      <c r="BE195" s="248">
        <f>IF(N195="základní",J195,0)</f>
        <v>0</v>
      </c>
      <c r="BF195" s="248">
        <f>IF(N195="snížená",J195,0)</f>
        <v>0</v>
      </c>
      <c r="BG195" s="248">
        <f>IF(N195="zákl. přenesená",J195,0)</f>
        <v>0</v>
      </c>
      <c r="BH195" s="248">
        <f>IF(N195="sníž. přenesená",J195,0)</f>
        <v>0</v>
      </c>
      <c r="BI195" s="248">
        <f>IF(N195="nulová",J195,0)</f>
        <v>0</v>
      </c>
      <c r="BJ195" s="18" t="s">
        <v>83</v>
      </c>
      <c r="BK195" s="248">
        <f>ROUND(I195*H195,2)</f>
        <v>0</v>
      </c>
      <c r="BL195" s="18" t="s">
        <v>156</v>
      </c>
      <c r="BM195" s="247" t="s">
        <v>1093</v>
      </c>
    </row>
    <row r="196" s="2" customFormat="1">
      <c r="A196" s="39"/>
      <c r="B196" s="40"/>
      <c r="C196" s="41"/>
      <c r="D196" s="251" t="s">
        <v>224</v>
      </c>
      <c r="E196" s="41"/>
      <c r="F196" s="272" t="s">
        <v>1078</v>
      </c>
      <c r="G196" s="41"/>
      <c r="H196" s="41"/>
      <c r="I196" s="202"/>
      <c r="J196" s="41"/>
      <c r="K196" s="41"/>
      <c r="L196" s="45"/>
      <c r="M196" s="273"/>
      <c r="N196" s="27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224</v>
      </c>
      <c r="AU196" s="18" t="s">
        <v>83</v>
      </c>
    </row>
    <row r="197" s="2" customFormat="1" ht="16.5" customHeight="1">
      <c r="A197" s="39"/>
      <c r="B197" s="40"/>
      <c r="C197" s="235" t="s">
        <v>810</v>
      </c>
      <c r="D197" s="235" t="s">
        <v>152</v>
      </c>
      <c r="E197" s="236" t="s">
        <v>1094</v>
      </c>
      <c r="F197" s="237" t="s">
        <v>1095</v>
      </c>
      <c r="G197" s="238" t="s">
        <v>918</v>
      </c>
      <c r="H197" s="239">
        <v>10</v>
      </c>
      <c r="I197" s="240"/>
      <c r="J197" s="241">
        <f>ROUND(I197*H197,2)</f>
        <v>0</v>
      </c>
      <c r="K197" s="242"/>
      <c r="L197" s="45"/>
      <c r="M197" s="243" t="s">
        <v>1</v>
      </c>
      <c r="N197" s="244" t="s">
        <v>40</v>
      </c>
      <c r="O197" s="92"/>
      <c r="P197" s="245">
        <f>O197*H197</f>
        <v>0</v>
      </c>
      <c r="Q197" s="245">
        <v>0</v>
      </c>
      <c r="R197" s="245">
        <f>Q197*H197</f>
        <v>0</v>
      </c>
      <c r="S197" s="245">
        <v>0</v>
      </c>
      <c r="T197" s="24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7" t="s">
        <v>156</v>
      </c>
      <c r="AT197" s="247" t="s">
        <v>152</v>
      </c>
      <c r="AU197" s="247" t="s">
        <v>83</v>
      </c>
      <c r="AY197" s="18" t="s">
        <v>150</v>
      </c>
      <c r="BE197" s="248">
        <f>IF(N197="základní",J197,0)</f>
        <v>0</v>
      </c>
      <c r="BF197" s="248">
        <f>IF(N197="snížená",J197,0)</f>
        <v>0</v>
      </c>
      <c r="BG197" s="248">
        <f>IF(N197="zákl. přenesená",J197,0)</f>
        <v>0</v>
      </c>
      <c r="BH197" s="248">
        <f>IF(N197="sníž. přenesená",J197,0)</f>
        <v>0</v>
      </c>
      <c r="BI197" s="248">
        <f>IF(N197="nulová",J197,0)</f>
        <v>0</v>
      </c>
      <c r="BJ197" s="18" t="s">
        <v>83</v>
      </c>
      <c r="BK197" s="248">
        <f>ROUND(I197*H197,2)</f>
        <v>0</v>
      </c>
      <c r="BL197" s="18" t="s">
        <v>156</v>
      </c>
      <c r="BM197" s="247" t="s">
        <v>1096</v>
      </c>
    </row>
    <row r="198" s="2" customFormat="1">
      <c r="A198" s="39"/>
      <c r="B198" s="40"/>
      <c r="C198" s="41"/>
      <c r="D198" s="251" t="s">
        <v>224</v>
      </c>
      <c r="E198" s="41"/>
      <c r="F198" s="272" t="s">
        <v>1078</v>
      </c>
      <c r="G198" s="41"/>
      <c r="H198" s="41"/>
      <c r="I198" s="202"/>
      <c r="J198" s="41"/>
      <c r="K198" s="41"/>
      <c r="L198" s="45"/>
      <c r="M198" s="273"/>
      <c r="N198" s="27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224</v>
      </c>
      <c r="AU198" s="18" t="s">
        <v>83</v>
      </c>
    </row>
    <row r="199" s="2" customFormat="1" ht="16.5" customHeight="1">
      <c r="A199" s="39"/>
      <c r="B199" s="40"/>
      <c r="C199" s="235" t="s">
        <v>814</v>
      </c>
      <c r="D199" s="235" t="s">
        <v>152</v>
      </c>
      <c r="E199" s="236" t="s">
        <v>1097</v>
      </c>
      <c r="F199" s="237" t="s">
        <v>1098</v>
      </c>
      <c r="G199" s="238" t="s">
        <v>918</v>
      </c>
      <c r="H199" s="239">
        <v>8</v>
      </c>
      <c r="I199" s="240"/>
      <c r="J199" s="241">
        <f>ROUND(I199*H199,2)</f>
        <v>0</v>
      </c>
      <c r="K199" s="242"/>
      <c r="L199" s="45"/>
      <c r="M199" s="243" t="s">
        <v>1</v>
      </c>
      <c r="N199" s="244" t="s">
        <v>40</v>
      </c>
      <c r="O199" s="92"/>
      <c r="P199" s="245">
        <f>O199*H199</f>
        <v>0</v>
      </c>
      <c r="Q199" s="245">
        <v>0</v>
      </c>
      <c r="R199" s="245">
        <f>Q199*H199</f>
        <v>0</v>
      </c>
      <c r="S199" s="245">
        <v>0</v>
      </c>
      <c r="T199" s="24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7" t="s">
        <v>156</v>
      </c>
      <c r="AT199" s="247" t="s">
        <v>152</v>
      </c>
      <c r="AU199" s="247" t="s">
        <v>83</v>
      </c>
      <c r="AY199" s="18" t="s">
        <v>150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8" t="s">
        <v>83</v>
      </c>
      <c r="BK199" s="248">
        <f>ROUND(I199*H199,2)</f>
        <v>0</v>
      </c>
      <c r="BL199" s="18" t="s">
        <v>156</v>
      </c>
      <c r="BM199" s="247" t="s">
        <v>1099</v>
      </c>
    </row>
    <row r="200" s="2" customFormat="1">
      <c r="A200" s="39"/>
      <c r="B200" s="40"/>
      <c r="C200" s="41"/>
      <c r="D200" s="251" t="s">
        <v>224</v>
      </c>
      <c r="E200" s="41"/>
      <c r="F200" s="272" t="s">
        <v>1078</v>
      </c>
      <c r="G200" s="41"/>
      <c r="H200" s="41"/>
      <c r="I200" s="202"/>
      <c r="J200" s="41"/>
      <c r="K200" s="41"/>
      <c r="L200" s="45"/>
      <c r="M200" s="273"/>
      <c r="N200" s="27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224</v>
      </c>
      <c r="AU200" s="18" t="s">
        <v>83</v>
      </c>
    </row>
    <row r="201" s="2" customFormat="1" ht="16.5" customHeight="1">
      <c r="A201" s="39"/>
      <c r="B201" s="40"/>
      <c r="C201" s="235" t="s">
        <v>824</v>
      </c>
      <c r="D201" s="235" t="s">
        <v>152</v>
      </c>
      <c r="E201" s="236" t="s">
        <v>1100</v>
      </c>
      <c r="F201" s="237" t="s">
        <v>1101</v>
      </c>
      <c r="G201" s="238" t="s">
        <v>918</v>
      </c>
      <c r="H201" s="239">
        <v>14</v>
      </c>
      <c r="I201" s="240"/>
      <c r="J201" s="241">
        <f>ROUND(I201*H201,2)</f>
        <v>0</v>
      </c>
      <c r="K201" s="242"/>
      <c r="L201" s="45"/>
      <c r="M201" s="243" t="s">
        <v>1</v>
      </c>
      <c r="N201" s="244" t="s">
        <v>40</v>
      </c>
      <c r="O201" s="92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7" t="s">
        <v>156</v>
      </c>
      <c r="AT201" s="247" t="s">
        <v>152</v>
      </c>
      <c r="AU201" s="247" t="s">
        <v>83</v>
      </c>
      <c r="AY201" s="18" t="s">
        <v>150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18" t="s">
        <v>83</v>
      </c>
      <c r="BK201" s="248">
        <f>ROUND(I201*H201,2)</f>
        <v>0</v>
      </c>
      <c r="BL201" s="18" t="s">
        <v>156</v>
      </c>
      <c r="BM201" s="247" t="s">
        <v>1102</v>
      </c>
    </row>
    <row r="202" s="2" customFormat="1">
      <c r="A202" s="39"/>
      <c r="B202" s="40"/>
      <c r="C202" s="41"/>
      <c r="D202" s="251" t="s">
        <v>224</v>
      </c>
      <c r="E202" s="41"/>
      <c r="F202" s="272" t="s">
        <v>1078</v>
      </c>
      <c r="G202" s="41"/>
      <c r="H202" s="41"/>
      <c r="I202" s="202"/>
      <c r="J202" s="41"/>
      <c r="K202" s="41"/>
      <c r="L202" s="45"/>
      <c r="M202" s="273"/>
      <c r="N202" s="27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224</v>
      </c>
      <c r="AU202" s="18" t="s">
        <v>83</v>
      </c>
    </row>
    <row r="203" s="2" customFormat="1" ht="16.5" customHeight="1">
      <c r="A203" s="39"/>
      <c r="B203" s="40"/>
      <c r="C203" s="235" t="s">
        <v>835</v>
      </c>
      <c r="D203" s="235" t="s">
        <v>152</v>
      </c>
      <c r="E203" s="236" t="s">
        <v>1103</v>
      </c>
      <c r="F203" s="237" t="s">
        <v>1104</v>
      </c>
      <c r="G203" s="238" t="s">
        <v>956</v>
      </c>
      <c r="H203" s="239">
        <v>1</v>
      </c>
      <c r="I203" s="240"/>
      <c r="J203" s="241">
        <f>ROUND(I203*H203,2)</f>
        <v>0</v>
      </c>
      <c r="K203" s="242"/>
      <c r="L203" s="45"/>
      <c r="M203" s="243" t="s">
        <v>1</v>
      </c>
      <c r="N203" s="244" t="s">
        <v>40</v>
      </c>
      <c r="O203" s="92"/>
      <c r="P203" s="245">
        <f>O203*H203</f>
        <v>0</v>
      </c>
      <c r="Q203" s="245">
        <v>0</v>
      </c>
      <c r="R203" s="245">
        <f>Q203*H203</f>
        <v>0</v>
      </c>
      <c r="S203" s="245">
        <v>0</v>
      </c>
      <c r="T203" s="24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7" t="s">
        <v>156</v>
      </c>
      <c r="AT203" s="247" t="s">
        <v>152</v>
      </c>
      <c r="AU203" s="247" t="s">
        <v>83</v>
      </c>
      <c r="AY203" s="18" t="s">
        <v>150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8" t="s">
        <v>83</v>
      </c>
      <c r="BK203" s="248">
        <f>ROUND(I203*H203,2)</f>
        <v>0</v>
      </c>
      <c r="BL203" s="18" t="s">
        <v>156</v>
      </c>
      <c r="BM203" s="247" t="s">
        <v>1105</v>
      </c>
    </row>
    <row r="204" s="2" customFormat="1">
      <c r="A204" s="39"/>
      <c r="B204" s="40"/>
      <c r="C204" s="41"/>
      <c r="D204" s="251" t="s">
        <v>224</v>
      </c>
      <c r="E204" s="41"/>
      <c r="F204" s="272" t="s">
        <v>1031</v>
      </c>
      <c r="G204" s="41"/>
      <c r="H204" s="41"/>
      <c r="I204" s="202"/>
      <c r="J204" s="41"/>
      <c r="K204" s="41"/>
      <c r="L204" s="45"/>
      <c r="M204" s="273"/>
      <c r="N204" s="27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224</v>
      </c>
      <c r="AU204" s="18" t="s">
        <v>83</v>
      </c>
    </row>
    <row r="205" s="2" customFormat="1" ht="16.5" customHeight="1">
      <c r="A205" s="39"/>
      <c r="B205" s="40"/>
      <c r="C205" s="235" t="s">
        <v>841</v>
      </c>
      <c r="D205" s="235" t="s">
        <v>152</v>
      </c>
      <c r="E205" s="236" t="s">
        <v>1106</v>
      </c>
      <c r="F205" s="237" t="s">
        <v>1107</v>
      </c>
      <c r="G205" s="238" t="s">
        <v>918</v>
      </c>
      <c r="H205" s="239">
        <v>1</v>
      </c>
      <c r="I205" s="240"/>
      <c r="J205" s="241">
        <f>ROUND(I205*H205,2)</f>
        <v>0</v>
      </c>
      <c r="K205" s="242"/>
      <c r="L205" s="45"/>
      <c r="M205" s="243" t="s">
        <v>1</v>
      </c>
      <c r="N205" s="244" t="s">
        <v>40</v>
      </c>
      <c r="O205" s="92"/>
      <c r="P205" s="245">
        <f>O205*H205</f>
        <v>0</v>
      </c>
      <c r="Q205" s="245">
        <v>0</v>
      </c>
      <c r="R205" s="245">
        <f>Q205*H205</f>
        <v>0</v>
      </c>
      <c r="S205" s="245">
        <v>0</v>
      </c>
      <c r="T205" s="24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7" t="s">
        <v>156</v>
      </c>
      <c r="AT205" s="247" t="s">
        <v>152</v>
      </c>
      <c r="AU205" s="247" t="s">
        <v>83</v>
      </c>
      <c r="AY205" s="18" t="s">
        <v>150</v>
      </c>
      <c r="BE205" s="248">
        <f>IF(N205="základní",J205,0)</f>
        <v>0</v>
      </c>
      <c r="BF205" s="248">
        <f>IF(N205="snížená",J205,0)</f>
        <v>0</v>
      </c>
      <c r="BG205" s="248">
        <f>IF(N205="zákl. přenesená",J205,0)</f>
        <v>0</v>
      </c>
      <c r="BH205" s="248">
        <f>IF(N205="sníž. přenesená",J205,0)</f>
        <v>0</v>
      </c>
      <c r="BI205" s="248">
        <f>IF(N205="nulová",J205,0)</f>
        <v>0</v>
      </c>
      <c r="BJ205" s="18" t="s">
        <v>83</v>
      </c>
      <c r="BK205" s="248">
        <f>ROUND(I205*H205,2)</f>
        <v>0</v>
      </c>
      <c r="BL205" s="18" t="s">
        <v>156</v>
      </c>
      <c r="BM205" s="247" t="s">
        <v>1108</v>
      </c>
    </row>
    <row r="206" s="2" customFormat="1" ht="16.5" customHeight="1">
      <c r="A206" s="39"/>
      <c r="B206" s="40"/>
      <c r="C206" s="235" t="s">
        <v>852</v>
      </c>
      <c r="D206" s="235" t="s">
        <v>152</v>
      </c>
      <c r="E206" s="236" t="s">
        <v>1109</v>
      </c>
      <c r="F206" s="237" t="s">
        <v>1110</v>
      </c>
      <c r="G206" s="238" t="s">
        <v>327</v>
      </c>
      <c r="H206" s="239">
        <v>40</v>
      </c>
      <c r="I206" s="240"/>
      <c r="J206" s="241">
        <f>ROUND(I206*H206,2)</f>
        <v>0</v>
      </c>
      <c r="K206" s="242"/>
      <c r="L206" s="45"/>
      <c r="M206" s="243" t="s">
        <v>1</v>
      </c>
      <c r="N206" s="244" t="s">
        <v>40</v>
      </c>
      <c r="O206" s="92"/>
      <c r="P206" s="245">
        <f>O206*H206</f>
        <v>0</v>
      </c>
      <c r="Q206" s="245">
        <v>0</v>
      </c>
      <c r="R206" s="245">
        <f>Q206*H206</f>
        <v>0</v>
      </c>
      <c r="S206" s="245">
        <v>0</v>
      </c>
      <c r="T206" s="24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156</v>
      </c>
      <c r="AT206" s="247" t="s">
        <v>152</v>
      </c>
      <c r="AU206" s="247" t="s">
        <v>83</v>
      </c>
      <c r="AY206" s="18" t="s">
        <v>150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83</v>
      </c>
      <c r="BK206" s="248">
        <f>ROUND(I206*H206,2)</f>
        <v>0</v>
      </c>
      <c r="BL206" s="18" t="s">
        <v>156</v>
      </c>
      <c r="BM206" s="247" t="s">
        <v>1111</v>
      </c>
    </row>
    <row r="207" s="2" customFormat="1" ht="16.5" customHeight="1">
      <c r="A207" s="39"/>
      <c r="B207" s="40"/>
      <c r="C207" s="235" t="s">
        <v>858</v>
      </c>
      <c r="D207" s="235" t="s">
        <v>152</v>
      </c>
      <c r="E207" s="236" t="s">
        <v>1112</v>
      </c>
      <c r="F207" s="237" t="s">
        <v>1113</v>
      </c>
      <c r="G207" s="238" t="s">
        <v>918</v>
      </c>
      <c r="H207" s="239">
        <v>1</v>
      </c>
      <c r="I207" s="240"/>
      <c r="J207" s="241">
        <f>ROUND(I207*H207,2)</f>
        <v>0</v>
      </c>
      <c r="K207" s="242"/>
      <c r="L207" s="45"/>
      <c r="M207" s="243" t="s">
        <v>1</v>
      </c>
      <c r="N207" s="244" t="s">
        <v>40</v>
      </c>
      <c r="O207" s="92"/>
      <c r="P207" s="245">
        <f>O207*H207</f>
        <v>0</v>
      </c>
      <c r="Q207" s="245">
        <v>0</v>
      </c>
      <c r="R207" s="245">
        <f>Q207*H207</f>
        <v>0</v>
      </c>
      <c r="S207" s="245">
        <v>0</v>
      </c>
      <c r="T207" s="24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7" t="s">
        <v>156</v>
      </c>
      <c r="AT207" s="247" t="s">
        <v>152</v>
      </c>
      <c r="AU207" s="247" t="s">
        <v>83</v>
      </c>
      <c r="AY207" s="18" t="s">
        <v>150</v>
      </c>
      <c r="BE207" s="248">
        <f>IF(N207="základní",J207,0)</f>
        <v>0</v>
      </c>
      <c r="BF207" s="248">
        <f>IF(N207="snížená",J207,0)</f>
        <v>0</v>
      </c>
      <c r="BG207" s="248">
        <f>IF(N207="zákl. přenesená",J207,0)</f>
        <v>0</v>
      </c>
      <c r="BH207" s="248">
        <f>IF(N207="sníž. přenesená",J207,0)</f>
        <v>0</v>
      </c>
      <c r="BI207" s="248">
        <f>IF(N207="nulová",J207,0)</f>
        <v>0</v>
      </c>
      <c r="BJ207" s="18" t="s">
        <v>83</v>
      </c>
      <c r="BK207" s="248">
        <f>ROUND(I207*H207,2)</f>
        <v>0</v>
      </c>
      <c r="BL207" s="18" t="s">
        <v>156</v>
      </c>
      <c r="BM207" s="247" t="s">
        <v>1114</v>
      </c>
    </row>
    <row r="208" s="2" customFormat="1" ht="21.75" customHeight="1">
      <c r="A208" s="39"/>
      <c r="B208" s="40"/>
      <c r="C208" s="235" t="s">
        <v>861</v>
      </c>
      <c r="D208" s="235" t="s">
        <v>152</v>
      </c>
      <c r="E208" s="236" t="s">
        <v>1115</v>
      </c>
      <c r="F208" s="237" t="s">
        <v>1116</v>
      </c>
      <c r="G208" s="238" t="s">
        <v>327</v>
      </c>
      <c r="H208" s="239">
        <v>168</v>
      </c>
      <c r="I208" s="240"/>
      <c r="J208" s="241">
        <f>ROUND(I208*H208,2)</f>
        <v>0</v>
      </c>
      <c r="K208" s="242"/>
      <c r="L208" s="45"/>
      <c r="M208" s="243" t="s">
        <v>1</v>
      </c>
      <c r="N208" s="244" t="s">
        <v>40</v>
      </c>
      <c r="O208" s="92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7" t="s">
        <v>156</v>
      </c>
      <c r="AT208" s="247" t="s">
        <v>152</v>
      </c>
      <c r="AU208" s="247" t="s">
        <v>83</v>
      </c>
      <c r="AY208" s="18" t="s">
        <v>150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8" t="s">
        <v>83</v>
      </c>
      <c r="BK208" s="248">
        <f>ROUND(I208*H208,2)</f>
        <v>0</v>
      </c>
      <c r="BL208" s="18" t="s">
        <v>156</v>
      </c>
      <c r="BM208" s="247" t="s">
        <v>1117</v>
      </c>
    </row>
    <row r="209" s="2" customFormat="1" ht="24.15" customHeight="1">
      <c r="A209" s="39"/>
      <c r="B209" s="40"/>
      <c r="C209" s="235" t="s">
        <v>867</v>
      </c>
      <c r="D209" s="235" t="s">
        <v>152</v>
      </c>
      <c r="E209" s="236" t="s">
        <v>1118</v>
      </c>
      <c r="F209" s="237" t="s">
        <v>1119</v>
      </c>
      <c r="G209" s="238" t="s">
        <v>918</v>
      </c>
      <c r="H209" s="239">
        <v>10</v>
      </c>
      <c r="I209" s="240"/>
      <c r="J209" s="241">
        <f>ROUND(I209*H209,2)</f>
        <v>0</v>
      </c>
      <c r="K209" s="242"/>
      <c r="L209" s="45"/>
      <c r="M209" s="243" t="s">
        <v>1</v>
      </c>
      <c r="N209" s="244" t="s">
        <v>40</v>
      </c>
      <c r="O209" s="92"/>
      <c r="P209" s="245">
        <f>O209*H209</f>
        <v>0</v>
      </c>
      <c r="Q209" s="245">
        <v>0</v>
      </c>
      <c r="R209" s="245">
        <f>Q209*H209</f>
        <v>0</v>
      </c>
      <c r="S209" s="245">
        <v>0</v>
      </c>
      <c r="T209" s="24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7" t="s">
        <v>156</v>
      </c>
      <c r="AT209" s="247" t="s">
        <v>152</v>
      </c>
      <c r="AU209" s="247" t="s">
        <v>83</v>
      </c>
      <c r="AY209" s="18" t="s">
        <v>150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8" t="s">
        <v>83</v>
      </c>
      <c r="BK209" s="248">
        <f>ROUND(I209*H209,2)</f>
        <v>0</v>
      </c>
      <c r="BL209" s="18" t="s">
        <v>156</v>
      </c>
      <c r="BM209" s="247" t="s">
        <v>1120</v>
      </c>
    </row>
    <row r="210" s="2" customFormat="1" ht="21.75" customHeight="1">
      <c r="A210" s="39"/>
      <c r="B210" s="40"/>
      <c r="C210" s="235" t="s">
        <v>212</v>
      </c>
      <c r="D210" s="235" t="s">
        <v>152</v>
      </c>
      <c r="E210" s="236" t="s">
        <v>1121</v>
      </c>
      <c r="F210" s="237" t="s">
        <v>1122</v>
      </c>
      <c r="G210" s="238" t="s">
        <v>918</v>
      </c>
      <c r="H210" s="239">
        <v>5</v>
      </c>
      <c r="I210" s="240"/>
      <c r="J210" s="241">
        <f>ROUND(I210*H210,2)</f>
        <v>0</v>
      </c>
      <c r="K210" s="242"/>
      <c r="L210" s="45"/>
      <c r="M210" s="243" t="s">
        <v>1</v>
      </c>
      <c r="N210" s="244" t="s">
        <v>40</v>
      </c>
      <c r="O210" s="92"/>
      <c r="P210" s="245">
        <f>O210*H210</f>
        <v>0</v>
      </c>
      <c r="Q210" s="245">
        <v>0</v>
      </c>
      <c r="R210" s="245">
        <f>Q210*H210</f>
        <v>0</v>
      </c>
      <c r="S210" s="245">
        <v>0</v>
      </c>
      <c r="T210" s="24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7" t="s">
        <v>156</v>
      </c>
      <c r="AT210" s="247" t="s">
        <v>152</v>
      </c>
      <c r="AU210" s="247" t="s">
        <v>83</v>
      </c>
      <c r="AY210" s="18" t="s">
        <v>150</v>
      </c>
      <c r="BE210" s="248">
        <f>IF(N210="základní",J210,0)</f>
        <v>0</v>
      </c>
      <c r="BF210" s="248">
        <f>IF(N210="snížená",J210,0)</f>
        <v>0</v>
      </c>
      <c r="BG210" s="248">
        <f>IF(N210="zákl. přenesená",J210,0)</f>
        <v>0</v>
      </c>
      <c r="BH210" s="248">
        <f>IF(N210="sníž. přenesená",J210,0)</f>
        <v>0</v>
      </c>
      <c r="BI210" s="248">
        <f>IF(N210="nulová",J210,0)</f>
        <v>0</v>
      </c>
      <c r="BJ210" s="18" t="s">
        <v>83</v>
      </c>
      <c r="BK210" s="248">
        <f>ROUND(I210*H210,2)</f>
        <v>0</v>
      </c>
      <c r="BL210" s="18" t="s">
        <v>156</v>
      </c>
      <c r="BM210" s="247" t="s">
        <v>1123</v>
      </c>
    </row>
    <row r="211" s="2" customFormat="1" ht="16.5" customHeight="1">
      <c r="A211" s="39"/>
      <c r="B211" s="40"/>
      <c r="C211" s="235" t="s">
        <v>874</v>
      </c>
      <c r="D211" s="235" t="s">
        <v>152</v>
      </c>
      <c r="E211" s="236" t="s">
        <v>1124</v>
      </c>
      <c r="F211" s="237" t="s">
        <v>1125</v>
      </c>
      <c r="G211" s="238" t="s">
        <v>918</v>
      </c>
      <c r="H211" s="239">
        <v>28</v>
      </c>
      <c r="I211" s="240"/>
      <c r="J211" s="241">
        <f>ROUND(I211*H211,2)</f>
        <v>0</v>
      </c>
      <c r="K211" s="242"/>
      <c r="L211" s="45"/>
      <c r="M211" s="243" t="s">
        <v>1</v>
      </c>
      <c r="N211" s="244" t="s">
        <v>40</v>
      </c>
      <c r="O211" s="92"/>
      <c r="P211" s="245">
        <f>O211*H211</f>
        <v>0</v>
      </c>
      <c r="Q211" s="245">
        <v>0</v>
      </c>
      <c r="R211" s="245">
        <f>Q211*H211</f>
        <v>0</v>
      </c>
      <c r="S211" s="245">
        <v>0</v>
      </c>
      <c r="T211" s="24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7" t="s">
        <v>156</v>
      </c>
      <c r="AT211" s="247" t="s">
        <v>152</v>
      </c>
      <c r="AU211" s="247" t="s">
        <v>83</v>
      </c>
      <c r="AY211" s="18" t="s">
        <v>150</v>
      </c>
      <c r="BE211" s="248">
        <f>IF(N211="základní",J211,0)</f>
        <v>0</v>
      </c>
      <c r="BF211" s="248">
        <f>IF(N211="snížená",J211,0)</f>
        <v>0</v>
      </c>
      <c r="BG211" s="248">
        <f>IF(N211="zákl. přenesená",J211,0)</f>
        <v>0</v>
      </c>
      <c r="BH211" s="248">
        <f>IF(N211="sníž. přenesená",J211,0)</f>
        <v>0</v>
      </c>
      <c r="BI211" s="248">
        <f>IF(N211="nulová",J211,0)</f>
        <v>0</v>
      </c>
      <c r="BJ211" s="18" t="s">
        <v>83</v>
      </c>
      <c r="BK211" s="248">
        <f>ROUND(I211*H211,2)</f>
        <v>0</v>
      </c>
      <c r="BL211" s="18" t="s">
        <v>156</v>
      </c>
      <c r="BM211" s="247" t="s">
        <v>1126</v>
      </c>
    </row>
    <row r="212" s="2" customFormat="1" ht="16.5" customHeight="1">
      <c r="A212" s="39"/>
      <c r="B212" s="40"/>
      <c r="C212" s="235" t="s">
        <v>881</v>
      </c>
      <c r="D212" s="235" t="s">
        <v>152</v>
      </c>
      <c r="E212" s="236" t="s">
        <v>1127</v>
      </c>
      <c r="F212" s="237" t="s">
        <v>1128</v>
      </c>
      <c r="G212" s="238" t="s">
        <v>327</v>
      </c>
      <c r="H212" s="239">
        <v>84</v>
      </c>
      <c r="I212" s="240"/>
      <c r="J212" s="241">
        <f>ROUND(I212*H212,2)</f>
        <v>0</v>
      </c>
      <c r="K212" s="242"/>
      <c r="L212" s="45"/>
      <c r="M212" s="243" t="s">
        <v>1</v>
      </c>
      <c r="N212" s="244" t="s">
        <v>40</v>
      </c>
      <c r="O212" s="92"/>
      <c r="P212" s="245">
        <f>O212*H212</f>
        <v>0</v>
      </c>
      <c r="Q212" s="245">
        <v>0</v>
      </c>
      <c r="R212" s="245">
        <f>Q212*H212</f>
        <v>0</v>
      </c>
      <c r="S212" s="245">
        <v>0</v>
      </c>
      <c r="T212" s="24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7" t="s">
        <v>156</v>
      </c>
      <c r="AT212" s="247" t="s">
        <v>152</v>
      </c>
      <c r="AU212" s="247" t="s">
        <v>83</v>
      </c>
      <c r="AY212" s="18" t="s">
        <v>150</v>
      </c>
      <c r="BE212" s="248">
        <f>IF(N212="základní",J212,0)</f>
        <v>0</v>
      </c>
      <c r="BF212" s="248">
        <f>IF(N212="snížená",J212,0)</f>
        <v>0</v>
      </c>
      <c r="BG212" s="248">
        <f>IF(N212="zákl. přenesená",J212,0)</f>
        <v>0</v>
      </c>
      <c r="BH212" s="248">
        <f>IF(N212="sníž. přenesená",J212,0)</f>
        <v>0</v>
      </c>
      <c r="BI212" s="248">
        <f>IF(N212="nulová",J212,0)</f>
        <v>0</v>
      </c>
      <c r="BJ212" s="18" t="s">
        <v>83</v>
      </c>
      <c r="BK212" s="248">
        <f>ROUND(I212*H212,2)</f>
        <v>0</v>
      </c>
      <c r="BL212" s="18" t="s">
        <v>156</v>
      </c>
      <c r="BM212" s="247" t="s">
        <v>1129</v>
      </c>
    </row>
    <row r="213" s="2" customFormat="1" ht="21.75" customHeight="1">
      <c r="A213" s="39"/>
      <c r="B213" s="40"/>
      <c r="C213" s="235" t="s">
        <v>886</v>
      </c>
      <c r="D213" s="235" t="s">
        <v>152</v>
      </c>
      <c r="E213" s="236" t="s">
        <v>1130</v>
      </c>
      <c r="F213" s="237" t="s">
        <v>1131</v>
      </c>
      <c r="G213" s="238" t="s">
        <v>327</v>
      </c>
      <c r="H213" s="239">
        <v>33</v>
      </c>
      <c r="I213" s="240"/>
      <c r="J213" s="241">
        <f>ROUND(I213*H213,2)</f>
        <v>0</v>
      </c>
      <c r="K213" s="242"/>
      <c r="L213" s="45"/>
      <c r="M213" s="243" t="s">
        <v>1</v>
      </c>
      <c r="N213" s="244" t="s">
        <v>40</v>
      </c>
      <c r="O213" s="92"/>
      <c r="P213" s="245">
        <f>O213*H213</f>
        <v>0</v>
      </c>
      <c r="Q213" s="245">
        <v>0</v>
      </c>
      <c r="R213" s="245">
        <f>Q213*H213</f>
        <v>0</v>
      </c>
      <c r="S213" s="245">
        <v>0</v>
      </c>
      <c r="T213" s="24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7" t="s">
        <v>156</v>
      </c>
      <c r="AT213" s="247" t="s">
        <v>152</v>
      </c>
      <c r="AU213" s="247" t="s">
        <v>83</v>
      </c>
      <c r="AY213" s="18" t="s">
        <v>150</v>
      </c>
      <c r="BE213" s="248">
        <f>IF(N213="základní",J213,0)</f>
        <v>0</v>
      </c>
      <c r="BF213" s="248">
        <f>IF(N213="snížená",J213,0)</f>
        <v>0</v>
      </c>
      <c r="BG213" s="248">
        <f>IF(N213="zákl. přenesená",J213,0)</f>
        <v>0</v>
      </c>
      <c r="BH213" s="248">
        <f>IF(N213="sníž. přenesená",J213,0)</f>
        <v>0</v>
      </c>
      <c r="BI213" s="248">
        <f>IF(N213="nulová",J213,0)</f>
        <v>0</v>
      </c>
      <c r="BJ213" s="18" t="s">
        <v>83</v>
      </c>
      <c r="BK213" s="248">
        <f>ROUND(I213*H213,2)</f>
        <v>0</v>
      </c>
      <c r="BL213" s="18" t="s">
        <v>156</v>
      </c>
      <c r="BM213" s="247" t="s">
        <v>1132</v>
      </c>
    </row>
    <row r="214" s="2" customFormat="1" ht="16.5" customHeight="1">
      <c r="A214" s="39"/>
      <c r="B214" s="40"/>
      <c r="C214" s="235" t="s">
        <v>891</v>
      </c>
      <c r="D214" s="235" t="s">
        <v>152</v>
      </c>
      <c r="E214" s="236" t="s">
        <v>1133</v>
      </c>
      <c r="F214" s="237" t="s">
        <v>1134</v>
      </c>
      <c r="G214" s="238" t="s">
        <v>327</v>
      </c>
      <c r="H214" s="239">
        <v>33</v>
      </c>
      <c r="I214" s="240"/>
      <c r="J214" s="241">
        <f>ROUND(I214*H214,2)</f>
        <v>0</v>
      </c>
      <c r="K214" s="242"/>
      <c r="L214" s="45"/>
      <c r="M214" s="243" t="s">
        <v>1</v>
      </c>
      <c r="N214" s="244" t="s">
        <v>40</v>
      </c>
      <c r="O214" s="92"/>
      <c r="P214" s="245">
        <f>O214*H214</f>
        <v>0</v>
      </c>
      <c r="Q214" s="245">
        <v>0</v>
      </c>
      <c r="R214" s="245">
        <f>Q214*H214</f>
        <v>0</v>
      </c>
      <c r="S214" s="245">
        <v>0</v>
      </c>
      <c r="T214" s="24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7" t="s">
        <v>156</v>
      </c>
      <c r="AT214" s="247" t="s">
        <v>152</v>
      </c>
      <c r="AU214" s="247" t="s">
        <v>83</v>
      </c>
      <c r="AY214" s="18" t="s">
        <v>150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8" t="s">
        <v>83</v>
      </c>
      <c r="BK214" s="248">
        <f>ROUND(I214*H214,2)</f>
        <v>0</v>
      </c>
      <c r="BL214" s="18" t="s">
        <v>156</v>
      </c>
      <c r="BM214" s="247" t="s">
        <v>1135</v>
      </c>
    </row>
    <row r="215" s="2" customFormat="1" ht="16.5" customHeight="1">
      <c r="A215" s="39"/>
      <c r="B215" s="40"/>
      <c r="C215" s="235" t="s">
        <v>895</v>
      </c>
      <c r="D215" s="235" t="s">
        <v>152</v>
      </c>
      <c r="E215" s="236" t="s">
        <v>1136</v>
      </c>
      <c r="F215" s="237" t="s">
        <v>1137</v>
      </c>
      <c r="G215" s="238" t="s">
        <v>327</v>
      </c>
      <c r="H215" s="239">
        <v>10</v>
      </c>
      <c r="I215" s="240"/>
      <c r="J215" s="241">
        <f>ROUND(I215*H215,2)</f>
        <v>0</v>
      </c>
      <c r="K215" s="242"/>
      <c r="L215" s="45"/>
      <c r="M215" s="243" t="s">
        <v>1</v>
      </c>
      <c r="N215" s="244" t="s">
        <v>40</v>
      </c>
      <c r="O215" s="92"/>
      <c r="P215" s="245">
        <f>O215*H215</f>
        <v>0</v>
      </c>
      <c r="Q215" s="245">
        <v>0</v>
      </c>
      <c r="R215" s="245">
        <f>Q215*H215</f>
        <v>0</v>
      </c>
      <c r="S215" s="245">
        <v>0</v>
      </c>
      <c r="T215" s="24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7" t="s">
        <v>156</v>
      </c>
      <c r="AT215" s="247" t="s">
        <v>152</v>
      </c>
      <c r="AU215" s="247" t="s">
        <v>83</v>
      </c>
      <c r="AY215" s="18" t="s">
        <v>150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8" t="s">
        <v>83</v>
      </c>
      <c r="BK215" s="248">
        <f>ROUND(I215*H215,2)</f>
        <v>0</v>
      </c>
      <c r="BL215" s="18" t="s">
        <v>156</v>
      </c>
      <c r="BM215" s="247" t="s">
        <v>1138</v>
      </c>
    </row>
    <row r="216" s="2" customFormat="1" ht="16.5" customHeight="1">
      <c r="A216" s="39"/>
      <c r="B216" s="40"/>
      <c r="C216" s="235" t="s">
        <v>900</v>
      </c>
      <c r="D216" s="235" t="s">
        <v>152</v>
      </c>
      <c r="E216" s="236" t="s">
        <v>1139</v>
      </c>
      <c r="F216" s="237" t="s">
        <v>1140</v>
      </c>
      <c r="G216" s="238" t="s">
        <v>327</v>
      </c>
      <c r="H216" s="239">
        <v>36</v>
      </c>
      <c r="I216" s="240"/>
      <c r="J216" s="241">
        <f>ROUND(I216*H216,2)</f>
        <v>0</v>
      </c>
      <c r="K216" s="242"/>
      <c r="L216" s="45"/>
      <c r="M216" s="243" t="s">
        <v>1</v>
      </c>
      <c r="N216" s="244" t="s">
        <v>40</v>
      </c>
      <c r="O216" s="92"/>
      <c r="P216" s="245">
        <f>O216*H216</f>
        <v>0</v>
      </c>
      <c r="Q216" s="245">
        <v>0</v>
      </c>
      <c r="R216" s="245">
        <f>Q216*H216</f>
        <v>0</v>
      </c>
      <c r="S216" s="245">
        <v>0</v>
      </c>
      <c r="T216" s="24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7" t="s">
        <v>156</v>
      </c>
      <c r="AT216" s="247" t="s">
        <v>152</v>
      </c>
      <c r="AU216" s="247" t="s">
        <v>83</v>
      </c>
      <c r="AY216" s="18" t="s">
        <v>150</v>
      </c>
      <c r="BE216" s="248">
        <f>IF(N216="základní",J216,0)</f>
        <v>0</v>
      </c>
      <c r="BF216" s="248">
        <f>IF(N216="snížená",J216,0)</f>
        <v>0</v>
      </c>
      <c r="BG216" s="248">
        <f>IF(N216="zákl. přenesená",J216,0)</f>
        <v>0</v>
      </c>
      <c r="BH216" s="248">
        <f>IF(N216="sníž. přenesená",J216,0)</f>
        <v>0</v>
      </c>
      <c r="BI216" s="248">
        <f>IF(N216="nulová",J216,0)</f>
        <v>0</v>
      </c>
      <c r="BJ216" s="18" t="s">
        <v>83</v>
      </c>
      <c r="BK216" s="248">
        <f>ROUND(I216*H216,2)</f>
        <v>0</v>
      </c>
      <c r="BL216" s="18" t="s">
        <v>156</v>
      </c>
      <c r="BM216" s="247" t="s">
        <v>1141</v>
      </c>
    </row>
    <row r="217" s="2" customFormat="1">
      <c r="A217" s="39"/>
      <c r="B217" s="40"/>
      <c r="C217" s="41"/>
      <c r="D217" s="251" t="s">
        <v>224</v>
      </c>
      <c r="E217" s="41"/>
      <c r="F217" s="272" t="s">
        <v>1142</v>
      </c>
      <c r="G217" s="41"/>
      <c r="H217" s="41"/>
      <c r="I217" s="202"/>
      <c r="J217" s="41"/>
      <c r="K217" s="41"/>
      <c r="L217" s="45"/>
      <c r="M217" s="273"/>
      <c r="N217" s="27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224</v>
      </c>
      <c r="AU217" s="18" t="s">
        <v>83</v>
      </c>
    </row>
    <row r="218" s="2" customFormat="1" ht="16.5" customHeight="1">
      <c r="A218" s="39"/>
      <c r="B218" s="40"/>
      <c r="C218" s="235" t="s">
        <v>906</v>
      </c>
      <c r="D218" s="235" t="s">
        <v>152</v>
      </c>
      <c r="E218" s="236" t="s">
        <v>1143</v>
      </c>
      <c r="F218" s="237" t="s">
        <v>1144</v>
      </c>
      <c r="G218" s="238" t="s">
        <v>327</v>
      </c>
      <c r="H218" s="239">
        <v>6</v>
      </c>
      <c r="I218" s="240"/>
      <c r="J218" s="241">
        <f>ROUND(I218*H218,2)</f>
        <v>0</v>
      </c>
      <c r="K218" s="242"/>
      <c r="L218" s="45"/>
      <c r="M218" s="243" t="s">
        <v>1</v>
      </c>
      <c r="N218" s="244" t="s">
        <v>40</v>
      </c>
      <c r="O218" s="92"/>
      <c r="P218" s="245">
        <f>O218*H218</f>
        <v>0</v>
      </c>
      <c r="Q218" s="245">
        <v>0</v>
      </c>
      <c r="R218" s="245">
        <f>Q218*H218</f>
        <v>0</v>
      </c>
      <c r="S218" s="245">
        <v>0</v>
      </c>
      <c r="T218" s="24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7" t="s">
        <v>156</v>
      </c>
      <c r="AT218" s="247" t="s">
        <v>152</v>
      </c>
      <c r="AU218" s="247" t="s">
        <v>83</v>
      </c>
      <c r="AY218" s="18" t="s">
        <v>150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8" t="s">
        <v>83</v>
      </c>
      <c r="BK218" s="248">
        <f>ROUND(I218*H218,2)</f>
        <v>0</v>
      </c>
      <c r="BL218" s="18" t="s">
        <v>156</v>
      </c>
      <c r="BM218" s="247" t="s">
        <v>1145</v>
      </c>
    </row>
    <row r="219" s="2" customFormat="1">
      <c r="A219" s="39"/>
      <c r="B219" s="40"/>
      <c r="C219" s="41"/>
      <c r="D219" s="251" t="s">
        <v>224</v>
      </c>
      <c r="E219" s="41"/>
      <c r="F219" s="272" t="s">
        <v>1142</v>
      </c>
      <c r="G219" s="41"/>
      <c r="H219" s="41"/>
      <c r="I219" s="202"/>
      <c r="J219" s="41"/>
      <c r="K219" s="41"/>
      <c r="L219" s="45"/>
      <c r="M219" s="273"/>
      <c r="N219" s="27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224</v>
      </c>
      <c r="AU219" s="18" t="s">
        <v>83</v>
      </c>
    </row>
    <row r="220" s="2" customFormat="1" ht="16.5" customHeight="1">
      <c r="A220" s="39"/>
      <c r="B220" s="40"/>
      <c r="C220" s="235" t="s">
        <v>1146</v>
      </c>
      <c r="D220" s="235" t="s">
        <v>152</v>
      </c>
      <c r="E220" s="236" t="s">
        <v>1147</v>
      </c>
      <c r="F220" s="237" t="s">
        <v>1148</v>
      </c>
      <c r="G220" s="238" t="s">
        <v>918</v>
      </c>
      <c r="H220" s="239">
        <v>2</v>
      </c>
      <c r="I220" s="240"/>
      <c r="J220" s="241">
        <f>ROUND(I220*H220,2)</f>
        <v>0</v>
      </c>
      <c r="K220" s="242"/>
      <c r="L220" s="45"/>
      <c r="M220" s="243" t="s">
        <v>1</v>
      </c>
      <c r="N220" s="244" t="s">
        <v>40</v>
      </c>
      <c r="O220" s="92"/>
      <c r="P220" s="245">
        <f>O220*H220</f>
        <v>0</v>
      </c>
      <c r="Q220" s="245">
        <v>0</v>
      </c>
      <c r="R220" s="245">
        <f>Q220*H220</f>
        <v>0</v>
      </c>
      <c r="S220" s="245">
        <v>0</v>
      </c>
      <c r="T220" s="24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7" t="s">
        <v>156</v>
      </c>
      <c r="AT220" s="247" t="s">
        <v>152</v>
      </c>
      <c r="AU220" s="247" t="s">
        <v>83</v>
      </c>
      <c r="AY220" s="18" t="s">
        <v>150</v>
      </c>
      <c r="BE220" s="248">
        <f>IF(N220="základní",J220,0)</f>
        <v>0</v>
      </c>
      <c r="BF220" s="248">
        <f>IF(N220="snížená",J220,0)</f>
        <v>0</v>
      </c>
      <c r="BG220" s="248">
        <f>IF(N220="zákl. přenesená",J220,0)</f>
        <v>0</v>
      </c>
      <c r="BH220" s="248">
        <f>IF(N220="sníž. přenesená",J220,0)</f>
        <v>0</v>
      </c>
      <c r="BI220" s="248">
        <f>IF(N220="nulová",J220,0)</f>
        <v>0</v>
      </c>
      <c r="BJ220" s="18" t="s">
        <v>83</v>
      </c>
      <c r="BK220" s="248">
        <f>ROUND(I220*H220,2)</f>
        <v>0</v>
      </c>
      <c r="BL220" s="18" t="s">
        <v>156</v>
      </c>
      <c r="BM220" s="247" t="s">
        <v>1149</v>
      </c>
    </row>
    <row r="221" s="2" customFormat="1">
      <c r="A221" s="39"/>
      <c r="B221" s="40"/>
      <c r="C221" s="41"/>
      <c r="D221" s="251" t="s">
        <v>224</v>
      </c>
      <c r="E221" s="41"/>
      <c r="F221" s="272" t="s">
        <v>1142</v>
      </c>
      <c r="G221" s="41"/>
      <c r="H221" s="41"/>
      <c r="I221" s="202"/>
      <c r="J221" s="41"/>
      <c r="K221" s="41"/>
      <c r="L221" s="45"/>
      <c r="M221" s="273"/>
      <c r="N221" s="27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224</v>
      </c>
      <c r="AU221" s="18" t="s">
        <v>83</v>
      </c>
    </row>
    <row r="222" s="2" customFormat="1" ht="16.5" customHeight="1">
      <c r="A222" s="39"/>
      <c r="B222" s="40"/>
      <c r="C222" s="235" t="s">
        <v>1150</v>
      </c>
      <c r="D222" s="235" t="s">
        <v>152</v>
      </c>
      <c r="E222" s="236" t="s">
        <v>1151</v>
      </c>
      <c r="F222" s="237" t="s">
        <v>1152</v>
      </c>
      <c r="G222" s="238" t="s">
        <v>956</v>
      </c>
      <c r="H222" s="239">
        <v>1</v>
      </c>
      <c r="I222" s="240"/>
      <c r="J222" s="241">
        <f>ROUND(I222*H222,2)</f>
        <v>0</v>
      </c>
      <c r="K222" s="242"/>
      <c r="L222" s="45"/>
      <c r="M222" s="243" t="s">
        <v>1</v>
      </c>
      <c r="N222" s="244" t="s">
        <v>40</v>
      </c>
      <c r="O222" s="92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156</v>
      </c>
      <c r="AT222" s="247" t="s">
        <v>152</v>
      </c>
      <c r="AU222" s="247" t="s">
        <v>83</v>
      </c>
      <c r="AY222" s="18" t="s">
        <v>150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83</v>
      </c>
      <c r="BK222" s="248">
        <f>ROUND(I222*H222,2)</f>
        <v>0</v>
      </c>
      <c r="BL222" s="18" t="s">
        <v>156</v>
      </c>
      <c r="BM222" s="247" t="s">
        <v>1153</v>
      </c>
    </row>
    <row r="223" s="2" customFormat="1">
      <c r="A223" s="39"/>
      <c r="B223" s="40"/>
      <c r="C223" s="41"/>
      <c r="D223" s="251" t="s">
        <v>224</v>
      </c>
      <c r="E223" s="41"/>
      <c r="F223" s="272" t="s">
        <v>1154</v>
      </c>
      <c r="G223" s="41"/>
      <c r="H223" s="41"/>
      <c r="I223" s="202"/>
      <c r="J223" s="41"/>
      <c r="K223" s="41"/>
      <c r="L223" s="45"/>
      <c r="M223" s="273"/>
      <c r="N223" s="274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224</v>
      </c>
      <c r="AU223" s="18" t="s">
        <v>83</v>
      </c>
    </row>
    <row r="224" s="2" customFormat="1" ht="16.5" customHeight="1">
      <c r="A224" s="39"/>
      <c r="B224" s="40"/>
      <c r="C224" s="235" t="s">
        <v>1155</v>
      </c>
      <c r="D224" s="235" t="s">
        <v>152</v>
      </c>
      <c r="E224" s="236" t="s">
        <v>1156</v>
      </c>
      <c r="F224" s="237" t="s">
        <v>1157</v>
      </c>
      <c r="G224" s="238" t="s">
        <v>327</v>
      </c>
      <c r="H224" s="239">
        <v>1920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40</v>
      </c>
      <c r="O224" s="92"/>
      <c r="P224" s="245">
        <f>O224*H224</f>
        <v>0</v>
      </c>
      <c r="Q224" s="245">
        <v>0</v>
      </c>
      <c r="R224" s="245">
        <f>Q224*H224</f>
        <v>0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156</v>
      </c>
      <c r="AT224" s="247" t="s">
        <v>152</v>
      </c>
      <c r="AU224" s="247" t="s">
        <v>83</v>
      </c>
      <c r="AY224" s="18" t="s">
        <v>150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83</v>
      </c>
      <c r="BK224" s="248">
        <f>ROUND(I224*H224,2)</f>
        <v>0</v>
      </c>
      <c r="BL224" s="18" t="s">
        <v>156</v>
      </c>
      <c r="BM224" s="247" t="s">
        <v>1158</v>
      </c>
    </row>
    <row r="225" s="2" customFormat="1" ht="16.5" customHeight="1">
      <c r="A225" s="39"/>
      <c r="B225" s="40"/>
      <c r="C225" s="235" t="s">
        <v>217</v>
      </c>
      <c r="D225" s="235" t="s">
        <v>152</v>
      </c>
      <c r="E225" s="236" t="s">
        <v>1159</v>
      </c>
      <c r="F225" s="237" t="s">
        <v>1160</v>
      </c>
      <c r="G225" s="238" t="s">
        <v>918</v>
      </c>
      <c r="H225" s="239">
        <v>3</v>
      </c>
      <c r="I225" s="240"/>
      <c r="J225" s="241">
        <f>ROUND(I225*H225,2)</f>
        <v>0</v>
      </c>
      <c r="K225" s="242"/>
      <c r="L225" s="45"/>
      <c r="M225" s="243" t="s">
        <v>1</v>
      </c>
      <c r="N225" s="244" t="s">
        <v>40</v>
      </c>
      <c r="O225" s="92"/>
      <c r="P225" s="245">
        <f>O225*H225</f>
        <v>0</v>
      </c>
      <c r="Q225" s="245">
        <v>0</v>
      </c>
      <c r="R225" s="245">
        <f>Q225*H225</f>
        <v>0</v>
      </c>
      <c r="S225" s="245">
        <v>0</v>
      </c>
      <c r="T225" s="24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7" t="s">
        <v>156</v>
      </c>
      <c r="AT225" s="247" t="s">
        <v>152</v>
      </c>
      <c r="AU225" s="247" t="s">
        <v>83</v>
      </c>
      <c r="AY225" s="18" t="s">
        <v>150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8" t="s">
        <v>83</v>
      </c>
      <c r="BK225" s="248">
        <f>ROUND(I225*H225,2)</f>
        <v>0</v>
      </c>
      <c r="BL225" s="18" t="s">
        <v>156</v>
      </c>
      <c r="BM225" s="247" t="s">
        <v>1161</v>
      </c>
    </row>
    <row r="226" s="2" customFormat="1" ht="16.5" customHeight="1">
      <c r="A226" s="39"/>
      <c r="B226" s="40"/>
      <c r="C226" s="235" t="s">
        <v>1162</v>
      </c>
      <c r="D226" s="235" t="s">
        <v>152</v>
      </c>
      <c r="E226" s="236" t="s">
        <v>1163</v>
      </c>
      <c r="F226" s="237" t="s">
        <v>1164</v>
      </c>
      <c r="G226" s="238" t="s">
        <v>918</v>
      </c>
      <c r="H226" s="239">
        <v>20</v>
      </c>
      <c r="I226" s="240"/>
      <c r="J226" s="241">
        <f>ROUND(I226*H226,2)</f>
        <v>0</v>
      </c>
      <c r="K226" s="242"/>
      <c r="L226" s="45"/>
      <c r="M226" s="243" t="s">
        <v>1</v>
      </c>
      <c r="N226" s="244" t="s">
        <v>40</v>
      </c>
      <c r="O226" s="92"/>
      <c r="P226" s="245">
        <f>O226*H226</f>
        <v>0</v>
      </c>
      <c r="Q226" s="245">
        <v>0</v>
      </c>
      <c r="R226" s="245">
        <f>Q226*H226</f>
        <v>0</v>
      </c>
      <c r="S226" s="245">
        <v>0</v>
      </c>
      <c r="T226" s="24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7" t="s">
        <v>156</v>
      </c>
      <c r="AT226" s="247" t="s">
        <v>152</v>
      </c>
      <c r="AU226" s="247" t="s">
        <v>83</v>
      </c>
      <c r="AY226" s="18" t="s">
        <v>150</v>
      </c>
      <c r="BE226" s="248">
        <f>IF(N226="základní",J226,0)</f>
        <v>0</v>
      </c>
      <c r="BF226" s="248">
        <f>IF(N226="snížená",J226,0)</f>
        <v>0</v>
      </c>
      <c r="BG226" s="248">
        <f>IF(N226="zákl. přenesená",J226,0)</f>
        <v>0</v>
      </c>
      <c r="BH226" s="248">
        <f>IF(N226="sníž. přenesená",J226,0)</f>
        <v>0</v>
      </c>
      <c r="BI226" s="248">
        <f>IF(N226="nulová",J226,0)</f>
        <v>0</v>
      </c>
      <c r="BJ226" s="18" t="s">
        <v>83</v>
      </c>
      <c r="BK226" s="248">
        <f>ROUND(I226*H226,2)</f>
        <v>0</v>
      </c>
      <c r="BL226" s="18" t="s">
        <v>156</v>
      </c>
      <c r="BM226" s="247" t="s">
        <v>1165</v>
      </c>
    </row>
    <row r="227" s="2" customFormat="1">
      <c r="A227" s="39"/>
      <c r="B227" s="40"/>
      <c r="C227" s="41"/>
      <c r="D227" s="251" t="s">
        <v>224</v>
      </c>
      <c r="E227" s="41"/>
      <c r="F227" s="272" t="s">
        <v>1166</v>
      </c>
      <c r="G227" s="41"/>
      <c r="H227" s="41"/>
      <c r="I227" s="202"/>
      <c r="J227" s="41"/>
      <c r="K227" s="41"/>
      <c r="L227" s="45"/>
      <c r="M227" s="273"/>
      <c r="N227" s="274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224</v>
      </c>
      <c r="AU227" s="18" t="s">
        <v>83</v>
      </c>
    </row>
    <row r="228" s="2" customFormat="1" ht="16.5" customHeight="1">
      <c r="A228" s="39"/>
      <c r="B228" s="40"/>
      <c r="C228" s="235" t="s">
        <v>1167</v>
      </c>
      <c r="D228" s="235" t="s">
        <v>152</v>
      </c>
      <c r="E228" s="236" t="s">
        <v>1168</v>
      </c>
      <c r="F228" s="237" t="s">
        <v>1169</v>
      </c>
      <c r="G228" s="238" t="s">
        <v>155</v>
      </c>
      <c r="H228" s="239">
        <v>166</v>
      </c>
      <c r="I228" s="240"/>
      <c r="J228" s="241">
        <f>ROUND(I228*H228,2)</f>
        <v>0</v>
      </c>
      <c r="K228" s="242"/>
      <c r="L228" s="45"/>
      <c r="M228" s="243" t="s">
        <v>1</v>
      </c>
      <c r="N228" s="244" t="s">
        <v>40</v>
      </c>
      <c r="O228" s="92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156</v>
      </c>
      <c r="AT228" s="247" t="s">
        <v>152</v>
      </c>
      <c r="AU228" s="247" t="s">
        <v>83</v>
      </c>
      <c r="AY228" s="18" t="s">
        <v>150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83</v>
      </c>
      <c r="BK228" s="248">
        <f>ROUND(I228*H228,2)</f>
        <v>0</v>
      </c>
      <c r="BL228" s="18" t="s">
        <v>156</v>
      </c>
      <c r="BM228" s="247" t="s">
        <v>1170</v>
      </c>
    </row>
    <row r="229" s="2" customFormat="1" ht="16.5" customHeight="1">
      <c r="A229" s="39"/>
      <c r="B229" s="40"/>
      <c r="C229" s="235" t="s">
        <v>1171</v>
      </c>
      <c r="D229" s="235" t="s">
        <v>152</v>
      </c>
      <c r="E229" s="236" t="s">
        <v>1172</v>
      </c>
      <c r="F229" s="237" t="s">
        <v>1173</v>
      </c>
      <c r="G229" s="238" t="s">
        <v>956</v>
      </c>
      <c r="H229" s="239">
        <v>1</v>
      </c>
      <c r="I229" s="240"/>
      <c r="J229" s="241">
        <f>ROUND(I229*H229,2)</f>
        <v>0</v>
      </c>
      <c r="K229" s="242"/>
      <c r="L229" s="45"/>
      <c r="M229" s="243" t="s">
        <v>1</v>
      </c>
      <c r="N229" s="244" t="s">
        <v>40</v>
      </c>
      <c r="O229" s="92"/>
      <c r="P229" s="245">
        <f>O229*H229</f>
        <v>0</v>
      </c>
      <c r="Q229" s="245">
        <v>0</v>
      </c>
      <c r="R229" s="245">
        <f>Q229*H229</f>
        <v>0</v>
      </c>
      <c r="S229" s="245">
        <v>0</v>
      </c>
      <c r="T229" s="24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7" t="s">
        <v>156</v>
      </c>
      <c r="AT229" s="247" t="s">
        <v>152</v>
      </c>
      <c r="AU229" s="247" t="s">
        <v>83</v>
      </c>
      <c r="AY229" s="18" t="s">
        <v>150</v>
      </c>
      <c r="BE229" s="248">
        <f>IF(N229="základní",J229,0)</f>
        <v>0</v>
      </c>
      <c r="BF229" s="248">
        <f>IF(N229="snížená",J229,0)</f>
        <v>0</v>
      </c>
      <c r="BG229" s="248">
        <f>IF(N229="zákl. přenesená",J229,0)</f>
        <v>0</v>
      </c>
      <c r="BH229" s="248">
        <f>IF(N229="sníž. přenesená",J229,0)</f>
        <v>0</v>
      </c>
      <c r="BI229" s="248">
        <f>IF(N229="nulová",J229,0)</f>
        <v>0</v>
      </c>
      <c r="BJ229" s="18" t="s">
        <v>83</v>
      </c>
      <c r="BK229" s="248">
        <f>ROUND(I229*H229,2)</f>
        <v>0</v>
      </c>
      <c r="BL229" s="18" t="s">
        <v>156</v>
      </c>
      <c r="BM229" s="247" t="s">
        <v>1174</v>
      </c>
    </row>
    <row r="230" s="2" customFormat="1" ht="16.5" customHeight="1">
      <c r="A230" s="39"/>
      <c r="B230" s="40"/>
      <c r="C230" s="235" t="s">
        <v>1175</v>
      </c>
      <c r="D230" s="235" t="s">
        <v>152</v>
      </c>
      <c r="E230" s="236" t="s">
        <v>1176</v>
      </c>
      <c r="F230" s="237" t="s">
        <v>1177</v>
      </c>
      <c r="G230" s="238" t="s">
        <v>956</v>
      </c>
      <c r="H230" s="239">
        <v>1</v>
      </c>
      <c r="I230" s="240"/>
      <c r="J230" s="241">
        <f>ROUND(I230*H230,2)</f>
        <v>0</v>
      </c>
      <c r="K230" s="242"/>
      <c r="L230" s="45"/>
      <c r="M230" s="243" t="s">
        <v>1</v>
      </c>
      <c r="N230" s="244" t="s">
        <v>40</v>
      </c>
      <c r="O230" s="92"/>
      <c r="P230" s="245">
        <f>O230*H230</f>
        <v>0</v>
      </c>
      <c r="Q230" s="245">
        <v>0</v>
      </c>
      <c r="R230" s="245">
        <f>Q230*H230</f>
        <v>0</v>
      </c>
      <c r="S230" s="245">
        <v>0</v>
      </c>
      <c r="T230" s="24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7" t="s">
        <v>156</v>
      </c>
      <c r="AT230" s="247" t="s">
        <v>152</v>
      </c>
      <c r="AU230" s="247" t="s">
        <v>83</v>
      </c>
      <c r="AY230" s="18" t="s">
        <v>150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8" t="s">
        <v>83</v>
      </c>
      <c r="BK230" s="248">
        <f>ROUND(I230*H230,2)</f>
        <v>0</v>
      </c>
      <c r="BL230" s="18" t="s">
        <v>156</v>
      </c>
      <c r="BM230" s="247" t="s">
        <v>1178</v>
      </c>
    </row>
    <row r="231" s="2" customFormat="1" ht="16.5" customHeight="1">
      <c r="A231" s="39"/>
      <c r="B231" s="40"/>
      <c r="C231" s="235" t="s">
        <v>1179</v>
      </c>
      <c r="D231" s="235" t="s">
        <v>152</v>
      </c>
      <c r="E231" s="236" t="s">
        <v>1180</v>
      </c>
      <c r="F231" s="237" t="s">
        <v>1181</v>
      </c>
      <c r="G231" s="238" t="s">
        <v>956</v>
      </c>
      <c r="H231" s="239">
        <v>1</v>
      </c>
      <c r="I231" s="240"/>
      <c r="J231" s="241">
        <f>ROUND(I231*H231,2)</f>
        <v>0</v>
      </c>
      <c r="K231" s="242"/>
      <c r="L231" s="45"/>
      <c r="M231" s="243" t="s">
        <v>1</v>
      </c>
      <c r="N231" s="244" t="s">
        <v>40</v>
      </c>
      <c r="O231" s="92"/>
      <c r="P231" s="245">
        <f>O231*H231</f>
        <v>0</v>
      </c>
      <c r="Q231" s="245">
        <v>0</v>
      </c>
      <c r="R231" s="245">
        <f>Q231*H231</f>
        <v>0</v>
      </c>
      <c r="S231" s="245">
        <v>0</v>
      </c>
      <c r="T231" s="24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156</v>
      </c>
      <c r="AT231" s="247" t="s">
        <v>152</v>
      </c>
      <c r="AU231" s="247" t="s">
        <v>83</v>
      </c>
      <c r="AY231" s="18" t="s">
        <v>150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83</v>
      </c>
      <c r="BK231" s="248">
        <f>ROUND(I231*H231,2)</f>
        <v>0</v>
      </c>
      <c r="BL231" s="18" t="s">
        <v>156</v>
      </c>
      <c r="BM231" s="247" t="s">
        <v>1182</v>
      </c>
    </row>
    <row r="232" s="2" customFormat="1" ht="21.75" customHeight="1">
      <c r="A232" s="39"/>
      <c r="B232" s="40"/>
      <c r="C232" s="235" t="s">
        <v>1183</v>
      </c>
      <c r="D232" s="235" t="s">
        <v>152</v>
      </c>
      <c r="E232" s="236" t="s">
        <v>1184</v>
      </c>
      <c r="F232" s="237" t="s">
        <v>1185</v>
      </c>
      <c r="G232" s="238" t="s">
        <v>956</v>
      </c>
      <c r="H232" s="239">
        <v>2</v>
      </c>
      <c r="I232" s="240"/>
      <c r="J232" s="241">
        <f>ROUND(I232*H232,2)</f>
        <v>0</v>
      </c>
      <c r="K232" s="242"/>
      <c r="L232" s="45"/>
      <c r="M232" s="243" t="s">
        <v>1</v>
      </c>
      <c r="N232" s="244" t="s">
        <v>40</v>
      </c>
      <c r="O232" s="92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7" t="s">
        <v>156</v>
      </c>
      <c r="AT232" s="247" t="s">
        <v>152</v>
      </c>
      <c r="AU232" s="247" t="s">
        <v>83</v>
      </c>
      <c r="AY232" s="18" t="s">
        <v>150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8" t="s">
        <v>83</v>
      </c>
      <c r="BK232" s="248">
        <f>ROUND(I232*H232,2)</f>
        <v>0</v>
      </c>
      <c r="BL232" s="18" t="s">
        <v>156</v>
      </c>
      <c r="BM232" s="247" t="s">
        <v>1186</v>
      </c>
    </row>
    <row r="233" s="2" customFormat="1" ht="16.5" customHeight="1">
      <c r="A233" s="39"/>
      <c r="B233" s="40"/>
      <c r="C233" s="235" t="s">
        <v>1187</v>
      </c>
      <c r="D233" s="235" t="s">
        <v>152</v>
      </c>
      <c r="E233" s="236" t="s">
        <v>1188</v>
      </c>
      <c r="F233" s="237" t="s">
        <v>1189</v>
      </c>
      <c r="G233" s="238" t="s">
        <v>918</v>
      </c>
      <c r="H233" s="239">
        <v>15</v>
      </c>
      <c r="I233" s="240"/>
      <c r="J233" s="241">
        <f>ROUND(I233*H233,2)</f>
        <v>0</v>
      </c>
      <c r="K233" s="242"/>
      <c r="L233" s="45"/>
      <c r="M233" s="243" t="s">
        <v>1</v>
      </c>
      <c r="N233" s="244" t="s">
        <v>40</v>
      </c>
      <c r="O233" s="92"/>
      <c r="P233" s="245">
        <f>O233*H233</f>
        <v>0</v>
      </c>
      <c r="Q233" s="245">
        <v>0</v>
      </c>
      <c r="R233" s="245">
        <f>Q233*H233</f>
        <v>0</v>
      </c>
      <c r="S233" s="245">
        <v>0</v>
      </c>
      <c r="T233" s="24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7" t="s">
        <v>156</v>
      </c>
      <c r="AT233" s="247" t="s">
        <v>152</v>
      </c>
      <c r="AU233" s="247" t="s">
        <v>83</v>
      </c>
      <c r="AY233" s="18" t="s">
        <v>150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8" t="s">
        <v>83</v>
      </c>
      <c r="BK233" s="248">
        <f>ROUND(I233*H233,2)</f>
        <v>0</v>
      </c>
      <c r="BL233" s="18" t="s">
        <v>156</v>
      </c>
      <c r="BM233" s="247" t="s">
        <v>1190</v>
      </c>
    </row>
    <row r="234" s="2" customFormat="1" ht="16.5" customHeight="1">
      <c r="A234" s="39"/>
      <c r="B234" s="40"/>
      <c r="C234" s="235" t="s">
        <v>1191</v>
      </c>
      <c r="D234" s="235" t="s">
        <v>152</v>
      </c>
      <c r="E234" s="236" t="s">
        <v>1192</v>
      </c>
      <c r="F234" s="237" t="s">
        <v>1193</v>
      </c>
      <c r="G234" s="238" t="s">
        <v>918</v>
      </c>
      <c r="H234" s="239">
        <v>9</v>
      </c>
      <c r="I234" s="240"/>
      <c r="J234" s="241">
        <f>ROUND(I234*H234,2)</f>
        <v>0</v>
      </c>
      <c r="K234" s="242"/>
      <c r="L234" s="45"/>
      <c r="M234" s="243" t="s">
        <v>1</v>
      </c>
      <c r="N234" s="244" t="s">
        <v>40</v>
      </c>
      <c r="O234" s="92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7" t="s">
        <v>156</v>
      </c>
      <c r="AT234" s="247" t="s">
        <v>152</v>
      </c>
      <c r="AU234" s="247" t="s">
        <v>83</v>
      </c>
      <c r="AY234" s="18" t="s">
        <v>150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8" t="s">
        <v>83</v>
      </c>
      <c r="BK234" s="248">
        <f>ROUND(I234*H234,2)</f>
        <v>0</v>
      </c>
      <c r="BL234" s="18" t="s">
        <v>156</v>
      </c>
      <c r="BM234" s="247" t="s">
        <v>1194</v>
      </c>
    </row>
    <row r="235" s="2" customFormat="1" ht="21.75" customHeight="1">
      <c r="A235" s="39"/>
      <c r="B235" s="40"/>
      <c r="C235" s="235" t="s">
        <v>1195</v>
      </c>
      <c r="D235" s="235" t="s">
        <v>152</v>
      </c>
      <c r="E235" s="236" t="s">
        <v>1196</v>
      </c>
      <c r="F235" s="237" t="s">
        <v>1197</v>
      </c>
      <c r="G235" s="238" t="s">
        <v>956</v>
      </c>
      <c r="H235" s="239">
        <v>1</v>
      </c>
      <c r="I235" s="240"/>
      <c r="J235" s="241">
        <f>ROUND(I235*H235,2)</f>
        <v>0</v>
      </c>
      <c r="K235" s="242"/>
      <c r="L235" s="45"/>
      <c r="M235" s="243" t="s">
        <v>1</v>
      </c>
      <c r="N235" s="244" t="s">
        <v>40</v>
      </c>
      <c r="O235" s="92"/>
      <c r="P235" s="245">
        <f>O235*H235</f>
        <v>0</v>
      </c>
      <c r="Q235" s="245">
        <v>0</v>
      </c>
      <c r="R235" s="245">
        <f>Q235*H235</f>
        <v>0</v>
      </c>
      <c r="S235" s="245">
        <v>0</v>
      </c>
      <c r="T235" s="24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7" t="s">
        <v>156</v>
      </c>
      <c r="AT235" s="247" t="s">
        <v>152</v>
      </c>
      <c r="AU235" s="247" t="s">
        <v>83</v>
      </c>
      <c r="AY235" s="18" t="s">
        <v>150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8" t="s">
        <v>83</v>
      </c>
      <c r="BK235" s="248">
        <f>ROUND(I235*H235,2)</f>
        <v>0</v>
      </c>
      <c r="BL235" s="18" t="s">
        <v>156</v>
      </c>
      <c r="BM235" s="247" t="s">
        <v>1198</v>
      </c>
    </row>
    <row r="236" s="2" customFormat="1" ht="16.5" customHeight="1">
      <c r="A236" s="39"/>
      <c r="B236" s="40"/>
      <c r="C236" s="235" t="s">
        <v>161</v>
      </c>
      <c r="D236" s="235" t="s">
        <v>152</v>
      </c>
      <c r="E236" s="236" t="s">
        <v>1199</v>
      </c>
      <c r="F236" s="237" t="s">
        <v>1200</v>
      </c>
      <c r="G236" s="238" t="s">
        <v>918</v>
      </c>
      <c r="H236" s="239">
        <v>2</v>
      </c>
      <c r="I236" s="240"/>
      <c r="J236" s="241">
        <f>ROUND(I236*H236,2)</f>
        <v>0</v>
      </c>
      <c r="K236" s="242"/>
      <c r="L236" s="45"/>
      <c r="M236" s="243" t="s">
        <v>1</v>
      </c>
      <c r="N236" s="244" t="s">
        <v>40</v>
      </c>
      <c r="O236" s="92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156</v>
      </c>
      <c r="AT236" s="247" t="s">
        <v>152</v>
      </c>
      <c r="AU236" s="247" t="s">
        <v>83</v>
      </c>
      <c r="AY236" s="18" t="s">
        <v>150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83</v>
      </c>
      <c r="BK236" s="248">
        <f>ROUND(I236*H236,2)</f>
        <v>0</v>
      </c>
      <c r="BL236" s="18" t="s">
        <v>156</v>
      </c>
      <c r="BM236" s="247" t="s">
        <v>1201</v>
      </c>
    </row>
    <row r="237" s="12" customFormat="1" ht="25.92" customHeight="1">
      <c r="A237" s="12"/>
      <c r="B237" s="219"/>
      <c r="C237" s="220"/>
      <c r="D237" s="221" t="s">
        <v>74</v>
      </c>
      <c r="E237" s="222" t="s">
        <v>148</v>
      </c>
      <c r="F237" s="222" t="s">
        <v>148</v>
      </c>
      <c r="G237" s="220"/>
      <c r="H237" s="220"/>
      <c r="I237" s="223"/>
      <c r="J237" s="224">
        <f>BK237</f>
        <v>0</v>
      </c>
      <c r="K237" s="220"/>
      <c r="L237" s="225"/>
      <c r="M237" s="226"/>
      <c r="N237" s="227"/>
      <c r="O237" s="227"/>
      <c r="P237" s="228">
        <f>P238</f>
        <v>0</v>
      </c>
      <c r="Q237" s="227"/>
      <c r="R237" s="228">
        <f>R238</f>
        <v>0</v>
      </c>
      <c r="S237" s="227"/>
      <c r="T237" s="229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30" t="s">
        <v>83</v>
      </c>
      <c r="AT237" s="231" t="s">
        <v>74</v>
      </c>
      <c r="AU237" s="231" t="s">
        <v>75</v>
      </c>
      <c r="AY237" s="230" t="s">
        <v>150</v>
      </c>
      <c r="BK237" s="232">
        <f>BK238</f>
        <v>0</v>
      </c>
    </row>
    <row r="238" s="12" customFormat="1" ht="22.8" customHeight="1">
      <c r="A238" s="12"/>
      <c r="B238" s="219"/>
      <c r="C238" s="220"/>
      <c r="D238" s="221" t="s">
        <v>74</v>
      </c>
      <c r="E238" s="233" t="s">
        <v>1202</v>
      </c>
      <c r="F238" s="233" t="s">
        <v>1203</v>
      </c>
      <c r="G238" s="220"/>
      <c r="H238" s="220"/>
      <c r="I238" s="223"/>
      <c r="J238" s="234">
        <f>BK238</f>
        <v>0</v>
      </c>
      <c r="K238" s="220"/>
      <c r="L238" s="225"/>
      <c r="M238" s="226"/>
      <c r="N238" s="227"/>
      <c r="O238" s="227"/>
      <c r="P238" s="228">
        <f>SUM(P239:P254)</f>
        <v>0</v>
      </c>
      <c r="Q238" s="227"/>
      <c r="R238" s="228">
        <f>SUM(R239:R254)</f>
        <v>0</v>
      </c>
      <c r="S238" s="227"/>
      <c r="T238" s="229">
        <f>SUM(T239:T254)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30" t="s">
        <v>83</v>
      </c>
      <c r="AT238" s="231" t="s">
        <v>74</v>
      </c>
      <c r="AU238" s="231" t="s">
        <v>83</v>
      </c>
      <c r="AY238" s="230" t="s">
        <v>150</v>
      </c>
      <c r="BK238" s="232">
        <f>SUM(BK239:BK254)</f>
        <v>0</v>
      </c>
    </row>
    <row r="239" s="2" customFormat="1" ht="16.5" customHeight="1">
      <c r="A239" s="39"/>
      <c r="B239" s="40"/>
      <c r="C239" s="235" t="s">
        <v>1204</v>
      </c>
      <c r="D239" s="235" t="s">
        <v>152</v>
      </c>
      <c r="E239" s="236" t="s">
        <v>1205</v>
      </c>
      <c r="F239" s="237" t="s">
        <v>1206</v>
      </c>
      <c r="G239" s="238" t="s">
        <v>1207</v>
      </c>
      <c r="H239" s="239">
        <v>72</v>
      </c>
      <c r="I239" s="240"/>
      <c r="J239" s="241">
        <f>ROUND(I239*H239,2)</f>
        <v>0</v>
      </c>
      <c r="K239" s="242"/>
      <c r="L239" s="45"/>
      <c r="M239" s="243" t="s">
        <v>1</v>
      </c>
      <c r="N239" s="244" t="s">
        <v>40</v>
      </c>
      <c r="O239" s="92"/>
      <c r="P239" s="245">
        <f>O239*H239</f>
        <v>0</v>
      </c>
      <c r="Q239" s="245">
        <v>0</v>
      </c>
      <c r="R239" s="245">
        <f>Q239*H239</f>
        <v>0</v>
      </c>
      <c r="S239" s="245">
        <v>0</v>
      </c>
      <c r="T239" s="24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7" t="s">
        <v>156</v>
      </c>
      <c r="AT239" s="247" t="s">
        <v>152</v>
      </c>
      <c r="AU239" s="247" t="s">
        <v>85</v>
      </c>
      <c r="AY239" s="18" t="s">
        <v>150</v>
      </c>
      <c r="BE239" s="248">
        <f>IF(N239="základní",J239,0)</f>
        <v>0</v>
      </c>
      <c r="BF239" s="248">
        <f>IF(N239="snížená",J239,0)</f>
        <v>0</v>
      </c>
      <c r="BG239" s="248">
        <f>IF(N239="zákl. přenesená",J239,0)</f>
        <v>0</v>
      </c>
      <c r="BH239" s="248">
        <f>IF(N239="sníž. přenesená",J239,0)</f>
        <v>0</v>
      </c>
      <c r="BI239" s="248">
        <f>IF(N239="nulová",J239,0)</f>
        <v>0</v>
      </c>
      <c r="BJ239" s="18" t="s">
        <v>83</v>
      </c>
      <c r="BK239" s="248">
        <f>ROUND(I239*H239,2)</f>
        <v>0</v>
      </c>
      <c r="BL239" s="18" t="s">
        <v>156</v>
      </c>
      <c r="BM239" s="247" t="s">
        <v>1208</v>
      </c>
    </row>
    <row r="240" s="2" customFormat="1" ht="16.5" customHeight="1">
      <c r="A240" s="39"/>
      <c r="B240" s="40"/>
      <c r="C240" s="235" t="s">
        <v>1209</v>
      </c>
      <c r="D240" s="235" t="s">
        <v>152</v>
      </c>
      <c r="E240" s="236" t="s">
        <v>1210</v>
      </c>
      <c r="F240" s="237" t="s">
        <v>1211</v>
      </c>
      <c r="G240" s="238" t="s">
        <v>1212</v>
      </c>
      <c r="H240" s="239">
        <v>1</v>
      </c>
      <c r="I240" s="240"/>
      <c r="J240" s="241">
        <f>ROUND(I240*H240,2)</f>
        <v>0</v>
      </c>
      <c r="K240" s="242"/>
      <c r="L240" s="45"/>
      <c r="M240" s="243" t="s">
        <v>1</v>
      </c>
      <c r="N240" s="244" t="s">
        <v>40</v>
      </c>
      <c r="O240" s="92"/>
      <c r="P240" s="245">
        <f>O240*H240</f>
        <v>0</v>
      </c>
      <c r="Q240" s="245">
        <v>0</v>
      </c>
      <c r="R240" s="245">
        <f>Q240*H240</f>
        <v>0</v>
      </c>
      <c r="S240" s="245">
        <v>0</v>
      </c>
      <c r="T240" s="24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7" t="s">
        <v>156</v>
      </c>
      <c r="AT240" s="247" t="s">
        <v>152</v>
      </c>
      <c r="AU240" s="247" t="s">
        <v>85</v>
      </c>
      <c r="AY240" s="18" t="s">
        <v>150</v>
      </c>
      <c r="BE240" s="248">
        <f>IF(N240="základní",J240,0)</f>
        <v>0</v>
      </c>
      <c r="BF240" s="248">
        <f>IF(N240="snížená",J240,0)</f>
        <v>0</v>
      </c>
      <c r="BG240" s="248">
        <f>IF(N240="zákl. přenesená",J240,0)</f>
        <v>0</v>
      </c>
      <c r="BH240" s="248">
        <f>IF(N240="sníž. přenesená",J240,0)</f>
        <v>0</v>
      </c>
      <c r="BI240" s="248">
        <f>IF(N240="nulová",J240,0)</f>
        <v>0</v>
      </c>
      <c r="BJ240" s="18" t="s">
        <v>83</v>
      </c>
      <c r="BK240" s="248">
        <f>ROUND(I240*H240,2)</f>
        <v>0</v>
      </c>
      <c r="BL240" s="18" t="s">
        <v>156</v>
      </c>
      <c r="BM240" s="247" t="s">
        <v>1213</v>
      </c>
    </row>
    <row r="241" s="2" customFormat="1">
      <c r="A241" s="39"/>
      <c r="B241" s="40"/>
      <c r="C241" s="41"/>
      <c r="D241" s="251" t="s">
        <v>224</v>
      </c>
      <c r="E241" s="41"/>
      <c r="F241" s="272" t="s">
        <v>1214</v>
      </c>
      <c r="G241" s="41"/>
      <c r="H241" s="41"/>
      <c r="I241" s="202"/>
      <c r="J241" s="41"/>
      <c r="K241" s="41"/>
      <c r="L241" s="45"/>
      <c r="M241" s="273"/>
      <c r="N241" s="274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224</v>
      </c>
      <c r="AU241" s="18" t="s">
        <v>85</v>
      </c>
    </row>
    <row r="242" s="2" customFormat="1" ht="16.5" customHeight="1">
      <c r="A242" s="39"/>
      <c r="B242" s="40"/>
      <c r="C242" s="235" t="s">
        <v>1215</v>
      </c>
      <c r="D242" s="235" t="s">
        <v>152</v>
      </c>
      <c r="E242" s="236" t="s">
        <v>1216</v>
      </c>
      <c r="F242" s="237" t="s">
        <v>1217</v>
      </c>
      <c r="G242" s="238" t="s">
        <v>1212</v>
      </c>
      <c r="H242" s="239">
        <v>1</v>
      </c>
      <c r="I242" s="240"/>
      <c r="J242" s="241">
        <f>ROUND(I242*H242,2)</f>
        <v>0</v>
      </c>
      <c r="K242" s="242"/>
      <c r="L242" s="45"/>
      <c r="M242" s="243" t="s">
        <v>1</v>
      </c>
      <c r="N242" s="244" t="s">
        <v>40</v>
      </c>
      <c r="O242" s="92"/>
      <c r="P242" s="245">
        <f>O242*H242</f>
        <v>0</v>
      </c>
      <c r="Q242" s="245">
        <v>0</v>
      </c>
      <c r="R242" s="245">
        <f>Q242*H242</f>
        <v>0</v>
      </c>
      <c r="S242" s="245">
        <v>0</v>
      </c>
      <c r="T242" s="24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7" t="s">
        <v>156</v>
      </c>
      <c r="AT242" s="247" t="s">
        <v>152</v>
      </c>
      <c r="AU242" s="247" t="s">
        <v>85</v>
      </c>
      <c r="AY242" s="18" t="s">
        <v>150</v>
      </c>
      <c r="BE242" s="248">
        <f>IF(N242="základní",J242,0)</f>
        <v>0</v>
      </c>
      <c r="BF242" s="248">
        <f>IF(N242="snížená",J242,0)</f>
        <v>0</v>
      </c>
      <c r="BG242" s="248">
        <f>IF(N242="zákl. přenesená",J242,0)</f>
        <v>0</v>
      </c>
      <c r="BH242" s="248">
        <f>IF(N242="sníž. přenesená",J242,0)</f>
        <v>0</v>
      </c>
      <c r="BI242" s="248">
        <f>IF(N242="nulová",J242,0)</f>
        <v>0</v>
      </c>
      <c r="BJ242" s="18" t="s">
        <v>83</v>
      </c>
      <c r="BK242" s="248">
        <f>ROUND(I242*H242,2)</f>
        <v>0</v>
      </c>
      <c r="BL242" s="18" t="s">
        <v>156</v>
      </c>
      <c r="BM242" s="247" t="s">
        <v>1218</v>
      </c>
    </row>
    <row r="243" s="2" customFormat="1">
      <c r="A243" s="39"/>
      <c r="B243" s="40"/>
      <c r="C243" s="41"/>
      <c r="D243" s="251" t="s">
        <v>224</v>
      </c>
      <c r="E243" s="41"/>
      <c r="F243" s="272" t="s">
        <v>1214</v>
      </c>
      <c r="G243" s="41"/>
      <c r="H243" s="41"/>
      <c r="I243" s="202"/>
      <c r="J243" s="41"/>
      <c r="K243" s="41"/>
      <c r="L243" s="45"/>
      <c r="M243" s="273"/>
      <c r="N243" s="274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224</v>
      </c>
      <c r="AU243" s="18" t="s">
        <v>85</v>
      </c>
    </row>
    <row r="244" s="2" customFormat="1" ht="16.5" customHeight="1">
      <c r="A244" s="39"/>
      <c r="B244" s="40"/>
      <c r="C244" s="235" t="s">
        <v>1219</v>
      </c>
      <c r="D244" s="235" t="s">
        <v>152</v>
      </c>
      <c r="E244" s="236" t="s">
        <v>1220</v>
      </c>
      <c r="F244" s="237" t="s">
        <v>1221</v>
      </c>
      <c r="G244" s="238" t="s">
        <v>1212</v>
      </c>
      <c r="H244" s="239">
        <v>1</v>
      </c>
      <c r="I244" s="240"/>
      <c r="J244" s="241">
        <f>ROUND(I244*H244,2)</f>
        <v>0</v>
      </c>
      <c r="K244" s="242"/>
      <c r="L244" s="45"/>
      <c r="M244" s="243" t="s">
        <v>1</v>
      </c>
      <c r="N244" s="244" t="s">
        <v>40</v>
      </c>
      <c r="O244" s="92"/>
      <c r="P244" s="245">
        <f>O244*H244</f>
        <v>0</v>
      </c>
      <c r="Q244" s="245">
        <v>0</v>
      </c>
      <c r="R244" s="245">
        <f>Q244*H244</f>
        <v>0</v>
      </c>
      <c r="S244" s="245">
        <v>0</v>
      </c>
      <c r="T244" s="24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7" t="s">
        <v>156</v>
      </c>
      <c r="AT244" s="247" t="s">
        <v>152</v>
      </c>
      <c r="AU244" s="247" t="s">
        <v>85</v>
      </c>
      <c r="AY244" s="18" t="s">
        <v>150</v>
      </c>
      <c r="BE244" s="248">
        <f>IF(N244="základní",J244,0)</f>
        <v>0</v>
      </c>
      <c r="BF244" s="248">
        <f>IF(N244="snížená",J244,0)</f>
        <v>0</v>
      </c>
      <c r="BG244" s="248">
        <f>IF(N244="zákl. přenesená",J244,0)</f>
        <v>0</v>
      </c>
      <c r="BH244" s="248">
        <f>IF(N244="sníž. přenesená",J244,0)</f>
        <v>0</v>
      </c>
      <c r="BI244" s="248">
        <f>IF(N244="nulová",J244,0)</f>
        <v>0</v>
      </c>
      <c r="BJ244" s="18" t="s">
        <v>83</v>
      </c>
      <c r="BK244" s="248">
        <f>ROUND(I244*H244,2)</f>
        <v>0</v>
      </c>
      <c r="BL244" s="18" t="s">
        <v>156</v>
      </c>
      <c r="BM244" s="247" t="s">
        <v>1222</v>
      </c>
    </row>
    <row r="245" s="2" customFormat="1">
      <c r="A245" s="39"/>
      <c r="B245" s="40"/>
      <c r="C245" s="41"/>
      <c r="D245" s="251" t="s">
        <v>224</v>
      </c>
      <c r="E245" s="41"/>
      <c r="F245" s="272" t="s">
        <v>1214</v>
      </c>
      <c r="G245" s="41"/>
      <c r="H245" s="41"/>
      <c r="I245" s="202"/>
      <c r="J245" s="41"/>
      <c r="K245" s="41"/>
      <c r="L245" s="45"/>
      <c r="M245" s="273"/>
      <c r="N245" s="274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224</v>
      </c>
      <c r="AU245" s="18" t="s">
        <v>85</v>
      </c>
    </row>
    <row r="246" s="2" customFormat="1" ht="16.5" customHeight="1">
      <c r="A246" s="39"/>
      <c r="B246" s="40"/>
      <c r="C246" s="235" t="s">
        <v>1223</v>
      </c>
      <c r="D246" s="235" t="s">
        <v>152</v>
      </c>
      <c r="E246" s="236" t="s">
        <v>1224</v>
      </c>
      <c r="F246" s="237" t="s">
        <v>1225</v>
      </c>
      <c r="G246" s="238" t="s">
        <v>918</v>
      </c>
      <c r="H246" s="239">
        <v>1</v>
      </c>
      <c r="I246" s="240"/>
      <c r="J246" s="241">
        <f>ROUND(I246*H246,2)</f>
        <v>0</v>
      </c>
      <c r="K246" s="242"/>
      <c r="L246" s="45"/>
      <c r="M246" s="243" t="s">
        <v>1</v>
      </c>
      <c r="N246" s="244" t="s">
        <v>40</v>
      </c>
      <c r="O246" s="92"/>
      <c r="P246" s="245">
        <f>O246*H246</f>
        <v>0</v>
      </c>
      <c r="Q246" s="245">
        <v>0</v>
      </c>
      <c r="R246" s="245">
        <f>Q246*H246</f>
        <v>0</v>
      </c>
      <c r="S246" s="245">
        <v>0</v>
      </c>
      <c r="T246" s="24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7" t="s">
        <v>156</v>
      </c>
      <c r="AT246" s="247" t="s">
        <v>152</v>
      </c>
      <c r="AU246" s="247" t="s">
        <v>85</v>
      </c>
      <c r="AY246" s="18" t="s">
        <v>150</v>
      </c>
      <c r="BE246" s="248">
        <f>IF(N246="základní",J246,0)</f>
        <v>0</v>
      </c>
      <c r="BF246" s="248">
        <f>IF(N246="snížená",J246,0)</f>
        <v>0</v>
      </c>
      <c r="BG246" s="248">
        <f>IF(N246="zákl. přenesená",J246,0)</f>
        <v>0</v>
      </c>
      <c r="BH246" s="248">
        <f>IF(N246="sníž. přenesená",J246,0)</f>
        <v>0</v>
      </c>
      <c r="BI246" s="248">
        <f>IF(N246="nulová",J246,0)</f>
        <v>0</v>
      </c>
      <c r="BJ246" s="18" t="s">
        <v>83</v>
      </c>
      <c r="BK246" s="248">
        <f>ROUND(I246*H246,2)</f>
        <v>0</v>
      </c>
      <c r="BL246" s="18" t="s">
        <v>156</v>
      </c>
      <c r="BM246" s="247" t="s">
        <v>1226</v>
      </c>
    </row>
    <row r="247" s="2" customFormat="1">
      <c r="A247" s="39"/>
      <c r="B247" s="40"/>
      <c r="C247" s="41"/>
      <c r="D247" s="251" t="s">
        <v>224</v>
      </c>
      <c r="E247" s="41"/>
      <c r="F247" s="272" t="s">
        <v>1214</v>
      </c>
      <c r="G247" s="41"/>
      <c r="H247" s="41"/>
      <c r="I247" s="202"/>
      <c r="J247" s="41"/>
      <c r="K247" s="41"/>
      <c r="L247" s="45"/>
      <c r="M247" s="273"/>
      <c r="N247" s="274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224</v>
      </c>
      <c r="AU247" s="18" t="s">
        <v>85</v>
      </c>
    </row>
    <row r="248" s="2" customFormat="1" ht="16.5" customHeight="1">
      <c r="A248" s="39"/>
      <c r="B248" s="40"/>
      <c r="C248" s="235" t="s">
        <v>1227</v>
      </c>
      <c r="D248" s="235" t="s">
        <v>152</v>
      </c>
      <c r="E248" s="236" t="s">
        <v>1228</v>
      </c>
      <c r="F248" s="237" t="s">
        <v>1229</v>
      </c>
      <c r="G248" s="238" t="s">
        <v>1</v>
      </c>
      <c r="H248" s="239">
        <v>149.07900000000001</v>
      </c>
      <c r="I248" s="240"/>
      <c r="J248" s="241">
        <f>ROUND(I248*H248,2)</f>
        <v>0</v>
      </c>
      <c r="K248" s="242"/>
      <c r="L248" s="45"/>
      <c r="M248" s="243" t="s">
        <v>1</v>
      </c>
      <c r="N248" s="244" t="s">
        <v>40</v>
      </c>
      <c r="O248" s="92"/>
      <c r="P248" s="245">
        <f>O248*H248</f>
        <v>0</v>
      </c>
      <c r="Q248" s="245">
        <v>0</v>
      </c>
      <c r="R248" s="245">
        <f>Q248*H248</f>
        <v>0</v>
      </c>
      <c r="S248" s="245">
        <v>0</v>
      </c>
      <c r="T248" s="24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7" t="s">
        <v>156</v>
      </c>
      <c r="AT248" s="247" t="s">
        <v>152</v>
      </c>
      <c r="AU248" s="247" t="s">
        <v>85</v>
      </c>
      <c r="AY248" s="18" t="s">
        <v>150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8" t="s">
        <v>83</v>
      </c>
      <c r="BK248" s="248">
        <f>ROUND(I248*H248,2)</f>
        <v>0</v>
      </c>
      <c r="BL248" s="18" t="s">
        <v>156</v>
      </c>
      <c r="BM248" s="247" t="s">
        <v>1230</v>
      </c>
    </row>
    <row r="249" s="2" customFormat="1">
      <c r="A249" s="39"/>
      <c r="B249" s="40"/>
      <c r="C249" s="41"/>
      <c r="D249" s="251" t="s">
        <v>224</v>
      </c>
      <c r="E249" s="41"/>
      <c r="F249" s="272" t="s">
        <v>1214</v>
      </c>
      <c r="G249" s="41"/>
      <c r="H249" s="41"/>
      <c r="I249" s="202"/>
      <c r="J249" s="41"/>
      <c r="K249" s="41"/>
      <c r="L249" s="45"/>
      <c r="M249" s="273"/>
      <c r="N249" s="274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224</v>
      </c>
      <c r="AU249" s="18" t="s">
        <v>85</v>
      </c>
    </row>
    <row r="250" s="13" customFormat="1">
      <c r="A250" s="13"/>
      <c r="B250" s="249"/>
      <c r="C250" s="250"/>
      <c r="D250" s="251" t="s">
        <v>158</v>
      </c>
      <c r="E250" s="252" t="s">
        <v>1</v>
      </c>
      <c r="F250" s="253" t="s">
        <v>1231</v>
      </c>
      <c r="G250" s="250"/>
      <c r="H250" s="254">
        <v>144.309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158</v>
      </c>
      <c r="AU250" s="260" t="s">
        <v>85</v>
      </c>
      <c r="AV250" s="13" t="s">
        <v>85</v>
      </c>
      <c r="AW250" s="13" t="s">
        <v>32</v>
      </c>
      <c r="AX250" s="13" t="s">
        <v>75</v>
      </c>
      <c r="AY250" s="260" t="s">
        <v>150</v>
      </c>
    </row>
    <row r="251" s="13" customFormat="1">
      <c r="A251" s="13"/>
      <c r="B251" s="249"/>
      <c r="C251" s="250"/>
      <c r="D251" s="251" t="s">
        <v>158</v>
      </c>
      <c r="E251" s="252" t="s">
        <v>1</v>
      </c>
      <c r="F251" s="253" t="s">
        <v>1232</v>
      </c>
      <c r="G251" s="250"/>
      <c r="H251" s="254">
        <v>4.7699999999999996</v>
      </c>
      <c r="I251" s="255"/>
      <c r="J251" s="250"/>
      <c r="K251" s="250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158</v>
      </c>
      <c r="AU251" s="260" t="s">
        <v>85</v>
      </c>
      <c r="AV251" s="13" t="s">
        <v>85</v>
      </c>
      <c r="AW251" s="13" t="s">
        <v>32</v>
      </c>
      <c r="AX251" s="13" t="s">
        <v>75</v>
      </c>
      <c r="AY251" s="260" t="s">
        <v>150</v>
      </c>
    </row>
    <row r="252" s="14" customFormat="1">
      <c r="A252" s="14"/>
      <c r="B252" s="261"/>
      <c r="C252" s="262"/>
      <c r="D252" s="251" t="s">
        <v>158</v>
      </c>
      <c r="E252" s="263" t="s">
        <v>1</v>
      </c>
      <c r="F252" s="264" t="s">
        <v>160</v>
      </c>
      <c r="G252" s="262"/>
      <c r="H252" s="265">
        <v>149.07900000000001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1" t="s">
        <v>158</v>
      </c>
      <c r="AU252" s="271" t="s">
        <v>85</v>
      </c>
      <c r="AV252" s="14" t="s">
        <v>156</v>
      </c>
      <c r="AW252" s="14" t="s">
        <v>32</v>
      </c>
      <c r="AX252" s="14" t="s">
        <v>83</v>
      </c>
      <c r="AY252" s="271" t="s">
        <v>150</v>
      </c>
    </row>
    <row r="253" s="2" customFormat="1" ht="16.5" customHeight="1">
      <c r="A253" s="39"/>
      <c r="B253" s="40"/>
      <c r="C253" s="235" t="s">
        <v>1233</v>
      </c>
      <c r="D253" s="235" t="s">
        <v>152</v>
      </c>
      <c r="E253" s="236" t="s">
        <v>1234</v>
      </c>
      <c r="F253" s="237" t="s">
        <v>1235</v>
      </c>
      <c r="G253" s="238" t="s">
        <v>270</v>
      </c>
      <c r="H253" s="239">
        <v>8</v>
      </c>
      <c r="I253" s="240"/>
      <c r="J253" s="241">
        <f>ROUND(I253*H253,2)</f>
        <v>0</v>
      </c>
      <c r="K253" s="242"/>
      <c r="L253" s="45"/>
      <c r="M253" s="243" t="s">
        <v>1</v>
      </c>
      <c r="N253" s="244" t="s">
        <v>40</v>
      </c>
      <c r="O253" s="92"/>
      <c r="P253" s="245">
        <f>O253*H253</f>
        <v>0</v>
      </c>
      <c r="Q253" s="245">
        <v>0</v>
      </c>
      <c r="R253" s="245">
        <f>Q253*H253</f>
        <v>0</v>
      </c>
      <c r="S253" s="245">
        <v>0</v>
      </c>
      <c r="T253" s="24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7" t="s">
        <v>156</v>
      </c>
      <c r="AT253" s="247" t="s">
        <v>152</v>
      </c>
      <c r="AU253" s="247" t="s">
        <v>85</v>
      </c>
      <c r="AY253" s="18" t="s">
        <v>150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8" t="s">
        <v>83</v>
      </c>
      <c r="BK253" s="248">
        <f>ROUND(I253*H253,2)</f>
        <v>0</v>
      </c>
      <c r="BL253" s="18" t="s">
        <v>156</v>
      </c>
      <c r="BM253" s="247" t="s">
        <v>1236</v>
      </c>
    </row>
    <row r="254" s="2" customFormat="1">
      <c r="A254" s="39"/>
      <c r="B254" s="40"/>
      <c r="C254" s="41"/>
      <c r="D254" s="251" t="s">
        <v>224</v>
      </c>
      <c r="E254" s="41"/>
      <c r="F254" s="272" t="s">
        <v>1214</v>
      </c>
      <c r="G254" s="41"/>
      <c r="H254" s="41"/>
      <c r="I254" s="202"/>
      <c r="J254" s="41"/>
      <c r="K254" s="41"/>
      <c r="L254" s="45"/>
      <c r="M254" s="315"/>
      <c r="N254" s="316"/>
      <c r="O254" s="312"/>
      <c r="P254" s="312"/>
      <c r="Q254" s="312"/>
      <c r="R254" s="312"/>
      <c r="S254" s="312"/>
      <c r="T254" s="317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224</v>
      </c>
      <c r="AU254" s="18" t="s">
        <v>85</v>
      </c>
    </row>
    <row r="255" s="2" customFormat="1" ht="6.96" customHeight="1">
      <c r="A255" s="39"/>
      <c r="B255" s="67"/>
      <c r="C255" s="68"/>
      <c r="D255" s="68"/>
      <c r="E255" s="68"/>
      <c r="F255" s="68"/>
      <c r="G255" s="68"/>
      <c r="H255" s="68"/>
      <c r="I255" s="68"/>
      <c r="J255" s="68"/>
      <c r="K255" s="68"/>
      <c r="L255" s="45"/>
      <c r="M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</sheetData>
  <sheetProtection sheet="1" autoFilter="0" formatColumns="0" formatRows="0" objects="1" scenarios="1" spinCount="100000" saltValue="vT/+pPNgg06lS4bAI341hkoKjYVNBFCIoViUpNKVRzXyq1kOHLoBPNLyVDdxmQxAR7Ygat9b3iLJekrVVPWsyg==" hashValue="MeLrxm06y/euDwTKYq4KtWIzwsy7d2peREqXilrT6xhh7HNE2HUh7cp5s93FSjbCX0hKDgwjwoxtyTVRz2/uxg==" algorithmName="SHA-512" password="CC35"/>
  <autoFilter ref="C128:K254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Demolice a novostavba zázemí cestářství Slaný na pozemku p. č. 391/1, 391/2 a p. č. st. 3473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1237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31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98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99</v>
      </c>
      <c r="E31" s="39"/>
      <c r="F31" s="39"/>
      <c r="G31" s="39"/>
      <c r="H31" s="39"/>
      <c r="I31" s="39"/>
      <c r="J31" s="151">
        <f>J104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1" t="s">
        <v>40</v>
      </c>
      <c r="F35" s="157">
        <f>ROUND((SUM(BE104:BE111) + SUM(BE131:BE141)),  2)</f>
        <v>0</v>
      </c>
      <c r="G35" s="39"/>
      <c r="H35" s="39"/>
      <c r="I35" s="158">
        <v>0.20999999999999999</v>
      </c>
      <c r="J35" s="157">
        <f>ROUND(((SUM(BE104:BE111) + SUM(BE131:BE141))*I35),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41</v>
      </c>
      <c r="F36" s="157">
        <f>ROUND((SUM(BF104:BF111) + SUM(BF131:BF141)),  2)</f>
        <v>0</v>
      </c>
      <c r="G36" s="39"/>
      <c r="H36" s="39"/>
      <c r="I36" s="158">
        <v>0.14999999999999999</v>
      </c>
      <c r="J36" s="157">
        <f>ROUND(((SUM(BF104:BF111) + SUM(BF131:BF141))*I36),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7">
        <f>ROUND((SUM(BG104:BG111) + SUM(BG131:BG141)),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43</v>
      </c>
      <c r="F38" s="157">
        <f>ROUND((SUM(BH104:BH111) + SUM(BH131:BH141)),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44</v>
      </c>
      <c r="F39" s="157">
        <f>ROUND((SUM(BI104:BI111) + SUM(BI131:BI141)),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48</v>
      </c>
      <c r="E50" s="167"/>
      <c r="F50" s="167"/>
      <c r="G50" s="166" t="s">
        <v>49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50</v>
      </c>
      <c r="E61" s="169"/>
      <c r="F61" s="170" t="s">
        <v>51</v>
      </c>
      <c r="G61" s="168" t="s">
        <v>50</v>
      </c>
      <c r="H61" s="169"/>
      <c r="I61" s="169"/>
      <c r="J61" s="171" t="s">
        <v>51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52</v>
      </c>
      <c r="E65" s="172"/>
      <c r="F65" s="172"/>
      <c r="G65" s="166" t="s">
        <v>53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50</v>
      </c>
      <c r="E76" s="169"/>
      <c r="F76" s="170" t="s">
        <v>51</v>
      </c>
      <c r="G76" s="168" t="s">
        <v>50</v>
      </c>
      <c r="H76" s="169"/>
      <c r="I76" s="169"/>
      <c r="J76" s="171" t="s">
        <v>51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7" t="str">
        <f>E7</f>
        <v>Demolice a novostavba zázemí cestářství Slaný na pozemku p. č. 391/1, 391/2 a p. č. st. 3473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p.č. 391/1 a 391/2 a p.č. st. 3473</v>
      </c>
      <c r="G89" s="41"/>
      <c r="H89" s="41"/>
      <c r="I89" s="33" t="s">
        <v>22</v>
      </c>
      <c r="J89" s="80" t="str">
        <f>IF(J12="","",J12)</f>
        <v>29. 5. 2023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Středočeský kraj, Zborovská 81/11, Smíchov</v>
      </c>
      <c r="G91" s="41"/>
      <c r="H91" s="41"/>
      <c r="I91" s="33" t="s">
        <v>30</v>
      </c>
      <c r="J91" s="37" t="str">
        <f>E21</f>
        <v>KFJ project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KFJ project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101</v>
      </c>
      <c r="D94" s="179"/>
      <c r="E94" s="179"/>
      <c r="F94" s="179"/>
      <c r="G94" s="179"/>
      <c r="H94" s="179"/>
      <c r="I94" s="179"/>
      <c r="J94" s="180" t="s">
        <v>102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103</v>
      </c>
      <c r="D96" s="41"/>
      <c r="E96" s="41"/>
      <c r="F96" s="41"/>
      <c r="G96" s="41"/>
      <c r="H96" s="41"/>
      <c r="I96" s="41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2"/>
      <c r="C97" s="183"/>
      <c r="D97" s="184" t="s">
        <v>1238</v>
      </c>
      <c r="E97" s="185"/>
      <c r="F97" s="185"/>
      <c r="G97" s="185"/>
      <c r="H97" s="185"/>
      <c r="I97" s="185"/>
      <c r="J97" s="186">
        <f>J132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1239</v>
      </c>
      <c r="E98" s="191"/>
      <c r="F98" s="191"/>
      <c r="G98" s="191"/>
      <c r="H98" s="191"/>
      <c r="I98" s="191"/>
      <c r="J98" s="192">
        <f>J133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1240</v>
      </c>
      <c r="E99" s="191"/>
      <c r="F99" s="191"/>
      <c r="G99" s="191"/>
      <c r="H99" s="191"/>
      <c r="I99" s="191"/>
      <c r="J99" s="192">
        <f>J136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1241</v>
      </c>
      <c r="E100" s="191"/>
      <c r="F100" s="191"/>
      <c r="G100" s="191"/>
      <c r="H100" s="191"/>
      <c r="I100" s="191"/>
      <c r="J100" s="192">
        <f>J138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1242</v>
      </c>
      <c r="E101" s="191"/>
      <c r="F101" s="191"/>
      <c r="G101" s="191"/>
      <c r="H101" s="191"/>
      <c r="I101" s="191"/>
      <c r="J101" s="192">
        <f>J140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9.28" customHeight="1">
      <c r="A104" s="39"/>
      <c r="B104" s="40"/>
      <c r="C104" s="181" t="s">
        <v>126</v>
      </c>
      <c r="D104" s="41"/>
      <c r="E104" s="41"/>
      <c r="F104" s="41"/>
      <c r="G104" s="41"/>
      <c r="H104" s="41"/>
      <c r="I104" s="41"/>
      <c r="J104" s="194">
        <f>ROUND(J105 + J106 + J107 + J108 + J109 + J110,2)</f>
        <v>0</v>
      </c>
      <c r="K104" s="41"/>
      <c r="L104" s="64"/>
      <c r="N104" s="195" t="s">
        <v>39</v>
      </c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8" customHeight="1">
      <c r="A105" s="39"/>
      <c r="B105" s="40"/>
      <c r="C105" s="41"/>
      <c r="D105" s="196" t="s">
        <v>127</v>
      </c>
      <c r="E105" s="197"/>
      <c r="F105" s="197"/>
      <c r="G105" s="41"/>
      <c r="H105" s="41"/>
      <c r="I105" s="41"/>
      <c r="J105" s="198">
        <v>0</v>
      </c>
      <c r="K105" s="41"/>
      <c r="L105" s="199"/>
      <c r="M105" s="200"/>
      <c r="N105" s="201" t="s">
        <v>40</v>
      </c>
      <c r="O105" s="200"/>
      <c r="P105" s="200"/>
      <c r="Q105" s="200"/>
      <c r="R105" s="200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3" t="s">
        <v>93</v>
      </c>
      <c r="AZ105" s="200"/>
      <c r="BA105" s="200"/>
      <c r="BB105" s="200"/>
      <c r="BC105" s="200"/>
      <c r="BD105" s="200"/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3" t="s">
        <v>83</v>
      </c>
      <c r="BK105" s="200"/>
      <c r="BL105" s="200"/>
      <c r="BM105" s="200"/>
    </row>
    <row r="106" s="2" customFormat="1" ht="18" customHeight="1">
      <c r="A106" s="39"/>
      <c r="B106" s="40"/>
      <c r="C106" s="41"/>
      <c r="D106" s="196" t="s">
        <v>128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40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93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83</v>
      </c>
      <c r="BK106" s="200"/>
      <c r="BL106" s="200"/>
      <c r="BM106" s="200"/>
    </row>
    <row r="107" s="2" customFormat="1" ht="18" customHeight="1">
      <c r="A107" s="39"/>
      <c r="B107" s="40"/>
      <c r="C107" s="41"/>
      <c r="D107" s="196" t="s">
        <v>129</v>
      </c>
      <c r="E107" s="197"/>
      <c r="F107" s="197"/>
      <c r="G107" s="41"/>
      <c r="H107" s="41"/>
      <c r="I107" s="41"/>
      <c r="J107" s="198">
        <v>0</v>
      </c>
      <c r="K107" s="41"/>
      <c r="L107" s="199"/>
      <c r="M107" s="200"/>
      <c r="N107" s="201" t="s">
        <v>40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93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83</v>
      </c>
      <c r="BK107" s="200"/>
      <c r="BL107" s="200"/>
      <c r="BM107" s="200"/>
    </row>
    <row r="108" s="2" customFormat="1" ht="18" customHeight="1">
      <c r="A108" s="39"/>
      <c r="B108" s="40"/>
      <c r="C108" s="41"/>
      <c r="D108" s="196" t="s">
        <v>130</v>
      </c>
      <c r="E108" s="197"/>
      <c r="F108" s="197"/>
      <c r="G108" s="41"/>
      <c r="H108" s="41"/>
      <c r="I108" s="41"/>
      <c r="J108" s="198">
        <v>0</v>
      </c>
      <c r="K108" s="41"/>
      <c r="L108" s="199"/>
      <c r="M108" s="200"/>
      <c r="N108" s="201" t="s">
        <v>40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93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83</v>
      </c>
      <c r="BK108" s="200"/>
      <c r="BL108" s="200"/>
      <c r="BM108" s="200"/>
    </row>
    <row r="109" s="2" customFormat="1" ht="18" customHeight="1">
      <c r="A109" s="39"/>
      <c r="B109" s="40"/>
      <c r="C109" s="41"/>
      <c r="D109" s="196" t="s">
        <v>131</v>
      </c>
      <c r="E109" s="197"/>
      <c r="F109" s="197"/>
      <c r="G109" s="41"/>
      <c r="H109" s="41"/>
      <c r="I109" s="41"/>
      <c r="J109" s="198">
        <v>0</v>
      </c>
      <c r="K109" s="41"/>
      <c r="L109" s="199"/>
      <c r="M109" s="200"/>
      <c r="N109" s="201" t="s">
        <v>40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93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83</v>
      </c>
      <c r="BK109" s="200"/>
      <c r="BL109" s="200"/>
      <c r="BM109" s="200"/>
    </row>
    <row r="110" s="2" customFormat="1" ht="18" customHeight="1">
      <c r="A110" s="39"/>
      <c r="B110" s="40"/>
      <c r="C110" s="41"/>
      <c r="D110" s="197" t="s">
        <v>132</v>
      </c>
      <c r="E110" s="41"/>
      <c r="F110" s="41"/>
      <c r="G110" s="41"/>
      <c r="H110" s="41"/>
      <c r="I110" s="41"/>
      <c r="J110" s="198">
        <f>ROUND(J30*T110,2)</f>
        <v>0</v>
      </c>
      <c r="K110" s="41"/>
      <c r="L110" s="199"/>
      <c r="M110" s="200"/>
      <c r="N110" s="201" t="s">
        <v>40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133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83</v>
      </c>
      <c r="BK110" s="200"/>
      <c r="BL110" s="200"/>
      <c r="BM110" s="200"/>
    </row>
    <row r="111" s="2" customForma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9.28" customHeight="1">
      <c r="A112" s="39"/>
      <c r="B112" s="40"/>
      <c r="C112" s="205" t="s">
        <v>134</v>
      </c>
      <c r="D112" s="179"/>
      <c r="E112" s="179"/>
      <c r="F112" s="179"/>
      <c r="G112" s="179"/>
      <c r="H112" s="179"/>
      <c r="I112" s="179"/>
      <c r="J112" s="206">
        <f>ROUND(J96+J104,2)</f>
        <v>0</v>
      </c>
      <c r="K112" s="179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135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6.25" customHeight="1">
      <c r="A121" s="39"/>
      <c r="B121" s="40"/>
      <c r="C121" s="41"/>
      <c r="D121" s="41"/>
      <c r="E121" s="177" t="str">
        <f>E7</f>
        <v>Demolice a novostavba zázemí cestářství Slaný na pozemku p. č. 391/1, 391/2 a p. č. st. 3473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96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04 - VRN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F12</f>
        <v>p.č. 391/1 a 391/2 a p.č. st. 3473</v>
      </c>
      <c r="G125" s="41"/>
      <c r="H125" s="41"/>
      <c r="I125" s="33" t="s">
        <v>22</v>
      </c>
      <c r="J125" s="80" t="str">
        <f>IF(J12="","",J12)</f>
        <v>29. 5. 2023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E15</f>
        <v>Středočeský kraj, Zborovská 81/11, Smíchov</v>
      </c>
      <c r="G127" s="41"/>
      <c r="H127" s="41"/>
      <c r="I127" s="33" t="s">
        <v>30</v>
      </c>
      <c r="J127" s="37" t="str">
        <f>E21</f>
        <v>KFJ project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IF(E18="","",E18)</f>
        <v>Vyplň údaj</v>
      </c>
      <c r="G128" s="41"/>
      <c r="H128" s="41"/>
      <c r="I128" s="33" t="s">
        <v>33</v>
      </c>
      <c r="J128" s="37" t="str">
        <f>E24</f>
        <v>KFJ project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7"/>
      <c r="B130" s="208"/>
      <c r="C130" s="209" t="s">
        <v>136</v>
      </c>
      <c r="D130" s="210" t="s">
        <v>60</v>
      </c>
      <c r="E130" s="210" t="s">
        <v>56</v>
      </c>
      <c r="F130" s="210" t="s">
        <v>57</v>
      </c>
      <c r="G130" s="210" t="s">
        <v>137</v>
      </c>
      <c r="H130" s="210" t="s">
        <v>138</v>
      </c>
      <c r="I130" s="210" t="s">
        <v>139</v>
      </c>
      <c r="J130" s="211" t="s">
        <v>102</v>
      </c>
      <c r="K130" s="212" t="s">
        <v>140</v>
      </c>
      <c r="L130" s="213"/>
      <c r="M130" s="101" t="s">
        <v>1</v>
      </c>
      <c r="N130" s="102" t="s">
        <v>39</v>
      </c>
      <c r="O130" s="102" t="s">
        <v>141</v>
      </c>
      <c r="P130" s="102" t="s">
        <v>142</v>
      </c>
      <c r="Q130" s="102" t="s">
        <v>143</v>
      </c>
      <c r="R130" s="102" t="s">
        <v>144</v>
      </c>
      <c r="S130" s="102" t="s">
        <v>145</v>
      </c>
      <c r="T130" s="103" t="s">
        <v>146</v>
      </c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</row>
    <row r="131" s="2" customFormat="1" ht="22.8" customHeight="1">
      <c r="A131" s="39"/>
      <c r="B131" s="40"/>
      <c r="C131" s="108" t="s">
        <v>147</v>
      </c>
      <c r="D131" s="41"/>
      <c r="E131" s="41"/>
      <c r="F131" s="41"/>
      <c r="G131" s="41"/>
      <c r="H131" s="41"/>
      <c r="I131" s="41"/>
      <c r="J131" s="214">
        <f>BK131</f>
        <v>0</v>
      </c>
      <c r="K131" s="41"/>
      <c r="L131" s="45"/>
      <c r="M131" s="104"/>
      <c r="N131" s="215"/>
      <c r="O131" s="105"/>
      <c r="P131" s="216">
        <f>P132</f>
        <v>0</v>
      </c>
      <c r="Q131" s="105"/>
      <c r="R131" s="216">
        <f>R132</f>
        <v>0</v>
      </c>
      <c r="S131" s="105"/>
      <c r="T131" s="217">
        <f>T132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74</v>
      </c>
      <c r="AU131" s="18" t="s">
        <v>104</v>
      </c>
      <c r="BK131" s="218">
        <f>BK132</f>
        <v>0</v>
      </c>
    </row>
    <row r="132" s="12" customFormat="1" ht="25.92" customHeight="1">
      <c r="A132" s="12"/>
      <c r="B132" s="219"/>
      <c r="C132" s="220"/>
      <c r="D132" s="221" t="s">
        <v>74</v>
      </c>
      <c r="E132" s="222" t="s">
        <v>93</v>
      </c>
      <c r="F132" s="222" t="s">
        <v>1243</v>
      </c>
      <c r="G132" s="220"/>
      <c r="H132" s="220"/>
      <c r="I132" s="223"/>
      <c r="J132" s="224">
        <f>BK132</f>
        <v>0</v>
      </c>
      <c r="K132" s="220"/>
      <c r="L132" s="225"/>
      <c r="M132" s="226"/>
      <c r="N132" s="227"/>
      <c r="O132" s="227"/>
      <c r="P132" s="228">
        <f>P133+P136+P138+P140</f>
        <v>0</v>
      </c>
      <c r="Q132" s="227"/>
      <c r="R132" s="228">
        <f>R133+R136+R138+R140</f>
        <v>0</v>
      </c>
      <c r="S132" s="227"/>
      <c r="T132" s="229">
        <f>T133+T136+T138+T140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0" t="s">
        <v>197</v>
      </c>
      <c r="AT132" s="231" t="s">
        <v>74</v>
      </c>
      <c r="AU132" s="231" t="s">
        <v>75</v>
      </c>
      <c r="AY132" s="230" t="s">
        <v>150</v>
      </c>
      <c r="BK132" s="232">
        <f>BK133+BK136+BK138+BK140</f>
        <v>0</v>
      </c>
    </row>
    <row r="133" s="12" customFormat="1" ht="22.8" customHeight="1">
      <c r="A133" s="12"/>
      <c r="B133" s="219"/>
      <c r="C133" s="220"/>
      <c r="D133" s="221" t="s">
        <v>74</v>
      </c>
      <c r="E133" s="233" t="s">
        <v>1244</v>
      </c>
      <c r="F133" s="233" t="s">
        <v>1245</v>
      </c>
      <c r="G133" s="220"/>
      <c r="H133" s="220"/>
      <c r="I133" s="223"/>
      <c r="J133" s="234">
        <f>BK133</f>
        <v>0</v>
      </c>
      <c r="K133" s="220"/>
      <c r="L133" s="225"/>
      <c r="M133" s="226"/>
      <c r="N133" s="227"/>
      <c r="O133" s="227"/>
      <c r="P133" s="228">
        <f>SUM(P134:P135)</f>
        <v>0</v>
      </c>
      <c r="Q133" s="227"/>
      <c r="R133" s="228">
        <f>SUM(R134:R135)</f>
        <v>0</v>
      </c>
      <c r="S133" s="227"/>
      <c r="T133" s="229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0" t="s">
        <v>197</v>
      </c>
      <c r="AT133" s="231" t="s">
        <v>74</v>
      </c>
      <c r="AU133" s="231" t="s">
        <v>83</v>
      </c>
      <c r="AY133" s="230" t="s">
        <v>150</v>
      </c>
      <c r="BK133" s="232">
        <f>SUM(BK134:BK135)</f>
        <v>0</v>
      </c>
    </row>
    <row r="134" s="2" customFormat="1" ht="16.5" customHeight="1">
      <c r="A134" s="39"/>
      <c r="B134" s="40"/>
      <c r="C134" s="235" t="s">
        <v>156</v>
      </c>
      <c r="D134" s="235" t="s">
        <v>152</v>
      </c>
      <c r="E134" s="236" t="s">
        <v>1246</v>
      </c>
      <c r="F134" s="237" t="s">
        <v>1247</v>
      </c>
      <c r="G134" s="238" t="s">
        <v>270</v>
      </c>
      <c r="H134" s="239">
        <v>1</v>
      </c>
      <c r="I134" s="240"/>
      <c r="J134" s="241">
        <f>ROUND(I134*H134,2)</f>
        <v>0</v>
      </c>
      <c r="K134" s="242"/>
      <c r="L134" s="45"/>
      <c r="M134" s="243" t="s">
        <v>1</v>
      </c>
      <c r="N134" s="244" t="s">
        <v>40</v>
      </c>
      <c r="O134" s="92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1248</v>
      </c>
      <c r="AT134" s="247" t="s">
        <v>152</v>
      </c>
      <c r="AU134" s="247" t="s">
        <v>85</v>
      </c>
      <c r="AY134" s="18" t="s">
        <v>150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83</v>
      </c>
      <c r="BK134" s="248">
        <f>ROUND(I134*H134,2)</f>
        <v>0</v>
      </c>
      <c r="BL134" s="18" t="s">
        <v>1248</v>
      </c>
      <c r="BM134" s="247" t="s">
        <v>1249</v>
      </c>
    </row>
    <row r="135" s="2" customFormat="1" ht="16.5" customHeight="1">
      <c r="A135" s="39"/>
      <c r="B135" s="40"/>
      <c r="C135" s="235" t="s">
        <v>197</v>
      </c>
      <c r="D135" s="235" t="s">
        <v>152</v>
      </c>
      <c r="E135" s="236" t="s">
        <v>1250</v>
      </c>
      <c r="F135" s="237" t="s">
        <v>1251</v>
      </c>
      <c r="G135" s="238" t="s">
        <v>270</v>
      </c>
      <c r="H135" s="239">
        <v>1</v>
      </c>
      <c r="I135" s="240"/>
      <c r="J135" s="241">
        <f>ROUND(I135*H135,2)</f>
        <v>0</v>
      </c>
      <c r="K135" s="242"/>
      <c r="L135" s="45"/>
      <c r="M135" s="243" t="s">
        <v>1</v>
      </c>
      <c r="N135" s="244" t="s">
        <v>40</v>
      </c>
      <c r="O135" s="92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7" t="s">
        <v>1248</v>
      </c>
      <c r="AT135" s="247" t="s">
        <v>152</v>
      </c>
      <c r="AU135" s="247" t="s">
        <v>85</v>
      </c>
      <c r="AY135" s="18" t="s">
        <v>150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8" t="s">
        <v>83</v>
      </c>
      <c r="BK135" s="248">
        <f>ROUND(I135*H135,2)</f>
        <v>0</v>
      </c>
      <c r="BL135" s="18" t="s">
        <v>1248</v>
      </c>
      <c r="BM135" s="247" t="s">
        <v>1252</v>
      </c>
    </row>
    <row r="136" s="12" customFormat="1" ht="22.8" customHeight="1">
      <c r="A136" s="12"/>
      <c r="B136" s="219"/>
      <c r="C136" s="220"/>
      <c r="D136" s="221" t="s">
        <v>74</v>
      </c>
      <c r="E136" s="233" t="s">
        <v>1253</v>
      </c>
      <c r="F136" s="233" t="s">
        <v>127</v>
      </c>
      <c r="G136" s="220"/>
      <c r="H136" s="220"/>
      <c r="I136" s="223"/>
      <c r="J136" s="234">
        <f>BK136</f>
        <v>0</v>
      </c>
      <c r="K136" s="220"/>
      <c r="L136" s="225"/>
      <c r="M136" s="226"/>
      <c r="N136" s="227"/>
      <c r="O136" s="227"/>
      <c r="P136" s="228">
        <f>P137</f>
        <v>0</v>
      </c>
      <c r="Q136" s="227"/>
      <c r="R136" s="228">
        <f>R137</f>
        <v>0</v>
      </c>
      <c r="S136" s="227"/>
      <c r="T136" s="229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197</v>
      </c>
      <c r="AT136" s="231" t="s">
        <v>74</v>
      </c>
      <c r="AU136" s="231" t="s">
        <v>83</v>
      </c>
      <c r="AY136" s="230" t="s">
        <v>150</v>
      </c>
      <c r="BK136" s="232">
        <f>BK137</f>
        <v>0</v>
      </c>
    </row>
    <row r="137" s="2" customFormat="1" ht="16.5" customHeight="1">
      <c r="A137" s="39"/>
      <c r="B137" s="40"/>
      <c r="C137" s="235" t="s">
        <v>83</v>
      </c>
      <c r="D137" s="235" t="s">
        <v>152</v>
      </c>
      <c r="E137" s="236" t="s">
        <v>1254</v>
      </c>
      <c r="F137" s="237" t="s">
        <v>127</v>
      </c>
      <c r="G137" s="238" t="s">
        <v>1255</v>
      </c>
      <c r="H137" s="318"/>
      <c r="I137" s="240"/>
      <c r="J137" s="241">
        <f>ROUND(I137*H137,2)</f>
        <v>0</v>
      </c>
      <c r="K137" s="242"/>
      <c r="L137" s="45"/>
      <c r="M137" s="243" t="s">
        <v>1</v>
      </c>
      <c r="N137" s="244" t="s">
        <v>40</v>
      </c>
      <c r="O137" s="92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7" t="s">
        <v>1248</v>
      </c>
      <c r="AT137" s="247" t="s">
        <v>152</v>
      </c>
      <c r="AU137" s="247" t="s">
        <v>85</v>
      </c>
      <c r="AY137" s="18" t="s">
        <v>150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8" t="s">
        <v>83</v>
      </c>
      <c r="BK137" s="248">
        <f>ROUND(I137*H137,2)</f>
        <v>0</v>
      </c>
      <c r="BL137" s="18" t="s">
        <v>1248</v>
      </c>
      <c r="BM137" s="247" t="s">
        <v>1256</v>
      </c>
    </row>
    <row r="138" s="12" customFormat="1" ht="22.8" customHeight="1">
      <c r="A138" s="12"/>
      <c r="B138" s="219"/>
      <c r="C138" s="220"/>
      <c r="D138" s="221" t="s">
        <v>74</v>
      </c>
      <c r="E138" s="233" t="s">
        <v>1257</v>
      </c>
      <c r="F138" s="233" t="s">
        <v>129</v>
      </c>
      <c r="G138" s="220"/>
      <c r="H138" s="220"/>
      <c r="I138" s="223"/>
      <c r="J138" s="234">
        <f>BK138</f>
        <v>0</v>
      </c>
      <c r="K138" s="220"/>
      <c r="L138" s="225"/>
      <c r="M138" s="226"/>
      <c r="N138" s="227"/>
      <c r="O138" s="227"/>
      <c r="P138" s="228">
        <f>P139</f>
        <v>0</v>
      </c>
      <c r="Q138" s="227"/>
      <c r="R138" s="228">
        <f>R139</f>
        <v>0</v>
      </c>
      <c r="S138" s="227"/>
      <c r="T138" s="22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197</v>
      </c>
      <c r="AT138" s="231" t="s">
        <v>74</v>
      </c>
      <c r="AU138" s="231" t="s">
        <v>83</v>
      </c>
      <c r="AY138" s="230" t="s">
        <v>150</v>
      </c>
      <c r="BK138" s="232">
        <f>BK139</f>
        <v>0</v>
      </c>
    </row>
    <row r="139" s="2" customFormat="1" ht="16.5" customHeight="1">
      <c r="A139" s="39"/>
      <c r="B139" s="40"/>
      <c r="C139" s="235" t="s">
        <v>85</v>
      </c>
      <c r="D139" s="235" t="s">
        <v>152</v>
      </c>
      <c r="E139" s="236" t="s">
        <v>1258</v>
      </c>
      <c r="F139" s="237" t="s">
        <v>129</v>
      </c>
      <c r="G139" s="238" t="s">
        <v>1255</v>
      </c>
      <c r="H139" s="318"/>
      <c r="I139" s="240"/>
      <c r="J139" s="241">
        <f>ROUND(I139*H139,2)</f>
        <v>0</v>
      </c>
      <c r="K139" s="242"/>
      <c r="L139" s="45"/>
      <c r="M139" s="243" t="s">
        <v>1</v>
      </c>
      <c r="N139" s="244" t="s">
        <v>40</v>
      </c>
      <c r="O139" s="92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1248</v>
      </c>
      <c r="AT139" s="247" t="s">
        <v>152</v>
      </c>
      <c r="AU139" s="247" t="s">
        <v>85</v>
      </c>
      <c r="AY139" s="18" t="s">
        <v>150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83</v>
      </c>
      <c r="BK139" s="248">
        <f>ROUND(I139*H139,2)</f>
        <v>0</v>
      </c>
      <c r="BL139" s="18" t="s">
        <v>1248</v>
      </c>
      <c r="BM139" s="247" t="s">
        <v>1259</v>
      </c>
    </row>
    <row r="140" s="12" customFormat="1" ht="22.8" customHeight="1">
      <c r="A140" s="12"/>
      <c r="B140" s="219"/>
      <c r="C140" s="220"/>
      <c r="D140" s="221" t="s">
        <v>74</v>
      </c>
      <c r="E140" s="233" t="s">
        <v>1260</v>
      </c>
      <c r="F140" s="233" t="s">
        <v>99</v>
      </c>
      <c r="G140" s="220"/>
      <c r="H140" s="220"/>
      <c r="I140" s="223"/>
      <c r="J140" s="234">
        <f>BK140</f>
        <v>0</v>
      </c>
      <c r="K140" s="220"/>
      <c r="L140" s="225"/>
      <c r="M140" s="226"/>
      <c r="N140" s="227"/>
      <c r="O140" s="227"/>
      <c r="P140" s="228">
        <f>P141</f>
        <v>0</v>
      </c>
      <c r="Q140" s="227"/>
      <c r="R140" s="228">
        <f>R141</f>
        <v>0</v>
      </c>
      <c r="S140" s="227"/>
      <c r="T140" s="229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197</v>
      </c>
      <c r="AT140" s="231" t="s">
        <v>74</v>
      </c>
      <c r="AU140" s="231" t="s">
        <v>83</v>
      </c>
      <c r="AY140" s="230" t="s">
        <v>150</v>
      </c>
      <c r="BK140" s="232">
        <f>BK141</f>
        <v>0</v>
      </c>
    </row>
    <row r="141" s="2" customFormat="1" ht="16.5" customHeight="1">
      <c r="A141" s="39"/>
      <c r="B141" s="40"/>
      <c r="C141" s="235" t="s">
        <v>170</v>
      </c>
      <c r="D141" s="235" t="s">
        <v>152</v>
      </c>
      <c r="E141" s="236" t="s">
        <v>1261</v>
      </c>
      <c r="F141" s="237" t="s">
        <v>99</v>
      </c>
      <c r="G141" s="238" t="s">
        <v>1255</v>
      </c>
      <c r="H141" s="318"/>
      <c r="I141" s="240"/>
      <c r="J141" s="241">
        <f>ROUND(I141*H141,2)</f>
        <v>0</v>
      </c>
      <c r="K141" s="242"/>
      <c r="L141" s="45"/>
      <c r="M141" s="319" t="s">
        <v>1</v>
      </c>
      <c r="N141" s="320" t="s">
        <v>40</v>
      </c>
      <c r="O141" s="312"/>
      <c r="P141" s="313">
        <f>O141*H141</f>
        <v>0</v>
      </c>
      <c r="Q141" s="313">
        <v>0</v>
      </c>
      <c r="R141" s="313">
        <f>Q141*H141</f>
        <v>0</v>
      </c>
      <c r="S141" s="313">
        <v>0</v>
      </c>
      <c r="T141" s="31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1248</v>
      </c>
      <c r="AT141" s="247" t="s">
        <v>152</v>
      </c>
      <c r="AU141" s="247" t="s">
        <v>85</v>
      </c>
      <c r="AY141" s="18" t="s">
        <v>150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83</v>
      </c>
      <c r="BK141" s="248">
        <f>ROUND(I141*H141,2)</f>
        <v>0</v>
      </c>
      <c r="BL141" s="18" t="s">
        <v>1248</v>
      </c>
      <c r="BM141" s="247" t="s">
        <v>1262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fB1cN5nQxqtcL6nTjfY6zElUXOxJChp0LTyhm3GYzNeuvA+YTlT8fPQus2UKAt9o70k/orrz74j2nsXTIY0p8w==" hashValue="9H9d4nSWTRWkFz5irLIE3ONHKBAjCQqg1ncNM89qmOVtmcKTwgvo3/WV0lhZbmRdJ7MV1wcZroCB02IKvoGdiw==" algorithmName="SHA-512" password="CC35"/>
  <autoFilter ref="C130:K141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MKADERABEK\Martin</dc:creator>
  <cp:lastModifiedBy>MKADERABEK\Martin</cp:lastModifiedBy>
  <dcterms:created xsi:type="dcterms:W3CDTF">2023-06-26T08:05:02Z</dcterms:created>
  <dcterms:modified xsi:type="dcterms:W3CDTF">2023-06-26T08:05:14Z</dcterms:modified>
</cp:coreProperties>
</file>