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/>
  <bookViews>
    <workbookView xWindow="65416" yWindow="65416" windowWidth="29040" windowHeight="15840" activeTab="1"/>
  </bookViews>
  <sheets>
    <sheet name="Rekapitulace" sheetId="4" r:id="rId1"/>
    <sheet name="SO 101" sheetId="3" r:id="rId2"/>
  </sheets>
  <definedNames/>
  <calcPr calcId="191029"/>
</workbook>
</file>

<file path=xl/sharedStrings.xml><?xml version="1.0" encoding="utf-8"?>
<sst xmlns="http://schemas.openxmlformats.org/spreadsheetml/2006/main" count="842" uniqueCount="353">
  <si>
    <t>EstiCon</t>
  </si>
  <si>
    <t>Firma:</t>
  </si>
  <si>
    <t>Rekapitulace ceny</t>
  </si>
  <si>
    <t>Stavba: 1 - III/3245 Městec Králové, ul. Dymokurská, Okružní křižovatka - KSÚS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</si>
  <si>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</si>
  <si>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</si>
  <si>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</si>
  <si>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</si>
  <si>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</si>
  <si>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</si>
  <si>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</si>
  <si>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101</t>
  </si>
  <si>
    <t>Okružní křižovatka</t>
  </si>
  <si>
    <t>Soupis prací objektu</t>
  </si>
  <si>
    <t>S</t>
  </si>
  <si>
    <t>Stavba:</t>
  </si>
  <si>
    <t>1</t>
  </si>
  <si>
    <t>III/3245 Městec Králové, ul. Dymokurská, Okružní křižovatka - KSÚS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</si>
  <si>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</si>
  <si>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</si>
  <si>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</si>
  <si>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</si>
  <si>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</si>
  <si>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</si>
  <si>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</si>
  <si>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</si>
  <si>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</si>
  <si>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</si>
  <si>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</si>
  <si>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</si>
  <si>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SD</t>
  </si>
  <si>
    <t>0</t>
  </si>
  <si>
    <t>Všeobecné konstrukce a práce</t>
  </si>
  <si>
    <t>P</t>
  </si>
  <si>
    <t>00001</t>
  </si>
  <si>
    <t/>
  </si>
  <si>
    <t>PROJEKTOVÁ DOKUMENTACE PRO REALIZACI STAVBY</t>
  </si>
  <si>
    <t>KPL</t>
  </si>
  <si>
    <t>PP</t>
  </si>
  <si>
    <t>VV</t>
  </si>
  <si>
    <t xml:space="preserve"> 1 = 1,000 [A]</t>
  </si>
  <si>
    <t>TS</t>
  </si>
  <si>
    <t>00002</t>
  </si>
  <si>
    <t>GEODETICKÉ VYTÝČENÍ STAVBY PŘED REALIZACÍ A V PRŮBĚHU STAVBY</t>
  </si>
  <si>
    <t>00003</t>
  </si>
  <si>
    <t>GEODETICKÉ ZAMĚŘENÍ STAVBY - SKUTEČNÉ PROVEDENÍ</t>
  </si>
  <si>
    <t>00004</t>
  </si>
  <si>
    <t>GEODETICKÉ ZAMĚŘENÍ - VYHOTOVENÍ GEOMETRICKÉHO PLÁNU PRO ODDĚLENÍ POZEMKU</t>
  </si>
  <si>
    <t>014101</t>
  </si>
  <si>
    <t>A</t>
  </si>
  <si>
    <t>POPLATKY ZA SKLÁDKU - vytěžené zeminy a horniny</t>
  </si>
  <si>
    <t>M3</t>
  </si>
  <si>
    <t>dle pol. 12373.SKL
dle pol. 13273.SKL, dle položky 12930 SKL. 1688,85+78,846+20,338 = 1788,034</t>
  </si>
  <si>
    <t>Celkové množství = 1788,034</t>
  </si>
  <si>
    <t>zahrnuje veškeré poplatky provozovateli skládky související s uložením odpadu na skládce.</t>
  </si>
  <si>
    <t>C</t>
  </si>
  <si>
    <t>POPLATKY ZA SKLÁDKU - prostý beton, cem. stabilizace</t>
  </si>
  <si>
    <t xml:space="preserve"> [!11314] = 289,000 [A]</t>
  </si>
  <si>
    <t>Celkové množství = 289,000</t>
  </si>
  <si>
    <t>H</t>
  </si>
  <si>
    <t>POPLATKY ZA SKLÁDKU - sejmutí drnu</t>
  </si>
  <si>
    <t xml:space="preserve"> [!11130]*0,1 = 12,000 [A]</t>
  </si>
  <si>
    <t>014121</t>
  </si>
  <si>
    <t>POPLATKY ZA SKLÁDKU TYP S-OO (OSTATNÍ ODPAD)</t>
  </si>
  <si>
    <t xml:space="preserve"> [!11372] = 265,778 [A]</t>
  </si>
  <si>
    <t>Celkové množství = 265,778</t>
  </si>
  <si>
    <t>014211</t>
  </si>
  <si>
    <t>POPLATKY ZA ZEMNÍK - ORNICE</t>
  </si>
  <si>
    <t>dle pol. 12573 1174,86 = 1174,860 [A]</t>
  </si>
  <si>
    <t>dle pol. 12110 926,027 = 926,027 [B]</t>
  </si>
  <si>
    <t xml:space="preserve"> A+B = 2100,887 [C]</t>
  </si>
  <si>
    <t>02720</t>
  </si>
  <si>
    <t>POMOC PRÁCE ZRÍZ NEBO ZAJIŠT REGULACI A OCHRANU DOPRAVY - OPRAVA OBJÍZDNÝCH TRAS (PEVNÁ POLOŽKA)</t>
  </si>
  <si>
    <t>zahrnuje veškeré náklady spojené s objednatelem požadovanými zarízeními</t>
  </si>
  <si>
    <t>2</t>
  </si>
  <si>
    <t>POMOC PRÁCE ZŘÍZ NEBO ZAJIŠŤ REGULACI A OCHRANU DOPRAVY - DOPRAVNĚ INŽENÝRSKÉ OPATŘENÍ</t>
  </si>
  <si>
    <t>DIO</t>
  </si>
  <si>
    <t xml:space="preserve">1=1.000 [A] </t>
  </si>
  <si>
    <t>Celkem 1 = 1,000</t>
  </si>
  <si>
    <t>02944</t>
  </si>
  <si>
    <t>OSTAT POŽADAVKY - DOKUMENTACE SKUTEC PROVEDENÍ V DIGIT FORME</t>
  </si>
  <si>
    <t>zahrnuje veškeré náklady spojené s objednatelem požadovanými pracemi</t>
  </si>
  <si>
    <t>03170</t>
  </si>
  <si>
    <t>ZARÍZENÍ STAVENIŠTE</t>
  </si>
  <si>
    <t>zahrnuje objednatelem povolené náklady na porízení (event. pronájem), provozování, udržování a likvidaci zhotovitelova zarízení</t>
  </si>
  <si>
    <t>Zemní práce</t>
  </si>
  <si>
    <t>11130</t>
  </si>
  <si>
    <t>KOM</t>
  </si>
  <si>
    <t>SEJMUTÍ DRNU</t>
  </si>
  <si>
    <t>M2</t>
  </si>
  <si>
    <t>Doprava na kompostárnu včetně uložení</t>
  </si>
  <si>
    <t>KSÚS 120 = 120,000 [A]</t>
  </si>
  <si>
    <t>Celkové množství = 120,000</t>
  </si>
  <si>
    <t>vcetne vodorovné dopravy  a uložení na skládku</t>
  </si>
  <si>
    <t>11314</t>
  </si>
  <si>
    <t>SKL</t>
  </si>
  <si>
    <t>ODSTRANĚNÍ KRYTU ZPEVNĚNÝCH PLOCH S CEMENTOVÝM POJIVEM</t>
  </si>
  <si>
    <t>tl. 0,17 m</t>
  </si>
  <si>
    <t>KSÚS 1700*0,17 = 289,000 [A]</t>
  </si>
  <si>
    <t>Položka zahrnuje veškerou manipulaci s vybouranou sutí a s vybouranými hmotami vc. uložení na skládku. Nezahrnuje poplatek za skládku, který se vykazuje v položce 0141** (s výjimkou malého množství bouraného materiálu, kde je možné poplatek zahrnout do jednotkové ceny bourání – tento fakt musí být uveden v doplnujícím textu k položce).</t>
  </si>
  <si>
    <t>11372</t>
  </si>
  <si>
    <t>FRÉZOVÁNÍ ZPEVNĚNÝCH PLOCH ASFALTOVÝCH</t>
  </si>
  <si>
    <t>tl. 0,15 m</t>
  </si>
  <si>
    <t>KSÚS (1699,85+72)*0,15 = 265,778 [A]</t>
  </si>
  <si>
    <t>113763</t>
  </si>
  <si>
    <t>FRÉZOVÁNÍ DRÁŽKY PRŮŘEZU DO 300MM2 V ASFALTOVÉ VOZOVCE</t>
  </si>
  <si>
    <t>M</t>
  </si>
  <si>
    <t xml:space="preserve"> 92,099 = 92,099</t>
  </si>
  <si>
    <t>Celkem 92,099 = 92,099</t>
  </si>
  <si>
    <t>Položka zahrnuje veškerou manipulaci s vybouranou sutí a s vybouranými hmotami vc. uložení na skládku.</t>
  </si>
  <si>
    <t>12110</t>
  </si>
  <si>
    <t>OR</t>
  </si>
  <si>
    <t>SEJMUTÍ ORNICE NEBO LESNÍ PŮDY</t>
  </si>
  <si>
    <t>S odvozem na deponii a následné použití</t>
  </si>
  <si>
    <t>KSÚS (632,4-545+124,375+78,679+90,573)*0,2 = 76,205</t>
  </si>
  <si>
    <t>Celkové množství = 76,205</t>
  </si>
  <si>
    <t>položka zahrnuje sejmutí ornice bez ohledu na tlouštku vrstvy a její vodorovnou dopravu
nezahrnuje uložení na trvalou skládku</t>
  </si>
  <si>
    <t>12373</t>
  </si>
  <si>
    <t>ODKOP PRO SPOD STAVBU SILNIC A ŽELEZNIC TR. I</t>
  </si>
  <si>
    <t>KSÚS - ŠD 1700*0,25 = 425,000 [A]</t>
  </si>
  <si>
    <t>KSÚS - AZ 1700*0,5 = 850,000 [B]</t>
  </si>
  <si>
    <t>Celkové množství = 1275,000</t>
  </si>
  <si>
    <t>položka zahrnuje:
- vodorovná a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príplatek za lepivost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svahování a presvah. svahu do konecného tvaru, výmena hornin v podloží a v pláni znehodnocené klimatickými vlivy
- rucní vykopávky, odstranení korenu a napadávek
- pažení, vzeprení a rozeprení vc. prepažování (vyjma štetových sten)
- úpravu, ochranu a ocištení dna, základové spáry, sten a svahu
- zhutnení podloží, prípadne i svahu vc. svahování
- zrízení stupnu v podloží a lavic na svazích, není-li pro tyto práce zrízena samostatná položka
- udržování výkopište a jeho ochrana proti vode
- odvedení nebo obvedení vody v okolí výkopište a ve výkopišti
- trídení výkopku
- veškeré pomocné konstrukce umožnující provedení vykopávky (príjezdy, sjezdy, nájezdy, lešení, podper. konstr., premostení, zpevnené plochy, zakrytí a pod.)
- nezahrnuje uložení zeminy (na skládku, do násypu) ani poplatky za skládku, vykazují se v položce c.0141**</t>
  </si>
  <si>
    <t>12573</t>
  </si>
  <si>
    <t>VYKOPÁVKY ZE ZEMNÍKŮ A SKLÁDEK TŘ. I</t>
  </si>
  <si>
    <t>Vykopávka z deponie ornice + doprava na staveniště</t>
  </si>
  <si>
    <t>dle pol. 18220.OR 457,57 = 457,570</t>
  </si>
  <si>
    <t>položka zahrnuje:
- vodorovná a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príplatek za lepivost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rucní vykopávky, odstranení korenu a napadávek
- pažení, vzeprení a rozeprení vc. prepažování (vyjma štetových sten)
- úpravu, ochranu a ocištení dna, základové spáry, sten a svahu
- udržování výkopište a jeho ochrana proti vode
- odvedení nebo obvedení vody v okolí výkopište a ve výkopišti
- trídení výkopku
- veškeré pomocné konstrukce umožnující provedení vykopávky (príjezdy, sjezdy, nájezdy, lešení, podper. konstr., premostení, zpevnené plochy, zakrytí a pod.)
položka nezahrnuje:
- práce spojené s otvírkou zemníku</t>
  </si>
  <si>
    <t>12930</t>
  </si>
  <si>
    <t>ČIŠTĚNÍ PŘÍKOPŮ OD NÁNOSU</t>
  </si>
  <si>
    <t>doprava a uložení na skladku 
0,25 m3/m</t>
  </si>
  <si>
    <t xml:space="preserve">(24,237+10,697+11,47+5,18+29,767)*0,25=20.338 [A] </t>
  </si>
  <si>
    <t>Celkem 20,338 = 20,338</t>
  </si>
  <si>
    <t>Soucástí položky je vodorovná a svislá doprava, premístení, preložení, manipulace s materiálem a uložení na skládku.
 Nezahrnuje poplatek za skládku, který se vykazuje v položce 0141** (s výjimkou malého množství  materiálu, kde je možné poplatek zahrnout do jednotkové ceny položky – tento fakt musí být uveden v doplnujícím textu k položce)</t>
  </si>
  <si>
    <t>13273</t>
  </si>
  <si>
    <t>HLOUBENÍ RÝH ŠÍŘ DO 2M PAŽ I NEPAŽ TŘ. I</t>
  </si>
  <si>
    <t>doprava na skladku</t>
  </si>
  <si>
    <t xml:space="preserve">(17,5+7,5)*1,5*1=37.500 [A] 
chránička VAK - 1,7*48,642*0,5=41.346 [B] 
Celkem: A+B=78.846 [C] </t>
  </si>
  <si>
    <t>Celkem 78,846 = 78,846</t>
  </si>
  <si>
    <t>položka zahrnuje:
- vodorovná a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príplatek za lepivost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svahování a presvah. svahu do konecného tvaru, výmena hornin v podloží a v pláni znehodnocené klimatickými vlivy
- rucní vykopávky, odstranení korenu a napadávek
- pažení, vzeprení a rozeprení vc. prepažování (vyjma štetových sten)
- úpravu, ochranu a ocištení dna, základové spáry, sten a svahu
- odvedení nebo obvedení vody v okolí výkopište a ve výkopišti
- trídení výkopku
- veškeré pomocné konstrukce umožnující provedení vykopávky (príjezdy, sjezdy, nájezdy, lešení, podper. konstr., premostení, zpevnené plochy, zakrytí a pod.)
- nezahrnuje uložení zeminy (na skládku, do násypu) ani poplatky za skládku, vykazují se v položce c.0141**</t>
  </si>
  <si>
    <t>17120</t>
  </si>
  <si>
    <t>ULOŽENÍ SYPANINY DO NÁSYPŮ A NA SKLÁDKY BEZ ZHUTNĚNÍ</t>
  </si>
  <si>
    <t>Uložení drnu na kompostárnu</t>
  </si>
  <si>
    <t xml:space="preserve">dle položky 11130.KOM - 632,544=632.544 [A] </t>
  </si>
  <si>
    <t>Celkem 632,544 = 632,544</t>
  </si>
  <si>
    <t>položka zahrnuje:
- kompletní provedení zemní konstrukce do predepsaného tvaru
- ošetrení úložište po celou dobu práce v nem vc. klimatických opatrení
- ztížení v okolí vedení, konstrukcí a objektu a jejich docasné zajištení
- ztížení provádení ve ztížených podmínkách a stísnených prostorech
- ztížené ukládání sypaniny pod vodu
- ukládání po vrstvách a po jiných nutných cástech (figurách) vc. dosypávek
- spouštení a nošení materiálu
- úprava, ocištení a ochrana podloží a svahu
- svahování, uzavírání povrchu svahu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</si>
  <si>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zložení ornice na deponii</t>
  </si>
  <si>
    <t xml:space="preserve">dle položky 12110.OR - 926,027=926.027 [A] </t>
  </si>
  <si>
    <t>Celkem 926,027 = 926,027</t>
  </si>
  <si>
    <t>Uložení na skládku</t>
  </si>
  <si>
    <t xml:space="preserve"> [!014101] = 1788,034</t>
  </si>
  <si>
    <t>17380</t>
  </si>
  <si>
    <t>ZEMNÍ KRAJNICE A DOSYPÁVKY Z NAKUPOVANÝCH MATERIÁLŮ</t>
  </si>
  <si>
    <t>SD 0/63</t>
  </si>
  <si>
    <t xml:space="preserve">(7,526+11,250)*0,25=4.694 [A] </t>
  </si>
  <si>
    <t>Celkem 4,694 = 4,694</t>
  </si>
  <si>
    <t>položka zahrnuje:
- kompletní provedení zemní konstrukce vcetne nákupu a dopravy materiálu dle zadávací dokumentace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svahování, hutnení a uzavírání povrchu svahu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</si>
  <si>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17481</t>
  </si>
  <si>
    <t>ZÁSYP JAM A RÝH Z NAKUPOVANÝCH MATERIÁLŮ</t>
  </si>
  <si>
    <t xml:space="preserve">okružní - 246,057*0,57+246,057*(1,35*2/3)=361.704 [A] 
zásyp rušené kce - 0,32* 308,989=98.876 [B] 
Celkem: A+B=460.580 [C] </t>
  </si>
  <si>
    <t>Celkem 460,58 = 460,580</t>
  </si>
  <si>
    <t>položka zahrnuje:
- kompletní provedení zemní konstrukce vcetne nákupu a dopravy materiálu dle zadávací dokumentace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</si>
  <si>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17680</t>
  </si>
  <si>
    <t>AZ</t>
  </si>
  <si>
    <t>VÝPLNE Z NAKUPOVANÝCH MATERIÁLU</t>
  </si>
  <si>
    <t>KSÚS - aktivní zóna (AZ) 1700*0,5 = 850,000 [A]</t>
  </si>
  <si>
    <t>Celkové množství = 850,000</t>
  </si>
  <si>
    <t>položka zahrnuje:
- kompletní provedení zemní konstrukce vcetne nákupu a dopravy materiálu dle zadávací dokumentace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rucní hutnení a výpln jam a prohlubní v podloží
- úprava, ocištení, ochrana a zhutnení podloží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</si>
  <si>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18110</t>
  </si>
  <si>
    <t>ÚPRAVA PLÁNĚ SE ZHUTNĚNÍM V HORNINĚ TŘ. I</t>
  </si>
  <si>
    <t>Hutneni plane</t>
  </si>
  <si>
    <t xml:space="preserve"> 1415 = 1415,000 [A]</t>
  </si>
  <si>
    <t>položka zahrnuje úpravu pláne vcetne vyrovnání výškových rozdílu. Míru zhutnení urcuje projekt.</t>
  </si>
  <si>
    <t>18220</t>
  </si>
  <si>
    <t>ROZPROSTŘENÍ ORNICE VE SVAHU</t>
  </si>
  <si>
    <t>zpětné použití ornice z deponie</t>
  </si>
  <si>
    <t>Úpravy ueleně kolem okruž. křižovatky (90,573+78,679+124,375+163,944)*0,1 = 45,757 [A]</t>
  </si>
  <si>
    <t>Celkové množství = 45,757</t>
  </si>
  <si>
    <t>položka zahrnuje:
nutné premístení ornice z docasných skládek vzdálených do 50m
rozprostrení ornice v predepsané tlouštce ve svahu pres 1:5</t>
  </si>
  <si>
    <t>18241</t>
  </si>
  <si>
    <t>ZALOŽENÍ TRÁVNÍKU RUČNÍM VÝSEVEM</t>
  </si>
  <si>
    <t>Zahrnuje dodání predepsané travní smesi, její výsev na ornici, zalévání, první pokosení, to vše bez ohledu na sklon terénu</t>
  </si>
  <si>
    <t>Základy</t>
  </si>
  <si>
    <t>212635</t>
  </si>
  <si>
    <t>TRATIVODY KOMPL Z TRUB Z PLAST HM DN DO 150MM, RÝHA TŘ I</t>
  </si>
  <si>
    <t>Potrubí PVC DN 150,  
včetně rýhy, 
separační geotextílie 
obsyp  ŠD 16-32</t>
  </si>
  <si>
    <t xml:space="preserve">4,6+3,3+4,9+3,2+11,7+4+3,3+6=41.000 [A] </t>
  </si>
  <si>
    <t>Celkem 41 = 41,000</t>
  </si>
  <si>
    <t>Položka platí pro kompletní konstrukce trativodu a zahrnuje zejména:
- výkop rýhy predepsaného tvaru v dané tríde težitelnosti, výpln, zásyp trativodu vcetne dopravy, uložení prebytecného materiálu, dodávky predepsaného materiálu pro výpln a zásyp
- zrízení spojovací vrstvy
- zrízení podkladu a lože trativodu z predepsaného materiálu
- dodávka a uložení trativodu predepsaného materiálu a profilu
- obsyp trativodu predepsaným materiálem
- ukoncení trativodu zaústením do potrubí nebo vodotece, prípadne vybudování ukoncujícího objektu (kaplicky) dle VL
- veškerý materiál, výrobky a polotovary, vcetne mimostaveništní a vnitrostaveništní dopravy
- nezahrnuje opláštení z geotextilie, fólie</t>
  </si>
  <si>
    <t>4</t>
  </si>
  <si>
    <t>Vodorovné konstrukce</t>
  </si>
  <si>
    <t>45157</t>
  </si>
  <si>
    <t>PODKLADNÍ A VÝPLŇOVÉ VRSTVY Z KAMENIVA TĚŽENÉHO</t>
  </si>
  <si>
    <t xml:space="preserve">Pod propustky - (17,5+7,5)*0,1*0,2=0.500 [A] </t>
  </si>
  <si>
    <t>Celkem 0,5 = 0,500</t>
  </si>
  <si>
    <t>položka zahrnuje dodávku predepsaného kameniva, mimostaveništní a vnitrostaveništní dopravu a jeho uložení
není-li v zadávací dokumentaci uvedeno jinak, jedná se o nakupovaný materiál</t>
  </si>
  <si>
    <t>465512</t>
  </si>
  <si>
    <t>DLAŽBY Z LOMOVÉHO KAMENE NA MC</t>
  </si>
  <si>
    <t>čela propustů</t>
  </si>
  <si>
    <t>Zpevnění u čel propustků 0,2*2*1,5*4 = 2,400</t>
  </si>
  <si>
    <t>Celkem 2,4 = 2,400</t>
  </si>
  <si>
    <t>položka zahrnuje:
- nutné zemní práce (svahování, úpravu pláne a pod.)
- zrízení spojovací vrstvy
- zrízení lože dlažby z cementové malty predepsané kvality a predepsané tlouštky
- dodávku a položení dlažby z lomového kamene do predepsaného tvaru
- spárování, tesnení, tmelení a vyplnení spar MC prípadne s vyklínováním
- úprava povrchu pro odvedení srážkové vody
- nezahrnuje podklad pod dlažbu, vykazuje se samostatne položkami SD 45</t>
  </si>
  <si>
    <t>5</t>
  </si>
  <si>
    <t>Komunikace</t>
  </si>
  <si>
    <t>561431</t>
  </si>
  <si>
    <t>KAMENIVO ZPEVNĚNÉ CEMENTEM TŘ. I TL. DO 150MM</t>
  </si>
  <si>
    <t>TL. 0,15 m</t>
  </si>
  <si>
    <t>Zpevnění dlažbou vnitřní prstenec 90,25 = 90,250</t>
  </si>
  <si>
    <t>Celkové množství = 90,250</t>
  </si>
  <si>
    <t>- dodání smesi v požadované kvalite
- ocištení podkladu
- uložení smesi dle predepsaného technologického predpisu a zhutnení vrstvy v predepsané tlouštce
- zrízení vrstvy bez rozlišení šírky, pokládání vrstvy po etapách, vcetne pracovních spar a spoju
- úpravu napojení, ukoncení
- úpravu dilatacních spar vcetne predepsané výztuže
- nezahrnuje postriky, nátery
- nezahrnuje úpravu povrchu krytu</t>
  </si>
  <si>
    <t>561441</t>
  </si>
  <si>
    <t>KAMENIVO ZPEVNĚNÉ CEMENTEM TŘ. I TL. DO 200MM</t>
  </si>
  <si>
    <t>KSC I 0,2 m</t>
  </si>
  <si>
    <t>Zpevnění dlažbou kraje 23,1+11,6+11,7+25+20 = 91,400</t>
  </si>
  <si>
    <t>Celkové množství = 91,400</t>
  </si>
  <si>
    <t>56313</t>
  </si>
  <si>
    <t>VOZOVKOVÉ VRSTVY Z MECHANICKY ZPEVNĚNÉHO KAMENIVA TL. DO 150MM</t>
  </si>
  <si>
    <t>KSÚS - UL. Vinická 167,4 = 167,400 [B]</t>
  </si>
  <si>
    <t>KSÚS - ul. Dymokurská - do města 289,9 = 289,900 [C]</t>
  </si>
  <si>
    <t>KSÚS - UL. Dymokurská - výjezd 230,2 = 230,200 [D]</t>
  </si>
  <si>
    <t>Celkové množství = 687,500</t>
  </si>
  <si>
    <t>- dodání kameniva predepsané kvality a zrnitosti
- rozprostrení a zhutnení vrstvy v predepsané tlouštce
- zrízení vrstvy bez rozlišení šírky, pokládání vrstvy po etapách
- nezahrnuje postriky, nátery</t>
  </si>
  <si>
    <t>56314</t>
  </si>
  <si>
    <t>VOZOVKOVÉ VRSTVY Z MECHANICKY ZPEVNĚNÉHO KAMENIVA TL. DO 200MM</t>
  </si>
  <si>
    <t>KSÚS - Okružní jízdní pás 565,5 = 565,500</t>
  </si>
  <si>
    <t>Celkem 565,5 = 565,500</t>
  </si>
  <si>
    <t>56334</t>
  </si>
  <si>
    <t>VOZOVKOVÉ VRSTVY ZE ŠTĚRKODRTI TL. DO 200MM</t>
  </si>
  <si>
    <t>ŠDA tl. 0,2 m</t>
  </si>
  <si>
    <t>KSÚS - ul. Vinická 167,5 = 167,500 [A]</t>
  </si>
  <si>
    <t>Celkové množství = 167,500</t>
  </si>
  <si>
    <t>56335</t>
  </si>
  <si>
    <t>VOZOVKOVÉ VRSTVY ZE ŠTĚRKODRTI TL. DO 250MM</t>
  </si>
  <si>
    <t>ŠDA - 0,25 m</t>
  </si>
  <si>
    <t>KSÚS - Okružní jízdní pás 565,5 = 565,500 [A]</t>
  </si>
  <si>
    <t>KSÚS - prstenec 90,25 = 90,250 [B]</t>
  </si>
  <si>
    <t>KSÚS - ul. Dymokurská - výjezd 230,2 = 230,200 [E]</t>
  </si>
  <si>
    <t>KSÚS - zpevnění dlažbou kraje 23,1+11,6+11,7+25+20 = 91,400 [F]</t>
  </si>
  <si>
    <t>Celkové množství = 1267,250</t>
  </si>
  <si>
    <t>56962</t>
  </si>
  <si>
    <t>ZPEVNĚNÍ KRAJNIC Z RECYKLOVANÉHO MATERIÁLU TL DO 100MM</t>
  </si>
  <si>
    <t>živičný recyklát 0,1 m</t>
  </si>
  <si>
    <t>KSÚS 45*0,5 = 22,500</t>
  </si>
  <si>
    <t>Celkové množství = 22,500</t>
  </si>
  <si>
    <t>- dodání recyklátu v požadované kvalite
- ocištení podkladu
- uložení recyklátu dle predepsaného technologického predpisu, zhutnení vrstvy v predepsané tlouštce
- zrízení vrstvy bez rozlišení šírky, pokládání vrstvy po etapách, vcetne pracovních spar a spoju
- úpravu napojení, ukoncení 
- nezahrnuje postriky, nátery</t>
  </si>
  <si>
    <t>572123</t>
  </si>
  <si>
    <t>INFILTRAČNÍ POSTŘIK Z EMULZE DO 1,0KG/M2</t>
  </si>
  <si>
    <t>PI-C 0,6 kg/m2</t>
  </si>
  <si>
    <t>Okružní jízdní pás 565,5 = 565,500 [A]</t>
  </si>
  <si>
    <t>Komunikace - ul. Dymokurská - do města 289,9 = 289,900 [B]</t>
  </si>
  <si>
    <t>Komunikace - ul. Dymokurská - výjezd 230,2 = 230,200 [C]</t>
  </si>
  <si>
    <t>Komunikace - ul. Vinická 167,4 = 167,400 [D]</t>
  </si>
  <si>
    <t>Celkové množství = 1253,000</t>
  </si>
  <si>
    <t>- dodání všech predepsaných materiálu pro postriky v predepsaném množství
- provedení dle predepsaného technologického predpisu
- zrízení vrstvy bez rozlišení šírky, pokládání vrstvy po etapách
- úpravu napojení, ukoncení</t>
  </si>
  <si>
    <t>572224</t>
  </si>
  <si>
    <t>SPOJOVACÍ POSTŘIK Z MODIFIK EMULZE DO 1,0KG/M2</t>
  </si>
  <si>
    <t>PS-C 0,6 kg/m2</t>
  </si>
  <si>
    <t xml:space="preserve"> 565,5*2 = 1131,000 [A]</t>
  </si>
  <si>
    <t>Celkové množství = 1818,500</t>
  </si>
  <si>
    <t>574A34</t>
  </si>
  <si>
    <t>ASFALTOVÝ BETON PRO OBRUSNÉ VRSTVY ACO 11+, 11S TL. 40MM</t>
  </si>
  <si>
    <t xml:space="preserve"> [!3] = 289,900 [B]</t>
  </si>
  <si>
    <t xml:space="preserve"> [!4] = 230,200 [C]</t>
  </si>
  <si>
    <t>Celkové množství = 1085,600</t>
  </si>
  <si>
    <t>- dodání smesi v požadované kvalite
- ocištení podkladu
- uložení smesi dle predepsaného technologického predpisu, zhutnení vrstvy v predepsané tlouštce
- zrízení vrstvy bez rozlišení šírky, pokládání vrstvy po etapách, vcetne pracovních spar a spoju
- úpravu napojení, ukoncení podél obrubníku, dilatacních zarízení, odvodnovacích proužku, odvodnovacu, vpustí, šachet a pod.
- nezahrnuje postriky, nátery
- nezahrnuje tesnení podél obrubníku, dilatacních zarízení, odvodnovacích proužku, odvodnovacu, vpustí, šachet a pod.</t>
  </si>
  <si>
    <t>574C56</t>
  </si>
  <si>
    <t>ASFALTOVÝ BETON PRO LOŽNÍ VRSTVY ACL 16+, 16S TL. 60MM</t>
  </si>
  <si>
    <t xml:space="preserve"> [!1] = 565,500</t>
  </si>
  <si>
    <t>Celkové množství = 565,500</t>
  </si>
  <si>
    <t>574E46</t>
  </si>
  <si>
    <t>ASFALTOVÝ BETON PRO PODKLADNÍ VRSTVY ACP 16+, 16S TL. 50MM</t>
  </si>
  <si>
    <t xml:space="preserve"> [!1] = 565,500 [A]</t>
  </si>
  <si>
    <t>574E76</t>
  </si>
  <si>
    <t>ASFALTOVÝ BETON PRO PODKLADNÍ VRSTVY ACP 16+, 16S TL. 80MM</t>
  </si>
  <si>
    <t xml:space="preserve"> [!3] = 289,900 [A]</t>
  </si>
  <si>
    <t xml:space="preserve"> [!4] = 230,200 [B]</t>
  </si>
  <si>
    <t xml:space="preserve"> [!8] = 167,400 [D]</t>
  </si>
  <si>
    <t>Mezisoučet = 687,500 [E]</t>
  </si>
  <si>
    <t>58212</t>
  </si>
  <si>
    <t>DLÁŽDĚNÉ KRYTY Z VELKÝCH KOSTEK DO LOŽE Z MC</t>
  </si>
  <si>
    <t>Dlažba žulová 16/16</t>
  </si>
  <si>
    <t xml:space="preserve"> 90,25 = 90,250 [A]</t>
  </si>
  <si>
    <t>Zpevnění dlažbou kraje 23,1+11,6+11,7+25+20 = 91,400 [B]</t>
  </si>
  <si>
    <t>Ostrůvky 5,92 = 5,920 [C]</t>
  </si>
  <si>
    <t>Celkové množství = 187,570</t>
  </si>
  <si>
    <t>- dodání dlažebního materiálu v požadované kvalite, dodání materiálu pro predepsané  lože v tlouštce predepsané dokumentací a pro predepsanou výpln spar
- ocištení podkladu
- uložení dlažby dle predepsaného technologického predpisu vcetne predepsané podkladní vrstvy a predepsané výplne spar
- zrízení vrstvy bez rozlišení šírky, pokládání vrstvy po etapách 
- úpravu napojení, ukoncení podél obrubníku, dilatacních zarízení, odvodnovacích proužku, odvodnovacu, vpustí, šachet a pod., nestanoví-li zadávací dokumentace jinak
- nezahrnuje postriky, nátery
- nezahrnuje tesnení podél obrubníku, dilatacních zarízení, odvodnovacích proužku, odvodnovacu, vpustí, šachet a pod.</t>
  </si>
  <si>
    <t>8</t>
  </si>
  <si>
    <t>Potrubí</t>
  </si>
  <si>
    <t>87634</t>
  </si>
  <si>
    <t>CHRÁNIČKY Z TRUB PLASTOVÝCH DN DO 200MM</t>
  </si>
  <si>
    <t>DN 200</t>
  </si>
  <si>
    <t>Chránička VaK 49 = 49,000</t>
  </si>
  <si>
    <t>Celkové množství = 49,000</t>
  </si>
  <si>
    <t>položky pro zhotovení potrubí platí bez ohledu na sklon
zahrnuje:
- výrobní dokumentaci (vcetne technologického predpisu)
- dodání veškerého trubního a pomocného materiálu  (trouby,  trubky,  tvarovky,  spojovací a tesnící  materiál a pod.), podperných, závesných a upevnovacích prvku, vcetne potrebných úprav
- úprava a príprava podkladu a podper, ocištení a ošetrení podkladu a podper
- zrízení plne funkcního potrubí, kompletní soustavy, podle príslušného technologického predpisu
- zrízení potrubí i jednotlivých cástí po etapách, vcetne pracovních spar a spoju, pracovního zaslepení koncu a pod.
- úprava prostupu, pruchodu  šachtami a komorami, okolí podper a vyústení, zaústení, napojení, vyvedení a upevnení odpad. výustí
- ochrana potrubí náterem (vc. úpravy povrchu), prípadne izolací, nejsou-li tyto práce predmetem jiné položky
- úprava, ocištení a ošetrení prostoru kolem potrubí
 vcetne prípadne predepsaného utesnení koncu chránicek
- položky platí pro práce provádené v prostoru zapaženém i nezapaženém a i v kolektorech, chránickách</t>
  </si>
  <si>
    <t>89712</t>
  </si>
  <si>
    <t>VPUSŤ KANALIZAČNÍ ULIČNÍ KOMPLETNÍ Z BETONOVÝCH DÍLCŮ</t>
  </si>
  <si>
    <t>KUS</t>
  </si>
  <si>
    <t>včetně mříže</t>
  </si>
  <si>
    <t xml:space="preserve"> 4 = 4,000</t>
  </si>
  <si>
    <t>Celkové množství = 4,000</t>
  </si>
  <si>
    <t>položka zahrnuje:
- dodávku a osazení predepsaných dílu vcetne mríže
- výpln, tesnení  a tmelení spar a spoju,
- opatrení  povrchu  betonu  izolací  proti zemní vlhkosti v cástech, kde prijdou do styku se zeminou nebo kamenivem,
- predepsané podkladní konstrukce</t>
  </si>
  <si>
    <t>9</t>
  </si>
  <si>
    <t>Ostatní konstrukce a práce</t>
  </si>
  <si>
    <t>914171</t>
  </si>
  <si>
    <t>DOPRAVNÍ ZNACKY ZÁKLADNÍ VELIKOSTI HLINÍKOVÉ FÓLIE TR 2 - DODÁVKA A MONTÁŽ</t>
  </si>
  <si>
    <t xml:space="preserve"> 23 = 23,000 [A]</t>
  </si>
  <si>
    <t>položka zahrnuje:
- dodávku a montáž znacek v požadovaném provedení</t>
  </si>
  <si>
    <t>914644</t>
  </si>
  <si>
    <t>DOPRAV ZNACKY 150X150CM OCEL FÓLIE TR 3 - DOD, MONT, DEMONT</t>
  </si>
  <si>
    <t xml:space="preserve"> 3 = 3,000 [A]</t>
  </si>
  <si>
    <t>položka zahrnuje:
- dodávku a montáž znacek v požadovaném provedení
- sloupky a upevnovací zarízení vcetne jejich osazení (betonová patka, zemní práce), pokud nejsou uvedeny samostatnou položkou
- u docasných (provizorních) znacek a zarízení údržbu po celou dobu trvání funkce, náhradu znicených nebo ztracených kusu, nutnou opravu poškozených cástí
- odstranení, demontáž a odklizení materiálu s odvozem na predepsané místo</t>
  </si>
  <si>
    <t>915211</t>
  </si>
  <si>
    <t>VODOROVNÉ DOPRAVNÍ ZNAČENÍ PLASTEM HLADKÉ - DODÁVKA A POKLÁDKA</t>
  </si>
  <si>
    <t xml:space="preserve">(113,097+74,770+4,981+19,915+4,822+18,677+9,488+13,621+25,678+42,875+54,378+4,052+16,48+4,354+2,54+8,025+15,748+8,813+4,09+15,1+12,169+5,229+7,505+18,87+6,161+25,007+15,764+25,188+19,093+18,385+18,385+16,731+6,608+5,102+4,218+19,809+6,04)*0,25=172.942 [A] </t>
  </si>
  <si>
    <t>Celkem 172,942 = 172,942</t>
  </si>
  <si>
    <t>položka zahrnuje:
- dodání a pokládku náterového materiálu (merí se pouze natíraná plocha)
- predznacení a reflexní úpravu</t>
  </si>
  <si>
    <t>917224</t>
  </si>
  <si>
    <t>SILNIČNÍ OBRUBY Z BETONOVÝCH OBRUBNÍKŮ ŠÍŘ 150MM</t>
  </si>
  <si>
    <t>vč. lože C16/20  tl. 0,1m 
150x250x1000</t>
  </si>
  <si>
    <t>Komunikace - zpevněné krajnice 70 = 70,000 [A]</t>
  </si>
  <si>
    <t>Položka zahrnuje:
dodání a pokládku betonových obrubníku o rozmerech predepsaných zadávací dokumentací
betonové lože i bocní betonovou operku.</t>
  </si>
  <si>
    <t>91723</t>
  </si>
  <si>
    <t>OBRUBY Z BETON KRAJNÍKŮ</t>
  </si>
  <si>
    <t xml:space="preserve"> 80*2 = 160,000</t>
  </si>
  <si>
    <t>Položka zahrnuje:
dodání a pokládku betonových krajníku o rozmerech predepsaných zadávací dokumentací
betonové lože i bocní betonovou operku.</t>
  </si>
  <si>
    <t>91726</t>
  </si>
  <si>
    <t>KO OBRUBNÍKY BETONOVÉ</t>
  </si>
  <si>
    <t>KO obrubník 195x300x600</t>
  </si>
  <si>
    <t>Prstenec 76 = 76,000</t>
  </si>
  <si>
    <t>Ostrůvky 6+7,6+15+5 = 33,600 [A]</t>
  </si>
  <si>
    <t>Celkové množství = 109,600</t>
  </si>
  <si>
    <t>917424</t>
  </si>
  <si>
    <t>CHODNÍKOVÉ OBRUBY Z KAMENNÝCH OBRUBNÍKU ŠÍR 150MM</t>
  </si>
  <si>
    <t>Zpevněné krajnice 86 = 86,000 [A]</t>
  </si>
  <si>
    <t>Položka zahrnuje:
dodání a pokládku kamenných obrubníku o rozmerech predepsaných zadávací dokumentací
betonové lože i bocní betonovou operku.</t>
  </si>
  <si>
    <t>917425</t>
  </si>
  <si>
    <t>CHODNÍKOVÉ OBRUBY Z KAMENNÝCH OBRUBNÍKŮ ŠÍŘ 200MM</t>
  </si>
  <si>
    <t>OP3 250x200</t>
  </si>
  <si>
    <t>Prstenec 66 = 66,000</t>
  </si>
  <si>
    <t>Položka zahrnuje:
dodání a pokládku kamenných obrubníku o rozmerech predepsaných zadávací dokumentací
betonové lože i bocní betonovou operku.</t>
  </si>
  <si>
    <t>9181B</t>
  </si>
  <si>
    <t>ČELA PROPUSTU Z TRUB DN DO 400MM Z BETONU</t>
  </si>
  <si>
    <t xml:space="preserve">4=4.000 [A] </t>
  </si>
  <si>
    <t>Celkem 4 = 4,000</t>
  </si>
  <si>
    <t>Položka zahrnuje kompletní celo (základ, drík, rímsu)
- dodání  cerstvého  betonu  (betonové  smesi)  požadované  kvality,  jeho  uložení  do požadovaného tvaru pri jakékoliv hustote výztuže, konzistenci cerstvého betonu a zpusobu hutnení, ošetrení a ochranu betonu,
- dodání a osazení výztuže,
- prípadne dokumentací predepsaný kamenný obklad,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podperné  konstr. (skruže) a lešení všech druhu pro bednení, uložení cerstvého betonu, výztuže a doplnkových konstr., vc. požadovaných otvoru, ochranných a bezpecnostních opatrení a základu techto konstrukcí a lešení,
- vytvorení kotevních cel, kapes, nálitku, a sedel,
- zrízení  všech  požadovaných  otvoru, kapes, výklenku, prostupu, dutin, drážek a pod., vc. ztížení práce a úprav  kolem nich,
- úpravy pro osazení výztuže, doplnkových konstrukcí a vybavení,
- úpravy povrchu pro položení požadované izolace, povlaku a náteru, prípadne vyspravení,
- ztížení práce u kabelových a injektážních trubek a ostatních zarízení osazovaných do betonu,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kamenivem,
- prípadné zrízení spojovací vrstvy u základu,
- úpravy pro osazení zarízení ochrany konstrukce proti vlivu bludných proudu.
Nezahrnuje zábradlí.</t>
  </si>
  <si>
    <t>9183B1</t>
  </si>
  <si>
    <t>PROPUSTY Z TRUB DN 400MM BETONOVÝCH</t>
  </si>
  <si>
    <t xml:space="preserve"> 9+17 = 26,000</t>
  </si>
  <si>
    <t>Položka zahrnuje:
- dodání a položení potrubí z trub z dokumentací predepsaného materiálu a predepsaného prumeru
- prípadné úpravy trub (zkrácení, šikmé seríznutí)
Nezahrnuje podkladní vrstvy a obetonování.</t>
  </si>
  <si>
    <t>931323</t>
  </si>
  <si>
    <t>TĚSNĚNÍ DILATAČ SPAR ASF ZÁLIVKOU MODIFIK PRŮŘ DO 300MM2</t>
  </si>
  <si>
    <t xml:space="preserve">dle pol. 113763 -  92,099=92.099 [A] </t>
  </si>
  <si>
    <t>položka zahrnuje dodávku a osazení predepsaného materiálu, ocištení ploch spáry pred úpravou, ocištení okolí spáry po úprave
nezahrnuje tesnící profil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</si>
</sst>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0.00"/>
    <numFmt numFmtId="165" formatCode="#\ ###\ ###\ ###\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  <fill>
      <patternFill patternType="solid">
        <fgColor theme="8" tint="0.399980008602142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32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0" fontId="2" fillId="0" borderId="0" xfId="0" applyFont="1"/>
    <xf numFmtId="0" fontId="6" fillId="2" borderId="0" xfId="24" applyFill="1" applyAlignment="1">
      <alignment horizontal="left" vertical="center" wrapText="1"/>
      <protection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0" fontId="8" fillId="0" borderId="2" xfId="0" applyFont="1" applyBorder="1" applyAlignment="1">
      <alignment wrapText="1"/>
    </xf>
    <xf numFmtId="0" fontId="4" fillId="2" borderId="0" xfId="21" applyFill="1" applyAlignment="1">
      <alignment horizontal="left" vertical="center" wrapText="1"/>
      <protection/>
    </xf>
    <xf numFmtId="0" fontId="0" fillId="2" borderId="0" xfId="0" applyFill="1"/>
    <xf numFmtId="0" fontId="6" fillId="2" borderId="0" xfId="24" applyFill="1" applyAlignment="1">
      <alignment horizontal="right" vertical="center" wrapText="1"/>
      <protection/>
    </xf>
    <xf numFmtId="0" fontId="0" fillId="2" borderId="0" xfId="0" applyFill="1" applyAlignment="1">
      <alignment horizontal="right"/>
    </xf>
    <xf numFmtId="0" fontId="5" fillId="3" borderId="1" xfId="23" applyFill="1" applyBorder="1" applyAlignment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workbookViewId="0" topLeftCell="A1">
      <selection activeCell="C18" sqref="C18"/>
    </sheetView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3"/>
      <c r="B2" s="26" t="s">
        <v>2</v>
      </c>
      <c r="C2" s="3"/>
      <c r="D2" s="3"/>
      <c r="E2" s="3"/>
    </row>
    <row r="3" spans="1:5" ht="15">
      <c r="A3" s="3"/>
      <c r="B3" s="27"/>
      <c r="C3" s="3"/>
      <c r="D3" s="3"/>
      <c r="E3" s="3"/>
    </row>
    <row r="4" spans="1:5" ht="15">
      <c r="A4" s="3"/>
      <c r="B4" s="26" t="s">
        <v>3</v>
      </c>
      <c r="C4" s="27"/>
      <c r="D4" s="27"/>
      <c r="E4" s="27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4</v>
      </c>
      <c r="C6" s="6">
        <f>SUM(C10)</f>
        <v>1000000</v>
      </c>
      <c r="D6" s="3"/>
      <c r="E6" s="3"/>
    </row>
    <row r="7" spans="1:5" ht="15">
      <c r="A7" s="3"/>
      <c r="B7" s="5" t="s">
        <v>5</v>
      </c>
      <c r="C7" s="6">
        <f>SUM(E10)</f>
        <v>1210000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6</v>
      </c>
      <c r="B9" s="7" t="s">
        <v>7</v>
      </c>
      <c r="C9" s="7" t="s">
        <v>8</v>
      </c>
      <c r="D9" s="7" t="s">
        <v>9</v>
      </c>
      <c r="E9" s="7" t="s">
        <v>10</v>
      </c>
    </row>
    <row r="10" spans="1:5" ht="15">
      <c r="A10" s="8" t="s">
        <v>11</v>
      </c>
      <c r="B10" s="8" t="s">
        <v>12</v>
      </c>
      <c r="C10" s="9">
        <f>'SO 101'!I3</f>
        <v>1000000</v>
      </c>
      <c r="D10" s="9">
        <f>SUMIFS('SO 101'!O:O,'SO 101'!A:A,"P")</f>
        <v>210000</v>
      </c>
      <c r="E10" s="9">
        <f>C10+D10</f>
        <v>1210000</v>
      </c>
    </row>
  </sheetData>
  <sheetProtection algorithmName="SHA-512" hashValue="hFPNlqEL4xOSaOkn49XPleS0E8XnYPwPXI6YAH96K8IC6rOdOPA0fBqUBt8M0b313ORD0wWbCO547l+nS8XZlA==" saltValue="wkIsqbZGTy2pCXFIrsWdow==" spinCount="100000" sheet="1" objects="1" scenarios="1"/>
  <mergeCells count="2">
    <mergeCell ref="B2:B3"/>
    <mergeCell ref="B4:E4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0"/>
  <sheetViews>
    <sheetView tabSelected="1" zoomScale="85" zoomScaleNormal="85" workbookViewId="0" topLeftCell="B1">
      <selection activeCell="R27" sqref="R27"/>
    </sheetView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0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0.25">
      <c r="B2" s="3"/>
      <c r="C2" s="3"/>
      <c r="D2" s="3"/>
      <c r="E2" s="4" t="s">
        <v>13</v>
      </c>
      <c r="F2" s="3"/>
      <c r="G2" s="3"/>
      <c r="H2" s="3"/>
      <c r="I2" s="3"/>
    </row>
    <row r="3" spans="1:16" ht="30">
      <c r="A3" t="s">
        <v>14</v>
      </c>
      <c r="B3" s="11" t="s">
        <v>15</v>
      </c>
      <c r="C3" s="28" t="s">
        <v>16</v>
      </c>
      <c r="D3" s="29"/>
      <c r="E3" s="11" t="s">
        <v>17</v>
      </c>
      <c r="F3" s="3"/>
      <c r="G3" s="3"/>
      <c r="H3" s="12" t="s">
        <v>11</v>
      </c>
      <c r="I3" s="13">
        <f>SUMIFS(I8:I320,A8:A320,"SD")</f>
        <v>1000000</v>
      </c>
      <c r="O3">
        <v>0</v>
      </c>
      <c r="P3">
        <v>2</v>
      </c>
    </row>
    <row r="4" spans="1:16" ht="15">
      <c r="A4" t="s">
        <v>18</v>
      </c>
      <c r="B4" s="11" t="s">
        <v>19</v>
      </c>
      <c r="C4" s="28" t="s">
        <v>11</v>
      </c>
      <c r="D4" s="29"/>
      <c r="E4" s="11" t="s">
        <v>12</v>
      </c>
      <c r="F4" s="3"/>
      <c r="G4" s="3"/>
      <c r="H4" s="3"/>
      <c r="I4" s="3"/>
      <c r="O4">
        <v>0.15</v>
      </c>
      <c r="P4">
        <v>2</v>
      </c>
    </row>
    <row r="5" spans="1:15" ht="15">
      <c r="A5" s="30" t="s">
        <v>20</v>
      </c>
      <c r="B5" s="30" t="s">
        <v>21</v>
      </c>
      <c r="C5" s="30" t="s">
        <v>22</v>
      </c>
      <c r="D5" s="30" t="s">
        <v>23</v>
      </c>
      <c r="E5" s="30" t="s">
        <v>24</v>
      </c>
      <c r="F5" s="30" t="s">
        <v>25</v>
      </c>
      <c r="G5" s="30" t="s">
        <v>26</v>
      </c>
      <c r="H5" s="30" t="s">
        <v>27</v>
      </c>
      <c r="I5" s="30"/>
      <c r="O5">
        <v>0.21</v>
      </c>
    </row>
    <row r="6" spans="1:9" ht="15">
      <c r="A6" s="30"/>
      <c r="B6" s="30"/>
      <c r="C6" s="30"/>
      <c r="D6" s="30"/>
      <c r="E6" s="30"/>
      <c r="F6" s="30"/>
      <c r="G6" s="30"/>
      <c r="H6" s="7" t="s">
        <v>28</v>
      </c>
      <c r="I6" s="7" t="s">
        <v>29</v>
      </c>
    </row>
    <row r="7" spans="1:9" ht="15">
      <c r="A7" s="7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15">
      <c r="A8" s="14" t="s">
        <v>30</v>
      </c>
      <c r="B8" s="14"/>
      <c r="C8" s="15" t="s">
        <v>31</v>
      </c>
      <c r="D8" s="14"/>
      <c r="E8" s="14" t="s">
        <v>32</v>
      </c>
      <c r="F8" s="14"/>
      <c r="G8" s="14"/>
      <c r="H8" s="14"/>
      <c r="I8" s="16">
        <f>SUMIFS(I9:I64,A9:A64,"P")</f>
        <v>1000000</v>
      </c>
    </row>
    <row r="9" spans="1:16" ht="15">
      <c r="A9" s="17" t="s">
        <v>33</v>
      </c>
      <c r="B9" s="17">
        <v>1</v>
      </c>
      <c r="C9" s="18" t="s">
        <v>34</v>
      </c>
      <c r="E9" s="19" t="s">
        <v>36</v>
      </c>
      <c r="F9" s="20" t="s">
        <v>37</v>
      </c>
      <c r="G9" s="21">
        <v>1</v>
      </c>
      <c r="H9" s="31">
        <v>0</v>
      </c>
      <c r="I9" s="22">
        <f>ROUND(G9*H9,P4)</f>
        <v>0</v>
      </c>
      <c r="O9" s="23">
        <f>I9*0.21</f>
        <v>0</v>
      </c>
      <c r="P9">
        <v>3</v>
      </c>
    </row>
    <row r="10" spans="1:5" ht="15">
      <c r="A10" s="17" t="s">
        <v>38</v>
      </c>
      <c r="E10" s="24"/>
    </row>
    <row r="11" spans="1:5" ht="15">
      <c r="A11" s="17" t="s">
        <v>39</v>
      </c>
      <c r="E11" s="25" t="s">
        <v>40</v>
      </c>
    </row>
    <row r="12" spans="1:5" ht="15">
      <c r="A12" s="17" t="s">
        <v>41</v>
      </c>
      <c r="E12" s="24"/>
    </row>
    <row r="13" spans="1:16" ht="15">
      <c r="A13" s="17" t="s">
        <v>33</v>
      </c>
      <c r="B13" s="17">
        <v>2</v>
      </c>
      <c r="C13" s="18" t="s">
        <v>42</v>
      </c>
      <c r="E13" s="19" t="s">
        <v>43</v>
      </c>
      <c r="F13" s="20" t="s">
        <v>37</v>
      </c>
      <c r="G13" s="21">
        <v>1</v>
      </c>
      <c r="H13" s="31">
        <v>0</v>
      </c>
      <c r="I13" s="22">
        <f>ROUND(G13*H13,P4)</f>
        <v>0</v>
      </c>
      <c r="O13" s="23">
        <f>I13*0.21</f>
        <v>0</v>
      </c>
      <c r="P13">
        <v>3</v>
      </c>
    </row>
    <row r="14" spans="1:5" ht="15">
      <c r="A14" s="17" t="s">
        <v>38</v>
      </c>
      <c r="E14" s="24"/>
    </row>
    <row r="15" spans="1:5" ht="15">
      <c r="A15" s="17" t="s">
        <v>39</v>
      </c>
      <c r="E15" s="25" t="s">
        <v>40</v>
      </c>
    </row>
    <row r="16" spans="1:5" ht="15">
      <c r="A16" s="17" t="s">
        <v>41</v>
      </c>
      <c r="E16" s="24"/>
    </row>
    <row r="17" spans="1:16" ht="15">
      <c r="A17" s="17" t="s">
        <v>33</v>
      </c>
      <c r="B17" s="17">
        <v>3</v>
      </c>
      <c r="C17" s="18" t="s">
        <v>44</v>
      </c>
      <c r="E17" s="19" t="s">
        <v>45</v>
      </c>
      <c r="F17" s="20" t="s">
        <v>37</v>
      </c>
      <c r="G17" s="21">
        <v>1</v>
      </c>
      <c r="H17" s="31">
        <v>0</v>
      </c>
      <c r="I17" s="22">
        <f>ROUND(G17*H17,P4)</f>
        <v>0</v>
      </c>
      <c r="O17" s="23">
        <f>I17*0.21</f>
        <v>0</v>
      </c>
      <c r="P17">
        <v>3</v>
      </c>
    </row>
    <row r="18" spans="1:5" ht="15">
      <c r="A18" s="17" t="s">
        <v>38</v>
      </c>
      <c r="E18" s="24"/>
    </row>
    <row r="19" spans="1:5" ht="15">
      <c r="A19" s="17" t="s">
        <v>39</v>
      </c>
      <c r="E19" s="25" t="s">
        <v>40</v>
      </c>
    </row>
    <row r="20" spans="1:5" ht="15">
      <c r="A20" s="17" t="s">
        <v>41</v>
      </c>
      <c r="E20" s="24"/>
    </row>
    <row r="21" spans="1:16" ht="30">
      <c r="A21" s="17" t="s">
        <v>33</v>
      </c>
      <c r="B21" s="17">
        <v>4</v>
      </c>
      <c r="C21" s="18" t="s">
        <v>46</v>
      </c>
      <c r="E21" s="19" t="s">
        <v>47</v>
      </c>
      <c r="F21" s="20" t="s">
        <v>37</v>
      </c>
      <c r="G21" s="21">
        <v>1</v>
      </c>
      <c r="H21" s="31">
        <v>0</v>
      </c>
      <c r="I21" s="22">
        <f>ROUND(G21*H21,P4)</f>
        <v>0</v>
      </c>
      <c r="O21" s="23">
        <f>I21*0.21</f>
        <v>0</v>
      </c>
      <c r="P21">
        <v>3</v>
      </c>
    </row>
    <row r="22" spans="1:5" ht="15">
      <c r="A22" s="17" t="s">
        <v>38</v>
      </c>
      <c r="E22" s="24"/>
    </row>
    <row r="23" spans="1:5" ht="15">
      <c r="A23" s="17" t="s">
        <v>39</v>
      </c>
      <c r="E23" s="25" t="s">
        <v>40</v>
      </c>
    </row>
    <row r="24" spans="1:5" ht="15">
      <c r="A24" s="17" t="s">
        <v>41</v>
      </c>
      <c r="E24" s="24"/>
    </row>
    <row r="25" spans="1:16" ht="15">
      <c r="A25" s="17" t="s">
        <v>33</v>
      </c>
      <c r="B25" s="17">
        <v>5</v>
      </c>
      <c r="C25" s="18" t="s">
        <v>48</v>
      </c>
      <c r="D25" s="17" t="s">
        <v>49</v>
      </c>
      <c r="E25" s="19" t="s">
        <v>50</v>
      </c>
      <c r="F25" s="20" t="s">
        <v>51</v>
      </c>
      <c r="G25" s="21">
        <v>1788.034</v>
      </c>
      <c r="H25" s="31">
        <v>0</v>
      </c>
      <c r="I25" s="22">
        <f>ROUND(G25*H25,P4)</f>
        <v>0</v>
      </c>
      <c r="O25" s="23">
        <f>I25*0.21</f>
        <v>0</v>
      </c>
      <c r="P25">
        <v>3</v>
      </c>
    </row>
    <row r="26" spans="1:5" ht="15">
      <c r="A26" s="17" t="s">
        <v>38</v>
      </c>
      <c r="E26" s="24" t="s">
        <v>35</v>
      </c>
    </row>
    <row r="27" spans="1:5" ht="45">
      <c r="A27" s="17" t="s">
        <v>39</v>
      </c>
      <c r="E27" s="25" t="s">
        <v>52</v>
      </c>
    </row>
    <row r="28" spans="1:5" ht="15">
      <c r="A28" s="17" t="s">
        <v>39</v>
      </c>
      <c r="E28" s="25" t="s">
        <v>53</v>
      </c>
    </row>
    <row r="29" spans="1:5" ht="30">
      <c r="A29" s="17" t="s">
        <v>41</v>
      </c>
      <c r="E29" s="19" t="s">
        <v>54</v>
      </c>
    </row>
    <row r="30" spans="1:16" ht="15">
      <c r="A30" s="17" t="s">
        <v>33</v>
      </c>
      <c r="B30" s="17">
        <v>6</v>
      </c>
      <c r="C30" s="18" t="s">
        <v>48</v>
      </c>
      <c r="D30" s="17" t="s">
        <v>55</v>
      </c>
      <c r="E30" s="19" t="s">
        <v>56</v>
      </c>
      <c r="F30" s="20" t="s">
        <v>51</v>
      </c>
      <c r="G30" s="21">
        <v>289</v>
      </c>
      <c r="H30" s="31">
        <v>0</v>
      </c>
      <c r="I30" s="22">
        <f>ROUND(G30*H30,P4)</f>
        <v>0</v>
      </c>
      <c r="O30" s="23">
        <f>I30*0.21</f>
        <v>0</v>
      </c>
      <c r="P30">
        <v>3</v>
      </c>
    </row>
    <row r="31" spans="1:5" ht="15">
      <c r="A31" s="17" t="s">
        <v>38</v>
      </c>
      <c r="E31" s="24" t="s">
        <v>35</v>
      </c>
    </row>
    <row r="32" spans="1:5" ht="15">
      <c r="A32" s="17" t="s">
        <v>39</v>
      </c>
      <c r="E32" s="25" t="s">
        <v>57</v>
      </c>
    </row>
    <row r="33" spans="1:5" ht="15">
      <c r="A33" s="17" t="s">
        <v>39</v>
      </c>
      <c r="E33" s="25" t="s">
        <v>58</v>
      </c>
    </row>
    <row r="34" spans="1:5" ht="15">
      <c r="A34" s="17" t="s">
        <v>41</v>
      </c>
      <c r="E34" s="24"/>
    </row>
    <row r="35" spans="1:16" ht="15">
      <c r="A35" s="17" t="s">
        <v>33</v>
      </c>
      <c r="B35" s="17">
        <v>7</v>
      </c>
      <c r="C35" s="18" t="s">
        <v>48</v>
      </c>
      <c r="D35" s="17" t="s">
        <v>59</v>
      </c>
      <c r="E35" s="19" t="s">
        <v>60</v>
      </c>
      <c r="F35" s="20" t="s">
        <v>51</v>
      </c>
      <c r="G35" s="21">
        <v>12</v>
      </c>
      <c r="H35" s="31">
        <v>0</v>
      </c>
      <c r="I35" s="22">
        <f>ROUND(G35*H35,P4)</f>
        <v>0</v>
      </c>
      <c r="O35" s="23">
        <f>I35*0.21</f>
        <v>0</v>
      </c>
      <c r="P35">
        <v>3</v>
      </c>
    </row>
    <row r="36" spans="1:5" ht="15">
      <c r="A36" s="17" t="s">
        <v>38</v>
      </c>
      <c r="E36" s="24" t="s">
        <v>35</v>
      </c>
    </row>
    <row r="37" spans="1:5" ht="15">
      <c r="A37" s="17" t="s">
        <v>39</v>
      </c>
      <c r="E37" s="25" t="s">
        <v>61</v>
      </c>
    </row>
    <row r="38" spans="1:5" ht="30">
      <c r="A38" s="17" t="s">
        <v>41</v>
      </c>
      <c r="E38" s="19" t="s">
        <v>54</v>
      </c>
    </row>
    <row r="39" spans="1:16" ht="15">
      <c r="A39" s="17" t="s">
        <v>33</v>
      </c>
      <c r="B39" s="17">
        <v>8</v>
      </c>
      <c r="C39" s="18" t="s">
        <v>62</v>
      </c>
      <c r="E39" s="19" t="s">
        <v>63</v>
      </c>
      <c r="F39" s="20" t="s">
        <v>51</v>
      </c>
      <c r="G39" s="21">
        <v>265.778</v>
      </c>
      <c r="H39" s="31">
        <v>0</v>
      </c>
      <c r="I39" s="22">
        <f>ROUND(G39*H39,P4)</f>
        <v>0</v>
      </c>
      <c r="O39" s="23">
        <f>I39*0.21</f>
        <v>0</v>
      </c>
      <c r="P39">
        <v>3</v>
      </c>
    </row>
    <row r="40" spans="1:5" ht="15">
      <c r="A40" s="17" t="s">
        <v>38</v>
      </c>
      <c r="E40" s="24" t="s">
        <v>35</v>
      </c>
    </row>
    <row r="41" spans="1:5" ht="15">
      <c r="A41" s="17" t="s">
        <v>39</v>
      </c>
      <c r="E41" s="25" t="s">
        <v>64</v>
      </c>
    </row>
    <row r="42" spans="1:5" ht="15">
      <c r="A42" s="17" t="s">
        <v>39</v>
      </c>
      <c r="E42" s="25" t="s">
        <v>65</v>
      </c>
    </row>
    <row r="43" spans="1:5" ht="30">
      <c r="A43" s="17" t="s">
        <v>41</v>
      </c>
      <c r="E43" s="19" t="s">
        <v>54</v>
      </c>
    </row>
    <row r="44" spans="1:16" ht="15">
      <c r="A44" s="17" t="s">
        <v>33</v>
      </c>
      <c r="B44" s="17">
        <v>9</v>
      </c>
      <c r="C44" s="18" t="s">
        <v>66</v>
      </c>
      <c r="E44" s="19" t="s">
        <v>67</v>
      </c>
      <c r="F44" s="20" t="s">
        <v>51</v>
      </c>
      <c r="G44" s="21">
        <v>2100.887</v>
      </c>
      <c r="H44" s="31">
        <v>0</v>
      </c>
      <c r="I44" s="22">
        <f>ROUND(G44*H44,P4)</f>
        <v>0</v>
      </c>
      <c r="O44" s="23">
        <f>I44*0.21</f>
        <v>0</v>
      </c>
      <c r="P44">
        <v>3</v>
      </c>
    </row>
    <row r="45" spans="1:5" ht="15">
      <c r="A45" s="17" t="s">
        <v>38</v>
      </c>
      <c r="E45" s="24" t="s">
        <v>35</v>
      </c>
    </row>
    <row r="46" spans="1:5" ht="15">
      <c r="A46" s="17" t="s">
        <v>39</v>
      </c>
      <c r="E46" s="25" t="s">
        <v>68</v>
      </c>
    </row>
    <row r="47" spans="1:5" ht="15">
      <c r="A47" s="17" t="s">
        <v>39</v>
      </c>
      <c r="E47" s="25" t="s">
        <v>69</v>
      </c>
    </row>
    <row r="48" spans="1:5" ht="15">
      <c r="A48" s="17" t="s">
        <v>39</v>
      </c>
      <c r="E48" s="25" t="s">
        <v>70</v>
      </c>
    </row>
    <row r="49" spans="1:5" ht="30">
      <c r="A49" s="17" t="s">
        <v>41</v>
      </c>
      <c r="E49" s="19" t="s">
        <v>54</v>
      </c>
    </row>
    <row r="50" spans="1:16" ht="30">
      <c r="A50" s="17" t="s">
        <v>33</v>
      </c>
      <c r="B50" s="17">
        <v>10</v>
      </c>
      <c r="C50" s="18" t="s">
        <v>71</v>
      </c>
      <c r="D50" s="17" t="s">
        <v>16</v>
      </c>
      <c r="E50" s="19" t="s">
        <v>72</v>
      </c>
      <c r="F50" s="20" t="s">
        <v>37</v>
      </c>
      <c r="G50" s="21">
        <v>1</v>
      </c>
      <c r="H50" s="22">
        <v>1000000</v>
      </c>
      <c r="I50" s="22">
        <f>ROUND(G50*H50,P4)</f>
        <v>1000000</v>
      </c>
      <c r="O50" s="23">
        <f>I50*0.21</f>
        <v>210000</v>
      </c>
      <c r="P50">
        <v>3</v>
      </c>
    </row>
    <row r="51" spans="1:5" ht="15">
      <c r="A51" s="17" t="s">
        <v>38</v>
      </c>
      <c r="E51" s="24" t="s">
        <v>35</v>
      </c>
    </row>
    <row r="52" spans="1:5" ht="15">
      <c r="A52" s="17" t="s">
        <v>39</v>
      </c>
      <c r="E52" s="25" t="s">
        <v>40</v>
      </c>
    </row>
    <row r="53" spans="1:5" ht="30">
      <c r="A53" s="17" t="s">
        <v>41</v>
      </c>
      <c r="E53" s="19" t="s">
        <v>73</v>
      </c>
    </row>
    <row r="54" spans="1:16" ht="30">
      <c r="A54" s="17" t="s">
        <v>33</v>
      </c>
      <c r="B54" s="17">
        <v>11</v>
      </c>
      <c r="C54" s="18" t="s">
        <v>71</v>
      </c>
      <c r="D54" s="17" t="s">
        <v>74</v>
      </c>
      <c r="E54" s="19" t="s">
        <v>75</v>
      </c>
      <c r="F54" s="20" t="s">
        <v>37</v>
      </c>
      <c r="G54" s="21">
        <v>1</v>
      </c>
      <c r="H54" s="31">
        <v>0</v>
      </c>
      <c r="I54" s="22">
        <f>ROUND(G54*H54,P4)</f>
        <v>0</v>
      </c>
      <c r="O54" s="23">
        <f>I54*0.21</f>
        <v>0</v>
      </c>
      <c r="P54">
        <v>3</v>
      </c>
    </row>
    <row r="55" spans="1:5" ht="15">
      <c r="A55" s="17" t="s">
        <v>38</v>
      </c>
      <c r="E55" s="19" t="s">
        <v>76</v>
      </c>
    </row>
    <row r="56" spans="1:5" ht="15">
      <c r="A56" s="17" t="s">
        <v>39</v>
      </c>
      <c r="E56" s="25" t="s">
        <v>77</v>
      </c>
    </row>
    <row r="57" spans="1:5" ht="15">
      <c r="A57" s="17" t="s">
        <v>39</v>
      </c>
      <c r="E57" s="25" t="s">
        <v>78</v>
      </c>
    </row>
    <row r="58" spans="1:5" ht="30">
      <c r="A58" s="17" t="s">
        <v>41</v>
      </c>
      <c r="E58" s="19" t="s">
        <v>73</v>
      </c>
    </row>
    <row r="59" spans="1:16" ht="30">
      <c r="A59" s="17" t="s">
        <v>33</v>
      </c>
      <c r="B59" s="17">
        <v>12</v>
      </c>
      <c r="C59" s="18" t="s">
        <v>79</v>
      </c>
      <c r="E59" s="19" t="s">
        <v>80</v>
      </c>
      <c r="F59" s="20" t="s">
        <v>37</v>
      </c>
      <c r="G59" s="21">
        <v>1</v>
      </c>
      <c r="H59" s="31">
        <v>0</v>
      </c>
      <c r="I59" s="22">
        <f>ROUND(G59*H59,P4)</f>
        <v>0</v>
      </c>
      <c r="O59" s="23">
        <f>I59*0.21</f>
        <v>0</v>
      </c>
      <c r="P59">
        <v>3</v>
      </c>
    </row>
    <row r="60" spans="1:5" ht="15">
      <c r="A60" s="17" t="s">
        <v>38</v>
      </c>
      <c r="E60" s="24" t="s">
        <v>35</v>
      </c>
    </row>
    <row r="61" spans="1:5" ht="30">
      <c r="A61" s="17" t="s">
        <v>41</v>
      </c>
      <c r="E61" s="19" t="s">
        <v>81</v>
      </c>
    </row>
    <row r="62" spans="1:16" ht="15">
      <c r="A62" s="17" t="s">
        <v>33</v>
      </c>
      <c r="B62" s="17">
        <v>13</v>
      </c>
      <c r="C62" s="18" t="s">
        <v>82</v>
      </c>
      <c r="E62" s="19" t="s">
        <v>83</v>
      </c>
      <c r="F62" s="20" t="s">
        <v>37</v>
      </c>
      <c r="G62" s="21">
        <v>1</v>
      </c>
      <c r="H62" s="31">
        <v>0</v>
      </c>
      <c r="I62" s="22">
        <f>ROUND(G62*H62,P4)</f>
        <v>0</v>
      </c>
      <c r="O62" s="23">
        <f>I62*0.21</f>
        <v>0</v>
      </c>
      <c r="P62">
        <v>3</v>
      </c>
    </row>
    <row r="63" spans="1:5" ht="15">
      <c r="A63" s="17" t="s">
        <v>38</v>
      </c>
      <c r="E63" s="24" t="s">
        <v>35</v>
      </c>
    </row>
    <row r="64" spans="1:5" ht="30">
      <c r="A64" s="17" t="s">
        <v>41</v>
      </c>
      <c r="E64" s="19" t="s">
        <v>84</v>
      </c>
    </row>
    <row r="65" spans="1:9" ht="15">
      <c r="A65" s="14" t="s">
        <v>30</v>
      </c>
      <c r="B65" s="14"/>
      <c r="C65" s="15" t="s">
        <v>16</v>
      </c>
      <c r="D65" s="14"/>
      <c r="E65" s="14" t="s">
        <v>85</v>
      </c>
      <c r="F65" s="14"/>
      <c r="G65" s="14"/>
      <c r="H65" s="14"/>
      <c r="I65" s="16">
        <f>SUMIFS(I66:I153,A66:A153,"P")</f>
        <v>0</v>
      </c>
    </row>
    <row r="66" spans="1:16" ht="15">
      <c r="A66" s="17" t="s">
        <v>33</v>
      </c>
      <c r="B66" s="17">
        <v>14</v>
      </c>
      <c r="C66" s="18" t="s">
        <v>86</v>
      </c>
      <c r="D66" s="17" t="s">
        <v>87</v>
      </c>
      <c r="E66" s="19" t="s">
        <v>88</v>
      </c>
      <c r="F66" s="20" t="s">
        <v>89</v>
      </c>
      <c r="G66" s="21">
        <v>120</v>
      </c>
      <c r="H66" s="31">
        <v>0</v>
      </c>
      <c r="I66" s="22">
        <f>ROUND(G66*H66,P4)</f>
        <v>0</v>
      </c>
      <c r="O66" s="23">
        <f>I66*0.21</f>
        <v>0</v>
      </c>
      <c r="P66">
        <v>3</v>
      </c>
    </row>
    <row r="67" spans="1:5" ht="15">
      <c r="A67" s="17" t="s">
        <v>38</v>
      </c>
      <c r="E67" s="19" t="s">
        <v>90</v>
      </c>
    </row>
    <row r="68" spans="1:5" ht="15">
      <c r="A68" s="17" t="s">
        <v>39</v>
      </c>
      <c r="E68" s="25" t="s">
        <v>91</v>
      </c>
    </row>
    <row r="69" spans="1:5" ht="15">
      <c r="A69" s="17" t="s">
        <v>39</v>
      </c>
      <c r="E69" s="25" t="s">
        <v>92</v>
      </c>
    </row>
    <row r="70" spans="1:5" ht="15">
      <c r="A70" s="17" t="s">
        <v>41</v>
      </c>
      <c r="E70" s="19" t="s">
        <v>93</v>
      </c>
    </row>
    <row r="71" spans="1:16" ht="15">
      <c r="A71" s="17" t="s">
        <v>33</v>
      </c>
      <c r="B71" s="17">
        <v>15</v>
      </c>
      <c r="C71" s="18" t="s">
        <v>94</v>
      </c>
      <c r="D71" s="17" t="s">
        <v>95</v>
      </c>
      <c r="E71" s="19" t="s">
        <v>96</v>
      </c>
      <c r="F71" s="20" t="s">
        <v>51</v>
      </c>
      <c r="G71" s="21">
        <v>289</v>
      </c>
      <c r="H71" s="31">
        <v>0</v>
      </c>
      <c r="I71" s="22">
        <f>ROUND(G71*H71,P4)</f>
        <v>0</v>
      </c>
      <c r="O71" s="23">
        <f>I71*0.21</f>
        <v>0</v>
      </c>
      <c r="P71">
        <v>3</v>
      </c>
    </row>
    <row r="72" spans="1:5" ht="15">
      <c r="A72" s="17" t="s">
        <v>38</v>
      </c>
      <c r="E72" s="19" t="s">
        <v>97</v>
      </c>
    </row>
    <row r="73" spans="1:5" ht="15">
      <c r="A73" s="17" t="s">
        <v>39</v>
      </c>
      <c r="E73" s="25" t="s">
        <v>98</v>
      </c>
    </row>
    <row r="74" spans="1:5" ht="15">
      <c r="A74" s="17" t="s">
        <v>39</v>
      </c>
      <c r="E74" s="25" t="s">
        <v>58</v>
      </c>
    </row>
    <row r="75" spans="1:5" ht="90">
      <c r="A75" s="17" t="s">
        <v>41</v>
      </c>
      <c r="E75" s="19" t="s">
        <v>99</v>
      </c>
    </row>
    <row r="76" spans="1:16" ht="15">
      <c r="A76" s="17" t="s">
        <v>33</v>
      </c>
      <c r="B76" s="17">
        <v>16</v>
      </c>
      <c r="C76" s="18" t="s">
        <v>100</v>
      </c>
      <c r="E76" s="19" t="s">
        <v>101</v>
      </c>
      <c r="F76" s="20" t="s">
        <v>51</v>
      </c>
      <c r="G76" s="21">
        <v>265.778</v>
      </c>
      <c r="H76" s="31">
        <v>0</v>
      </c>
      <c r="I76" s="22">
        <f>ROUND(G76*H76,P4)</f>
        <v>0</v>
      </c>
      <c r="O76" s="23">
        <f>I76*0.21</f>
        <v>0</v>
      </c>
      <c r="P76">
        <v>3</v>
      </c>
    </row>
    <row r="77" spans="1:5" ht="15">
      <c r="A77" s="17" t="s">
        <v>38</v>
      </c>
      <c r="E77" s="19" t="s">
        <v>102</v>
      </c>
    </row>
    <row r="78" spans="1:5" ht="15">
      <c r="A78" s="17" t="s">
        <v>39</v>
      </c>
      <c r="E78" s="25" t="s">
        <v>103</v>
      </c>
    </row>
    <row r="79" spans="1:5" ht="15">
      <c r="A79" s="17" t="s">
        <v>39</v>
      </c>
      <c r="E79" s="25" t="s">
        <v>65</v>
      </c>
    </row>
    <row r="80" spans="1:5" ht="90">
      <c r="A80" s="17" t="s">
        <v>41</v>
      </c>
      <c r="E80" s="19" t="s">
        <v>99</v>
      </c>
    </row>
    <row r="81" spans="1:16" ht="15">
      <c r="A81" s="17" t="s">
        <v>33</v>
      </c>
      <c r="B81" s="17">
        <v>17</v>
      </c>
      <c r="C81" s="18" t="s">
        <v>104</v>
      </c>
      <c r="E81" s="19" t="s">
        <v>105</v>
      </c>
      <c r="F81" s="20" t="s">
        <v>106</v>
      </c>
      <c r="G81" s="21">
        <v>92.099</v>
      </c>
      <c r="H81" s="31">
        <v>0</v>
      </c>
      <c r="I81" s="22">
        <f>ROUND(G81*H81,P4)</f>
        <v>0</v>
      </c>
      <c r="O81" s="23">
        <f>I81*0.21</f>
        <v>0</v>
      </c>
      <c r="P81">
        <v>3</v>
      </c>
    </row>
    <row r="82" spans="1:5" ht="15">
      <c r="A82" s="17" t="s">
        <v>38</v>
      </c>
      <c r="E82" s="24" t="s">
        <v>35</v>
      </c>
    </row>
    <row r="83" spans="1:5" ht="15">
      <c r="A83" s="17" t="s">
        <v>39</v>
      </c>
      <c r="E83" s="25" t="s">
        <v>107</v>
      </c>
    </row>
    <row r="84" spans="1:5" ht="15">
      <c r="A84" s="17" t="s">
        <v>39</v>
      </c>
      <c r="E84" s="25" t="s">
        <v>108</v>
      </c>
    </row>
    <row r="85" spans="1:5" ht="30">
      <c r="A85" s="17" t="s">
        <v>41</v>
      </c>
      <c r="E85" s="19" t="s">
        <v>109</v>
      </c>
    </row>
    <row r="86" spans="1:16" ht="15">
      <c r="A86" s="17" t="s">
        <v>33</v>
      </c>
      <c r="B86" s="17">
        <v>18</v>
      </c>
      <c r="C86" s="18" t="s">
        <v>110</v>
      </c>
      <c r="D86" s="17" t="s">
        <v>111</v>
      </c>
      <c r="E86" s="19" t="s">
        <v>112</v>
      </c>
      <c r="F86" s="20" t="s">
        <v>51</v>
      </c>
      <c r="G86" s="21">
        <v>76.205</v>
      </c>
      <c r="H86" s="31">
        <v>0</v>
      </c>
      <c r="I86" s="22">
        <f>ROUND(G86*H86,P4)</f>
        <v>0</v>
      </c>
      <c r="O86" s="23">
        <f>I86*0.21</f>
        <v>0</v>
      </c>
      <c r="P86">
        <v>3</v>
      </c>
    </row>
    <row r="87" spans="1:5" ht="15">
      <c r="A87" s="17" t="s">
        <v>38</v>
      </c>
      <c r="E87" s="19" t="s">
        <v>113</v>
      </c>
    </row>
    <row r="88" spans="1:5" ht="15">
      <c r="A88" s="17" t="s">
        <v>39</v>
      </c>
      <c r="E88" s="25" t="s">
        <v>114</v>
      </c>
    </row>
    <row r="89" spans="1:5" ht="15">
      <c r="A89" s="17" t="s">
        <v>39</v>
      </c>
      <c r="E89" s="25" t="s">
        <v>115</v>
      </c>
    </row>
    <row r="90" spans="1:5" ht="45">
      <c r="A90" s="17" t="s">
        <v>41</v>
      </c>
      <c r="E90" s="19" t="s">
        <v>116</v>
      </c>
    </row>
    <row r="91" spans="1:16" ht="15">
      <c r="A91" s="17" t="s">
        <v>33</v>
      </c>
      <c r="B91" s="17">
        <v>19</v>
      </c>
      <c r="C91" s="18" t="s">
        <v>117</v>
      </c>
      <c r="D91" s="17" t="s">
        <v>95</v>
      </c>
      <c r="E91" s="19" t="s">
        <v>118</v>
      </c>
      <c r="F91" s="20" t="s">
        <v>51</v>
      </c>
      <c r="G91" s="21">
        <v>1275</v>
      </c>
      <c r="H91" s="31">
        <v>0</v>
      </c>
      <c r="I91" s="22">
        <f>ROUND(G91*H91,P4)</f>
        <v>0</v>
      </c>
      <c r="O91" s="23">
        <f>I91*0.21</f>
        <v>0</v>
      </c>
      <c r="P91">
        <v>3</v>
      </c>
    </row>
    <row r="92" spans="1:5" ht="15">
      <c r="A92" s="17" t="s">
        <v>38</v>
      </c>
      <c r="E92" s="24" t="s">
        <v>35</v>
      </c>
    </row>
    <row r="93" spans="1:5" ht="15">
      <c r="A93" s="17" t="s">
        <v>39</v>
      </c>
      <c r="E93" s="25" t="s">
        <v>119</v>
      </c>
    </row>
    <row r="94" spans="1:5" ht="15">
      <c r="A94" s="17" t="s">
        <v>39</v>
      </c>
      <c r="E94" s="25" t="s">
        <v>120</v>
      </c>
    </row>
    <row r="95" spans="1:5" ht="15">
      <c r="A95" s="17" t="s">
        <v>39</v>
      </c>
      <c r="E95" s="25" t="s">
        <v>121</v>
      </c>
    </row>
    <row r="96" spans="1:5" ht="409.5">
      <c r="A96" s="17" t="s">
        <v>41</v>
      </c>
      <c r="E96" s="19" t="s">
        <v>122</v>
      </c>
    </row>
    <row r="97" spans="1:16" ht="15">
      <c r="A97" s="17" t="s">
        <v>33</v>
      </c>
      <c r="B97" s="17">
        <v>20</v>
      </c>
      <c r="C97" s="18" t="s">
        <v>123</v>
      </c>
      <c r="D97" s="17" t="s">
        <v>111</v>
      </c>
      <c r="E97" s="19" t="s">
        <v>124</v>
      </c>
      <c r="F97" s="20" t="s">
        <v>51</v>
      </c>
      <c r="G97" s="21">
        <v>457.57</v>
      </c>
      <c r="H97" s="31">
        <v>0</v>
      </c>
      <c r="I97" s="22">
        <f>ROUND(G97*H97,P4)</f>
        <v>0</v>
      </c>
      <c r="O97" s="23">
        <f>I97*0.21</f>
        <v>0</v>
      </c>
      <c r="P97">
        <v>3</v>
      </c>
    </row>
    <row r="98" spans="1:5" ht="15">
      <c r="A98" s="17" t="s">
        <v>38</v>
      </c>
      <c r="E98" s="19" t="s">
        <v>125</v>
      </c>
    </row>
    <row r="99" spans="1:5" ht="15">
      <c r="A99" s="17" t="s">
        <v>39</v>
      </c>
      <c r="E99" s="25" t="s">
        <v>126</v>
      </c>
    </row>
    <row r="100" spans="1:5" ht="405">
      <c r="A100" s="17" t="s">
        <v>41</v>
      </c>
      <c r="E100" s="19" t="s">
        <v>127</v>
      </c>
    </row>
    <row r="101" spans="1:16" ht="15">
      <c r="A101" s="17" t="s">
        <v>33</v>
      </c>
      <c r="B101" s="17">
        <v>21</v>
      </c>
      <c r="C101" s="18" t="s">
        <v>128</v>
      </c>
      <c r="D101" s="17" t="s">
        <v>95</v>
      </c>
      <c r="E101" s="19" t="s">
        <v>129</v>
      </c>
      <c r="F101" s="20" t="s">
        <v>51</v>
      </c>
      <c r="G101" s="21">
        <v>20.338</v>
      </c>
      <c r="H101" s="31">
        <v>0</v>
      </c>
      <c r="I101" s="22">
        <f>ROUND(G101*H101,P4)</f>
        <v>0</v>
      </c>
      <c r="O101" s="23">
        <f>I101*0.21</f>
        <v>0</v>
      </c>
      <c r="P101">
        <v>3</v>
      </c>
    </row>
    <row r="102" spans="1:5" ht="30">
      <c r="A102" s="17" t="s">
        <v>38</v>
      </c>
      <c r="E102" s="19" t="s">
        <v>130</v>
      </c>
    </row>
    <row r="103" spans="1:5" ht="15">
      <c r="A103" s="17" t="s">
        <v>39</v>
      </c>
      <c r="E103" s="25" t="s">
        <v>131</v>
      </c>
    </row>
    <row r="104" spans="1:5" ht="15">
      <c r="A104" s="17" t="s">
        <v>39</v>
      </c>
      <c r="E104" s="25" t="s">
        <v>132</v>
      </c>
    </row>
    <row r="105" spans="1:5" ht="90">
      <c r="A105" s="17" t="s">
        <v>41</v>
      </c>
      <c r="E105" s="19" t="s">
        <v>133</v>
      </c>
    </row>
    <row r="106" spans="1:16" ht="15">
      <c r="A106" s="17" t="s">
        <v>33</v>
      </c>
      <c r="B106" s="17">
        <v>22</v>
      </c>
      <c r="C106" s="18" t="s">
        <v>134</v>
      </c>
      <c r="D106" s="17" t="s">
        <v>95</v>
      </c>
      <c r="E106" s="19" t="s">
        <v>135</v>
      </c>
      <c r="F106" s="20" t="s">
        <v>51</v>
      </c>
      <c r="G106" s="21">
        <v>78.846</v>
      </c>
      <c r="H106" s="31">
        <v>0</v>
      </c>
      <c r="I106" s="22">
        <f>ROUND(G106*H106,P4)</f>
        <v>0</v>
      </c>
      <c r="O106" s="23">
        <f>I106*0.21</f>
        <v>0</v>
      </c>
      <c r="P106">
        <v>3</v>
      </c>
    </row>
    <row r="107" spans="1:5" ht="15">
      <c r="A107" s="17" t="s">
        <v>38</v>
      </c>
      <c r="E107" s="19" t="s">
        <v>136</v>
      </c>
    </row>
    <row r="108" spans="1:5" ht="60">
      <c r="A108" s="17" t="s">
        <v>39</v>
      </c>
      <c r="E108" s="25" t="s">
        <v>137</v>
      </c>
    </row>
    <row r="109" spans="1:5" ht="15">
      <c r="A109" s="17" t="s">
        <v>39</v>
      </c>
      <c r="E109" s="25" t="s">
        <v>138</v>
      </c>
    </row>
    <row r="110" spans="1:5" ht="409.5">
      <c r="A110" s="17" t="s">
        <v>41</v>
      </c>
      <c r="E110" s="19" t="s">
        <v>139</v>
      </c>
    </row>
    <row r="111" spans="1:16" ht="15">
      <c r="A111" s="17" t="s">
        <v>33</v>
      </c>
      <c r="B111" s="17">
        <v>23</v>
      </c>
      <c r="C111" s="18" t="s">
        <v>140</v>
      </c>
      <c r="D111" s="17" t="s">
        <v>87</v>
      </c>
      <c r="E111" s="19" t="s">
        <v>141</v>
      </c>
      <c r="F111" s="20" t="s">
        <v>51</v>
      </c>
      <c r="G111" s="21">
        <v>632.544</v>
      </c>
      <c r="H111" s="31">
        <v>0</v>
      </c>
      <c r="I111" s="22">
        <f>ROUND(G111*H111,P4)</f>
        <v>0</v>
      </c>
      <c r="O111" s="23">
        <f>I111*0.21</f>
        <v>0</v>
      </c>
      <c r="P111">
        <v>3</v>
      </c>
    </row>
    <row r="112" spans="1:5" ht="15">
      <c r="A112" s="17" t="s">
        <v>38</v>
      </c>
      <c r="E112" s="19" t="s">
        <v>142</v>
      </c>
    </row>
    <row r="113" spans="1:5" ht="15">
      <c r="A113" s="17" t="s">
        <v>39</v>
      </c>
      <c r="E113" s="25" t="s">
        <v>143</v>
      </c>
    </row>
    <row r="114" spans="1:5" ht="15">
      <c r="A114" s="17" t="s">
        <v>39</v>
      </c>
      <c r="E114" s="25" t="s">
        <v>144</v>
      </c>
    </row>
    <row r="115" spans="1:5" ht="255">
      <c r="A115" s="17" t="s">
        <v>41</v>
      </c>
      <c r="E115" s="19" t="s">
        <v>145</v>
      </c>
    </row>
    <row r="116" spans="1:16" ht="15">
      <c r="A116" s="17" t="s">
        <v>33</v>
      </c>
      <c r="B116" s="17">
        <v>24</v>
      </c>
      <c r="C116" s="18" t="s">
        <v>140</v>
      </c>
      <c r="D116" s="17" t="s">
        <v>111</v>
      </c>
      <c r="E116" s="19" t="s">
        <v>141</v>
      </c>
      <c r="F116" s="20" t="s">
        <v>51</v>
      </c>
      <c r="G116" s="21">
        <v>926.027</v>
      </c>
      <c r="H116" s="31">
        <v>0</v>
      </c>
      <c r="I116" s="22">
        <f>ROUND(G116*H116,P4)</f>
        <v>0</v>
      </c>
      <c r="O116" s="23">
        <f>I116*0.21</f>
        <v>0</v>
      </c>
      <c r="P116">
        <v>3</v>
      </c>
    </row>
    <row r="117" spans="1:5" ht="15">
      <c r="A117" s="17" t="s">
        <v>38</v>
      </c>
      <c r="E117" s="19" t="s">
        <v>146</v>
      </c>
    </row>
    <row r="118" spans="1:5" ht="15">
      <c r="A118" s="17" t="s">
        <v>39</v>
      </c>
      <c r="E118" s="25" t="s">
        <v>147</v>
      </c>
    </row>
    <row r="119" spans="1:5" ht="15">
      <c r="A119" s="17" t="s">
        <v>39</v>
      </c>
      <c r="E119" s="25" t="s">
        <v>148</v>
      </c>
    </row>
    <row r="120" spans="1:5" ht="255">
      <c r="A120" s="17" t="s">
        <v>41</v>
      </c>
      <c r="E120" s="19" t="s">
        <v>145</v>
      </c>
    </row>
    <row r="121" spans="1:16" ht="15">
      <c r="A121" s="17" t="s">
        <v>33</v>
      </c>
      <c r="B121" s="17">
        <v>25</v>
      </c>
      <c r="C121" s="18" t="s">
        <v>140</v>
      </c>
      <c r="D121" s="17" t="s">
        <v>95</v>
      </c>
      <c r="E121" s="19" t="s">
        <v>141</v>
      </c>
      <c r="F121" s="20" t="s">
        <v>51</v>
      </c>
      <c r="G121" s="21">
        <v>1788.034</v>
      </c>
      <c r="H121" s="31">
        <v>0</v>
      </c>
      <c r="I121" s="22">
        <f>ROUND(G121*H121,P4)</f>
        <v>0</v>
      </c>
      <c r="O121" s="23">
        <f>I121*0.21</f>
        <v>0</v>
      </c>
      <c r="P121">
        <v>3</v>
      </c>
    </row>
    <row r="122" spans="1:5" ht="15">
      <c r="A122" s="17" t="s">
        <v>38</v>
      </c>
      <c r="E122" s="19" t="s">
        <v>149</v>
      </c>
    </row>
    <row r="123" spans="1:5" ht="15">
      <c r="A123" s="17" t="s">
        <v>39</v>
      </c>
      <c r="E123" s="25" t="s">
        <v>150</v>
      </c>
    </row>
    <row r="124" spans="1:5" ht="15">
      <c r="A124" s="17" t="s">
        <v>39</v>
      </c>
      <c r="E124" s="25" t="s">
        <v>53</v>
      </c>
    </row>
    <row r="125" spans="1:5" ht="255">
      <c r="A125" s="17" t="s">
        <v>41</v>
      </c>
      <c r="E125" s="19" t="s">
        <v>145</v>
      </c>
    </row>
    <row r="126" spans="1:16" ht="15">
      <c r="A126" s="17" t="s">
        <v>33</v>
      </c>
      <c r="B126" s="17">
        <v>26</v>
      </c>
      <c r="C126" s="18" t="s">
        <v>151</v>
      </c>
      <c r="E126" s="19" t="s">
        <v>152</v>
      </c>
      <c r="F126" s="20" t="s">
        <v>51</v>
      </c>
      <c r="G126" s="21">
        <v>4.694</v>
      </c>
      <c r="H126" s="31">
        <v>0</v>
      </c>
      <c r="I126" s="22">
        <f>ROUND(G126*H126,P4)</f>
        <v>0</v>
      </c>
      <c r="O126" s="23">
        <f>I126*0.21</f>
        <v>0</v>
      </c>
      <c r="P126">
        <v>3</v>
      </c>
    </row>
    <row r="127" spans="1:5" ht="15">
      <c r="A127" s="17" t="s">
        <v>38</v>
      </c>
      <c r="E127" s="19" t="s">
        <v>153</v>
      </c>
    </row>
    <row r="128" spans="1:5" ht="15">
      <c r="A128" s="17" t="s">
        <v>39</v>
      </c>
      <c r="E128" s="25" t="s">
        <v>154</v>
      </c>
    </row>
    <row r="129" spans="1:5" ht="15">
      <c r="A129" s="17" t="s">
        <v>39</v>
      </c>
      <c r="E129" s="25" t="s">
        <v>155</v>
      </c>
    </row>
    <row r="130" spans="1:5" ht="345">
      <c r="A130" s="17" t="s">
        <v>41</v>
      </c>
      <c r="E130" s="19" t="s">
        <v>156</v>
      </c>
    </row>
    <row r="131" spans="1:16" ht="15">
      <c r="A131" s="17" t="s">
        <v>33</v>
      </c>
      <c r="B131" s="17">
        <v>27</v>
      </c>
      <c r="C131" s="18" t="s">
        <v>157</v>
      </c>
      <c r="E131" s="19" t="s">
        <v>158</v>
      </c>
      <c r="F131" s="20" t="s">
        <v>51</v>
      </c>
      <c r="G131" s="21">
        <v>460.58</v>
      </c>
      <c r="H131" s="31">
        <v>0</v>
      </c>
      <c r="I131" s="22">
        <f>ROUND(G131*H131,P4)</f>
        <v>0</v>
      </c>
      <c r="O131" s="23">
        <f>I131*0.21</f>
        <v>0</v>
      </c>
      <c r="P131">
        <v>3</v>
      </c>
    </row>
    <row r="132" spans="1:5" ht="15">
      <c r="A132" s="17" t="s">
        <v>38</v>
      </c>
      <c r="E132" s="24" t="s">
        <v>35</v>
      </c>
    </row>
    <row r="133" spans="1:5" ht="60">
      <c r="A133" s="17" t="s">
        <v>39</v>
      </c>
      <c r="E133" s="25" t="s">
        <v>159</v>
      </c>
    </row>
    <row r="134" spans="1:5" ht="15">
      <c r="A134" s="17" t="s">
        <v>39</v>
      </c>
      <c r="E134" s="25" t="s">
        <v>160</v>
      </c>
    </row>
    <row r="135" spans="1:5" ht="330">
      <c r="A135" s="17" t="s">
        <v>41</v>
      </c>
      <c r="E135" s="19" t="s">
        <v>161</v>
      </c>
    </row>
    <row r="136" spans="1:16" ht="15">
      <c r="A136" s="17" t="s">
        <v>33</v>
      </c>
      <c r="B136" s="17">
        <v>28</v>
      </c>
      <c r="C136" s="18" t="s">
        <v>162</v>
      </c>
      <c r="D136" s="17" t="s">
        <v>163</v>
      </c>
      <c r="E136" s="19" t="s">
        <v>164</v>
      </c>
      <c r="F136" s="20" t="s">
        <v>51</v>
      </c>
      <c r="G136" s="21">
        <v>850</v>
      </c>
      <c r="H136" s="31">
        <v>0</v>
      </c>
      <c r="I136" s="22">
        <f>ROUND(G136*H136,P4)</f>
        <v>0</v>
      </c>
      <c r="O136" s="23">
        <f>I136*0.21</f>
        <v>0</v>
      </c>
      <c r="P136">
        <v>3</v>
      </c>
    </row>
    <row r="137" spans="1:5" ht="15">
      <c r="A137" s="17" t="s">
        <v>38</v>
      </c>
      <c r="E137" s="24" t="s">
        <v>35</v>
      </c>
    </row>
    <row r="138" spans="1:5" ht="15">
      <c r="A138" s="17" t="s">
        <v>39</v>
      </c>
      <c r="E138" s="25" t="s">
        <v>165</v>
      </c>
    </row>
    <row r="139" spans="1:5" ht="15">
      <c r="A139" s="17" t="s">
        <v>39</v>
      </c>
      <c r="E139" s="25" t="s">
        <v>166</v>
      </c>
    </row>
    <row r="140" spans="1:5" ht="360">
      <c r="A140" s="17" t="s">
        <v>41</v>
      </c>
      <c r="E140" s="19" t="s">
        <v>167</v>
      </c>
    </row>
    <row r="141" spans="1:16" ht="15">
      <c r="A141" s="17" t="s">
        <v>33</v>
      </c>
      <c r="B141" s="17">
        <v>29</v>
      </c>
      <c r="C141" s="18" t="s">
        <v>168</v>
      </c>
      <c r="E141" s="19" t="s">
        <v>169</v>
      </c>
      <c r="F141" s="20" t="s">
        <v>89</v>
      </c>
      <c r="G141" s="21">
        <v>1415</v>
      </c>
      <c r="H141" s="31">
        <v>0</v>
      </c>
      <c r="I141" s="22">
        <f>ROUND(G141*H141,P4)</f>
        <v>0</v>
      </c>
      <c r="O141" s="23">
        <f>I141*0.21</f>
        <v>0</v>
      </c>
      <c r="P141">
        <v>3</v>
      </c>
    </row>
    <row r="142" spans="1:5" ht="15">
      <c r="A142" s="17" t="s">
        <v>38</v>
      </c>
      <c r="E142" s="19" t="s">
        <v>170</v>
      </c>
    </row>
    <row r="143" spans="1:5" ht="15">
      <c r="A143" s="17" t="s">
        <v>39</v>
      </c>
      <c r="E143" s="25" t="s">
        <v>171</v>
      </c>
    </row>
    <row r="144" spans="1:5" ht="30">
      <c r="A144" s="17" t="s">
        <v>41</v>
      </c>
      <c r="E144" s="19" t="s">
        <v>172</v>
      </c>
    </row>
    <row r="145" spans="1:16" ht="15">
      <c r="A145" s="17" t="s">
        <v>33</v>
      </c>
      <c r="B145" s="17">
        <v>30</v>
      </c>
      <c r="C145" s="18" t="s">
        <v>173</v>
      </c>
      <c r="D145" s="17" t="s">
        <v>111</v>
      </c>
      <c r="E145" s="19" t="s">
        <v>174</v>
      </c>
      <c r="F145" s="20" t="s">
        <v>51</v>
      </c>
      <c r="G145" s="21">
        <v>45.757</v>
      </c>
      <c r="H145" s="31">
        <v>0</v>
      </c>
      <c r="I145" s="22">
        <f>ROUND(G145*H145,P4)</f>
        <v>0</v>
      </c>
      <c r="O145" s="23">
        <f>I145*0.21</f>
        <v>0</v>
      </c>
      <c r="P145">
        <v>3</v>
      </c>
    </row>
    <row r="146" spans="1:5" ht="15">
      <c r="A146" s="17" t="s">
        <v>38</v>
      </c>
      <c r="E146" s="19" t="s">
        <v>175</v>
      </c>
    </row>
    <row r="147" spans="1:5" ht="30">
      <c r="A147" s="17" t="s">
        <v>39</v>
      </c>
      <c r="E147" s="25" t="s">
        <v>176</v>
      </c>
    </row>
    <row r="148" spans="1:5" ht="15">
      <c r="A148" s="17" t="s">
        <v>39</v>
      </c>
      <c r="E148" s="25" t="s">
        <v>177</v>
      </c>
    </row>
    <row r="149" spans="1:5" ht="45">
      <c r="A149" s="17" t="s">
        <v>41</v>
      </c>
      <c r="E149" s="19" t="s">
        <v>178</v>
      </c>
    </row>
    <row r="150" spans="1:16" ht="15">
      <c r="A150" s="17" t="s">
        <v>33</v>
      </c>
      <c r="B150" s="17">
        <v>31</v>
      </c>
      <c r="C150" s="18" t="s">
        <v>179</v>
      </c>
      <c r="E150" s="19" t="s">
        <v>180</v>
      </c>
      <c r="F150" s="20" t="s">
        <v>89</v>
      </c>
      <c r="G150" s="21">
        <v>457.57</v>
      </c>
      <c r="H150" s="31">
        <v>0</v>
      </c>
      <c r="I150" s="22">
        <f>ROUND(G150*H150,P4)</f>
        <v>0</v>
      </c>
      <c r="O150" s="23">
        <f>I150*0.21</f>
        <v>0</v>
      </c>
      <c r="P150">
        <v>3</v>
      </c>
    </row>
    <row r="151" spans="1:5" ht="15">
      <c r="A151" s="17" t="s">
        <v>38</v>
      </c>
      <c r="E151" s="24" t="s">
        <v>35</v>
      </c>
    </row>
    <row r="152" spans="1:5" ht="15">
      <c r="A152" s="17" t="s">
        <v>39</v>
      </c>
      <c r="E152" s="25" t="s">
        <v>126</v>
      </c>
    </row>
    <row r="153" spans="1:5" ht="30">
      <c r="A153" s="17" t="s">
        <v>41</v>
      </c>
      <c r="E153" s="19" t="s">
        <v>181</v>
      </c>
    </row>
    <row r="154" spans="1:9" ht="15">
      <c r="A154" s="14" t="s">
        <v>30</v>
      </c>
      <c r="B154" s="14"/>
      <c r="C154" s="15" t="s">
        <v>74</v>
      </c>
      <c r="D154" s="14"/>
      <c r="E154" s="14" t="s">
        <v>182</v>
      </c>
      <c r="F154" s="14"/>
      <c r="G154" s="14"/>
      <c r="H154" s="14"/>
      <c r="I154" s="16">
        <f>SUMIFS(I155:I159,A155:A159,"P")</f>
        <v>0</v>
      </c>
    </row>
    <row r="155" spans="1:16" ht="15">
      <c r="A155" s="17" t="s">
        <v>33</v>
      </c>
      <c r="B155" s="17">
        <v>32</v>
      </c>
      <c r="C155" s="18" t="s">
        <v>183</v>
      </c>
      <c r="E155" s="19" t="s">
        <v>184</v>
      </c>
      <c r="F155" s="20" t="s">
        <v>106</v>
      </c>
      <c r="G155" s="21">
        <v>41</v>
      </c>
      <c r="H155" s="31">
        <v>0</v>
      </c>
      <c r="I155" s="22">
        <f>ROUND(G155*H155,P4)</f>
        <v>0</v>
      </c>
      <c r="O155" s="23">
        <f>I155*0.21</f>
        <v>0</v>
      </c>
      <c r="P155">
        <v>3</v>
      </c>
    </row>
    <row r="156" spans="1:5" ht="60">
      <c r="A156" s="17" t="s">
        <v>38</v>
      </c>
      <c r="E156" s="19" t="s">
        <v>185</v>
      </c>
    </row>
    <row r="157" spans="1:5" ht="15">
      <c r="A157" s="17" t="s">
        <v>39</v>
      </c>
      <c r="E157" s="25" t="s">
        <v>186</v>
      </c>
    </row>
    <row r="158" spans="1:5" ht="15">
      <c r="A158" s="17" t="s">
        <v>39</v>
      </c>
      <c r="E158" s="25" t="s">
        <v>187</v>
      </c>
    </row>
    <row r="159" spans="1:5" ht="195">
      <c r="A159" s="17" t="s">
        <v>41</v>
      </c>
      <c r="E159" s="19" t="s">
        <v>188</v>
      </c>
    </row>
    <row r="160" spans="1:9" ht="15">
      <c r="A160" s="14" t="s">
        <v>30</v>
      </c>
      <c r="B160" s="14"/>
      <c r="C160" s="15" t="s">
        <v>189</v>
      </c>
      <c r="D160" s="14"/>
      <c r="E160" s="14" t="s">
        <v>190</v>
      </c>
      <c r="F160" s="14"/>
      <c r="G160" s="14"/>
      <c r="H160" s="14"/>
      <c r="I160" s="16">
        <f>SUMIFS(I161:I170,A161:A170,"P")</f>
        <v>0</v>
      </c>
    </row>
    <row r="161" spans="1:16" ht="15">
      <c r="A161" s="17" t="s">
        <v>33</v>
      </c>
      <c r="B161" s="17">
        <v>33</v>
      </c>
      <c r="C161" s="18" t="s">
        <v>191</v>
      </c>
      <c r="E161" s="19" t="s">
        <v>192</v>
      </c>
      <c r="F161" s="20" t="s">
        <v>51</v>
      </c>
      <c r="G161" s="21">
        <v>0.5</v>
      </c>
      <c r="H161" s="31">
        <v>0</v>
      </c>
      <c r="I161" s="22">
        <f>ROUND(G161*H161,P4)</f>
        <v>0</v>
      </c>
      <c r="O161" s="23">
        <f>I161*0.21</f>
        <v>0</v>
      </c>
      <c r="P161">
        <v>3</v>
      </c>
    </row>
    <row r="162" spans="1:5" ht="15">
      <c r="A162" s="17" t="s">
        <v>38</v>
      </c>
      <c r="E162" s="24" t="s">
        <v>35</v>
      </c>
    </row>
    <row r="163" spans="1:5" ht="15">
      <c r="A163" s="17" t="s">
        <v>39</v>
      </c>
      <c r="E163" s="25" t="s">
        <v>193</v>
      </c>
    </row>
    <row r="164" spans="1:5" ht="15">
      <c r="A164" s="17" t="s">
        <v>39</v>
      </c>
      <c r="E164" s="25" t="s">
        <v>194</v>
      </c>
    </row>
    <row r="165" spans="1:5" ht="60">
      <c r="A165" s="17" t="s">
        <v>41</v>
      </c>
      <c r="E165" s="19" t="s">
        <v>195</v>
      </c>
    </row>
    <row r="166" spans="1:16" ht="15">
      <c r="A166" s="17" t="s">
        <v>33</v>
      </c>
      <c r="B166" s="17">
        <v>34</v>
      </c>
      <c r="C166" s="18" t="s">
        <v>196</v>
      </c>
      <c r="E166" s="19" t="s">
        <v>197</v>
      </c>
      <c r="F166" s="20" t="s">
        <v>51</v>
      </c>
      <c r="G166" s="21">
        <v>2.4</v>
      </c>
      <c r="H166" s="31">
        <v>0</v>
      </c>
      <c r="I166" s="22">
        <f>ROUND(G166*H166,P4)</f>
        <v>0</v>
      </c>
      <c r="O166" s="23">
        <f>I166*0.21</f>
        <v>0</v>
      </c>
      <c r="P166">
        <v>3</v>
      </c>
    </row>
    <row r="167" spans="1:5" ht="15">
      <c r="A167" s="17" t="s">
        <v>38</v>
      </c>
      <c r="E167" s="19" t="s">
        <v>198</v>
      </c>
    </row>
    <row r="168" spans="1:5" ht="15">
      <c r="A168" s="17" t="s">
        <v>39</v>
      </c>
      <c r="E168" s="25" t="s">
        <v>199</v>
      </c>
    </row>
    <row r="169" spans="1:5" ht="15">
      <c r="A169" s="17" t="s">
        <v>39</v>
      </c>
      <c r="E169" s="25" t="s">
        <v>200</v>
      </c>
    </row>
    <row r="170" spans="1:5" ht="180">
      <c r="A170" s="17" t="s">
        <v>41</v>
      </c>
      <c r="E170" s="19" t="s">
        <v>201</v>
      </c>
    </row>
    <row r="171" spans="1:9" ht="15">
      <c r="A171" s="14" t="s">
        <v>30</v>
      </c>
      <c r="B171" s="14"/>
      <c r="C171" s="15" t="s">
        <v>202</v>
      </c>
      <c r="D171" s="14"/>
      <c r="E171" s="14" t="s">
        <v>203</v>
      </c>
      <c r="F171" s="14"/>
      <c r="G171" s="14"/>
      <c r="H171" s="14"/>
      <c r="I171" s="16">
        <f>SUMIFS(I172:I259,A172:A259,"P")</f>
        <v>0</v>
      </c>
    </row>
    <row r="172" spans="1:16" ht="15">
      <c r="A172" s="17" t="s">
        <v>33</v>
      </c>
      <c r="B172" s="17">
        <v>35</v>
      </c>
      <c r="C172" s="18" t="s">
        <v>204</v>
      </c>
      <c r="E172" s="19" t="s">
        <v>205</v>
      </c>
      <c r="F172" s="20" t="s">
        <v>89</v>
      </c>
      <c r="G172" s="21">
        <v>90.25</v>
      </c>
      <c r="H172" s="31">
        <v>0</v>
      </c>
      <c r="I172" s="22">
        <f>ROUND(G172*H172,P4)</f>
        <v>0</v>
      </c>
      <c r="O172" s="23">
        <f>I172*0.21</f>
        <v>0</v>
      </c>
      <c r="P172">
        <v>3</v>
      </c>
    </row>
    <row r="173" spans="1:5" ht="15">
      <c r="A173" s="17" t="s">
        <v>38</v>
      </c>
      <c r="E173" s="19" t="s">
        <v>206</v>
      </c>
    </row>
    <row r="174" spans="1:5" ht="15">
      <c r="A174" s="17" t="s">
        <v>39</v>
      </c>
      <c r="E174" s="25" t="s">
        <v>207</v>
      </c>
    </row>
    <row r="175" spans="1:5" ht="15">
      <c r="A175" s="17" t="s">
        <v>39</v>
      </c>
      <c r="E175" s="25" t="s">
        <v>208</v>
      </c>
    </row>
    <row r="176" spans="1:5" ht="150">
      <c r="A176" s="17" t="s">
        <v>41</v>
      </c>
      <c r="E176" s="19" t="s">
        <v>209</v>
      </c>
    </row>
    <row r="177" spans="1:16" ht="15">
      <c r="A177" s="17" t="s">
        <v>33</v>
      </c>
      <c r="B177" s="17">
        <v>36</v>
      </c>
      <c r="C177" s="18" t="s">
        <v>210</v>
      </c>
      <c r="E177" s="19" t="s">
        <v>211</v>
      </c>
      <c r="F177" s="20" t="s">
        <v>89</v>
      </c>
      <c r="G177" s="21">
        <v>91.4</v>
      </c>
      <c r="H177" s="31">
        <v>0</v>
      </c>
      <c r="I177" s="22">
        <f>ROUND(G177*H177,P4)</f>
        <v>0</v>
      </c>
      <c r="O177" s="23">
        <f>I177*0.21</f>
        <v>0</v>
      </c>
      <c r="P177">
        <v>3</v>
      </c>
    </row>
    <row r="178" spans="1:5" ht="15">
      <c r="A178" s="17" t="s">
        <v>38</v>
      </c>
      <c r="E178" s="19" t="s">
        <v>212</v>
      </c>
    </row>
    <row r="179" spans="1:5" ht="15">
      <c r="A179" s="17" t="s">
        <v>39</v>
      </c>
      <c r="E179" s="25" t="s">
        <v>213</v>
      </c>
    </row>
    <row r="180" spans="1:5" ht="15">
      <c r="A180" s="17" t="s">
        <v>39</v>
      </c>
      <c r="E180" s="25" t="s">
        <v>214</v>
      </c>
    </row>
    <row r="181" spans="1:5" ht="150">
      <c r="A181" s="17" t="s">
        <v>41</v>
      </c>
      <c r="E181" s="19" t="s">
        <v>209</v>
      </c>
    </row>
    <row r="182" spans="1:16" ht="30">
      <c r="A182" s="17" t="s">
        <v>33</v>
      </c>
      <c r="B182" s="17">
        <v>37</v>
      </c>
      <c r="C182" s="18" t="s">
        <v>215</v>
      </c>
      <c r="E182" s="19" t="s">
        <v>216</v>
      </c>
      <c r="F182" s="20" t="s">
        <v>89</v>
      </c>
      <c r="G182" s="21">
        <v>687.5</v>
      </c>
      <c r="H182" s="31">
        <v>0</v>
      </c>
      <c r="I182" s="22">
        <f>ROUND(G182*H182,P4)</f>
        <v>0</v>
      </c>
      <c r="O182" s="23">
        <f>I182*0.21</f>
        <v>0</v>
      </c>
      <c r="P182">
        <v>3</v>
      </c>
    </row>
    <row r="183" spans="1:5" ht="15">
      <c r="A183" s="17" t="s">
        <v>38</v>
      </c>
      <c r="E183" s="19" t="s">
        <v>102</v>
      </c>
    </row>
    <row r="184" spans="1:5" ht="15">
      <c r="A184" s="17" t="s">
        <v>39</v>
      </c>
      <c r="E184" s="25" t="s">
        <v>217</v>
      </c>
    </row>
    <row r="185" spans="1:5" ht="15">
      <c r="A185" s="17" t="s">
        <v>39</v>
      </c>
      <c r="E185" s="25" t="s">
        <v>218</v>
      </c>
    </row>
    <row r="186" spans="1:5" ht="15">
      <c r="A186" s="17" t="s">
        <v>39</v>
      </c>
      <c r="E186" s="25" t="s">
        <v>219</v>
      </c>
    </row>
    <row r="187" spans="1:5" ht="15">
      <c r="A187" s="17" t="s">
        <v>39</v>
      </c>
      <c r="E187" s="25" t="s">
        <v>220</v>
      </c>
    </row>
    <row r="188" spans="1:5" ht="60">
      <c r="A188" s="17" t="s">
        <v>41</v>
      </c>
      <c r="E188" s="19" t="s">
        <v>221</v>
      </c>
    </row>
    <row r="189" spans="1:16" ht="30">
      <c r="A189" s="17" t="s">
        <v>33</v>
      </c>
      <c r="B189" s="17">
        <v>38</v>
      </c>
      <c r="C189" s="18" t="s">
        <v>222</v>
      </c>
      <c r="E189" s="19" t="s">
        <v>223</v>
      </c>
      <c r="F189" s="20" t="s">
        <v>89</v>
      </c>
      <c r="G189" s="21">
        <v>565.5</v>
      </c>
      <c r="H189" s="31">
        <v>0</v>
      </c>
      <c r="I189" s="22">
        <f>ROUND(G189*H189,P4)</f>
        <v>0</v>
      </c>
      <c r="O189" s="23">
        <f>I189*0.21</f>
        <v>0</v>
      </c>
      <c r="P189">
        <v>3</v>
      </c>
    </row>
    <row r="190" spans="1:5" ht="15">
      <c r="A190" s="17" t="s">
        <v>38</v>
      </c>
      <c r="E190" s="19" t="s">
        <v>97</v>
      </c>
    </row>
    <row r="191" spans="1:5" ht="15">
      <c r="A191" s="17" t="s">
        <v>39</v>
      </c>
      <c r="E191" s="25" t="s">
        <v>224</v>
      </c>
    </row>
    <row r="192" spans="1:5" ht="15">
      <c r="A192" s="17" t="s">
        <v>39</v>
      </c>
      <c r="E192" s="25" t="s">
        <v>225</v>
      </c>
    </row>
    <row r="193" spans="1:5" ht="60">
      <c r="A193" s="17" t="s">
        <v>41</v>
      </c>
      <c r="E193" s="19" t="s">
        <v>221</v>
      </c>
    </row>
    <row r="194" spans="1:16" ht="15">
      <c r="A194" s="17" t="s">
        <v>33</v>
      </c>
      <c r="B194" s="17">
        <v>39</v>
      </c>
      <c r="C194" s="18" t="s">
        <v>226</v>
      </c>
      <c r="E194" s="19" t="s">
        <v>227</v>
      </c>
      <c r="F194" s="20" t="s">
        <v>89</v>
      </c>
      <c r="G194" s="21">
        <v>167.5</v>
      </c>
      <c r="H194" s="31">
        <v>0</v>
      </c>
      <c r="I194" s="22">
        <f>ROUND(G194*H194,P4)</f>
        <v>0</v>
      </c>
      <c r="O194" s="23">
        <f>I194*0.21</f>
        <v>0</v>
      </c>
      <c r="P194">
        <v>3</v>
      </c>
    </row>
    <row r="195" spans="1:5" ht="15">
      <c r="A195" s="17" t="s">
        <v>38</v>
      </c>
      <c r="E195" s="19" t="s">
        <v>228</v>
      </c>
    </row>
    <row r="196" spans="1:5" ht="15">
      <c r="A196" s="17" t="s">
        <v>39</v>
      </c>
      <c r="E196" s="25" t="s">
        <v>229</v>
      </c>
    </row>
    <row r="197" spans="1:5" ht="15">
      <c r="A197" s="17" t="s">
        <v>39</v>
      </c>
      <c r="E197" s="25" t="s">
        <v>230</v>
      </c>
    </row>
    <row r="198" spans="1:5" ht="60">
      <c r="A198" s="17" t="s">
        <v>41</v>
      </c>
      <c r="E198" s="19" t="s">
        <v>221</v>
      </c>
    </row>
    <row r="199" spans="1:16" ht="15">
      <c r="A199" s="17" t="s">
        <v>33</v>
      </c>
      <c r="B199" s="17">
        <v>40</v>
      </c>
      <c r="C199" s="18" t="s">
        <v>231</v>
      </c>
      <c r="E199" s="19" t="s">
        <v>232</v>
      </c>
      <c r="F199" s="20" t="s">
        <v>89</v>
      </c>
      <c r="G199" s="21">
        <v>1267.25</v>
      </c>
      <c r="H199" s="31">
        <v>0</v>
      </c>
      <c r="I199" s="22">
        <f>ROUND(G199*H199,P4)</f>
        <v>0</v>
      </c>
      <c r="O199" s="23">
        <f>I199*0.21</f>
        <v>0</v>
      </c>
      <c r="P199">
        <v>3</v>
      </c>
    </row>
    <row r="200" spans="1:5" ht="15">
      <c r="A200" s="17" t="s">
        <v>38</v>
      </c>
      <c r="E200" s="19" t="s">
        <v>233</v>
      </c>
    </row>
    <row r="201" spans="1:5" ht="15">
      <c r="A201" s="17" t="s">
        <v>39</v>
      </c>
      <c r="E201" s="25" t="s">
        <v>234</v>
      </c>
    </row>
    <row r="202" spans="1:5" ht="15">
      <c r="A202" s="17" t="s">
        <v>39</v>
      </c>
      <c r="E202" s="25" t="s">
        <v>235</v>
      </c>
    </row>
    <row r="203" spans="1:5" ht="15">
      <c r="A203" s="17" t="s">
        <v>39</v>
      </c>
      <c r="E203" s="25" t="s">
        <v>218</v>
      </c>
    </row>
    <row r="204" spans="1:5" ht="15">
      <c r="A204" s="17" t="s">
        <v>39</v>
      </c>
      <c r="E204" s="25" t="s">
        <v>236</v>
      </c>
    </row>
    <row r="205" spans="1:5" ht="15">
      <c r="A205" s="17" t="s">
        <v>39</v>
      </c>
      <c r="E205" s="25" t="s">
        <v>237</v>
      </c>
    </row>
    <row r="206" spans="1:5" ht="15">
      <c r="A206" s="17" t="s">
        <v>39</v>
      </c>
      <c r="E206" s="25" t="s">
        <v>238</v>
      </c>
    </row>
    <row r="207" spans="1:5" ht="60">
      <c r="A207" s="17" t="s">
        <v>41</v>
      </c>
      <c r="E207" s="19" t="s">
        <v>221</v>
      </c>
    </row>
    <row r="208" spans="1:16" ht="15">
      <c r="A208" s="17" t="s">
        <v>33</v>
      </c>
      <c r="B208" s="17">
        <v>41</v>
      </c>
      <c r="C208" s="18" t="s">
        <v>239</v>
      </c>
      <c r="E208" s="19" t="s">
        <v>240</v>
      </c>
      <c r="F208" s="20" t="s">
        <v>89</v>
      </c>
      <c r="G208" s="21">
        <v>22.5</v>
      </c>
      <c r="H208" s="31">
        <v>0</v>
      </c>
      <c r="I208" s="22">
        <f>ROUND(G208*H208,P4)</f>
        <v>0</v>
      </c>
      <c r="O208" s="23">
        <f>I208*0.21</f>
        <v>0</v>
      </c>
      <c r="P208">
        <v>3</v>
      </c>
    </row>
    <row r="209" spans="1:5" ht="15">
      <c r="A209" s="17" t="s">
        <v>38</v>
      </c>
      <c r="E209" s="19" t="s">
        <v>241</v>
      </c>
    </row>
    <row r="210" spans="1:5" ht="15">
      <c r="A210" s="17" t="s">
        <v>39</v>
      </c>
      <c r="E210" s="25" t="s">
        <v>242</v>
      </c>
    </row>
    <row r="211" spans="1:5" ht="15">
      <c r="A211" s="17" t="s">
        <v>39</v>
      </c>
      <c r="E211" s="25" t="s">
        <v>243</v>
      </c>
    </row>
    <row r="212" spans="1:5" ht="120">
      <c r="A212" s="17" t="s">
        <v>41</v>
      </c>
      <c r="E212" s="19" t="s">
        <v>244</v>
      </c>
    </row>
    <row r="213" spans="1:16" ht="15">
      <c r="A213" s="17" t="s">
        <v>33</v>
      </c>
      <c r="B213" s="17">
        <v>42</v>
      </c>
      <c r="C213" s="18" t="s">
        <v>245</v>
      </c>
      <c r="E213" s="19" t="s">
        <v>246</v>
      </c>
      <c r="F213" s="20" t="s">
        <v>89</v>
      </c>
      <c r="G213" s="21">
        <v>1253</v>
      </c>
      <c r="H213" s="31">
        <v>0</v>
      </c>
      <c r="I213" s="22">
        <f>ROUND(G213*H213,P4)</f>
        <v>0</v>
      </c>
      <c r="O213" s="23">
        <f>I213*0.21</f>
        <v>0</v>
      </c>
      <c r="P213">
        <v>3</v>
      </c>
    </row>
    <row r="214" spans="1:5" ht="15">
      <c r="A214" s="17" t="s">
        <v>38</v>
      </c>
      <c r="E214" s="19" t="s">
        <v>247</v>
      </c>
    </row>
    <row r="215" spans="1:5" ht="15">
      <c r="A215" s="17" t="s">
        <v>39</v>
      </c>
      <c r="E215" s="25" t="s">
        <v>248</v>
      </c>
    </row>
    <row r="216" spans="1:5" ht="15">
      <c r="A216" s="17" t="s">
        <v>39</v>
      </c>
      <c r="E216" s="25" t="s">
        <v>249</v>
      </c>
    </row>
    <row r="217" spans="1:5" ht="15">
      <c r="A217" s="17" t="s">
        <v>39</v>
      </c>
      <c r="E217" s="25" t="s">
        <v>250</v>
      </c>
    </row>
    <row r="218" spans="1:5" ht="15">
      <c r="A218" s="17" t="s">
        <v>39</v>
      </c>
      <c r="E218" s="25" t="s">
        <v>251</v>
      </c>
    </row>
    <row r="219" spans="1:5" ht="15">
      <c r="A219" s="17" t="s">
        <v>39</v>
      </c>
      <c r="E219" s="25" t="s">
        <v>252</v>
      </c>
    </row>
    <row r="220" spans="1:5" ht="75">
      <c r="A220" s="17" t="s">
        <v>41</v>
      </c>
      <c r="E220" s="19" t="s">
        <v>253</v>
      </c>
    </row>
    <row r="221" spans="1:16" ht="15">
      <c r="A221" s="17" t="s">
        <v>33</v>
      </c>
      <c r="B221" s="17">
        <v>43</v>
      </c>
      <c r="C221" s="18" t="s">
        <v>254</v>
      </c>
      <c r="E221" s="19" t="s">
        <v>255</v>
      </c>
      <c r="F221" s="20" t="s">
        <v>89</v>
      </c>
      <c r="G221" s="21">
        <v>1818.5</v>
      </c>
      <c r="H221" s="31">
        <v>0</v>
      </c>
      <c r="I221" s="22">
        <f>ROUND(G221*H221,P4)</f>
        <v>0</v>
      </c>
      <c r="O221" s="23">
        <f>I221*0.21</f>
        <v>0</v>
      </c>
      <c r="P221">
        <v>3</v>
      </c>
    </row>
    <row r="222" spans="1:5" ht="15">
      <c r="A222" s="17" t="s">
        <v>38</v>
      </c>
      <c r="E222" s="19" t="s">
        <v>256</v>
      </c>
    </row>
    <row r="223" spans="1:5" ht="15">
      <c r="A223" s="17" t="s">
        <v>39</v>
      </c>
      <c r="E223" s="25" t="s">
        <v>257</v>
      </c>
    </row>
    <row r="224" spans="1:5" ht="15">
      <c r="A224" s="17" t="s">
        <v>39</v>
      </c>
      <c r="E224" s="25" t="s">
        <v>249</v>
      </c>
    </row>
    <row r="225" spans="1:5" ht="15">
      <c r="A225" s="17" t="s">
        <v>39</v>
      </c>
      <c r="E225" s="25" t="s">
        <v>250</v>
      </c>
    </row>
    <row r="226" spans="1:5" ht="15">
      <c r="A226" s="17" t="s">
        <v>39</v>
      </c>
      <c r="E226" s="25" t="s">
        <v>251</v>
      </c>
    </row>
    <row r="227" spans="1:5" ht="15">
      <c r="A227" s="17" t="s">
        <v>39</v>
      </c>
      <c r="E227" s="25" t="s">
        <v>258</v>
      </c>
    </row>
    <row r="228" spans="1:5" ht="75">
      <c r="A228" s="17" t="s">
        <v>41</v>
      </c>
      <c r="E228" s="19" t="s">
        <v>253</v>
      </c>
    </row>
    <row r="229" spans="1:16" ht="15">
      <c r="A229" s="17" t="s">
        <v>33</v>
      </c>
      <c r="B229" s="17">
        <v>44</v>
      </c>
      <c r="C229" s="18" t="s">
        <v>259</v>
      </c>
      <c r="E229" s="19" t="s">
        <v>260</v>
      </c>
      <c r="F229" s="20" t="s">
        <v>89</v>
      </c>
      <c r="G229" s="21">
        <v>1085.6</v>
      </c>
      <c r="H229" s="31">
        <v>0</v>
      </c>
      <c r="I229" s="22">
        <f>ROUND(G229*H229,P4)</f>
        <v>0</v>
      </c>
      <c r="O229" s="23">
        <f>I229*0.21</f>
        <v>0</v>
      </c>
      <c r="P229">
        <v>3</v>
      </c>
    </row>
    <row r="230" spans="1:5" ht="15">
      <c r="A230" s="17" t="s">
        <v>38</v>
      </c>
      <c r="E230" s="24" t="s">
        <v>35</v>
      </c>
    </row>
    <row r="231" spans="1:5" ht="15">
      <c r="A231" s="17" t="s">
        <v>39</v>
      </c>
      <c r="E231" s="25" t="s">
        <v>234</v>
      </c>
    </row>
    <row r="232" spans="1:5" ht="15">
      <c r="A232" s="17" t="s">
        <v>39</v>
      </c>
      <c r="E232" s="25" t="s">
        <v>261</v>
      </c>
    </row>
    <row r="233" spans="1:5" ht="15">
      <c r="A233" s="17" t="s">
        <v>39</v>
      </c>
      <c r="E233" s="25" t="s">
        <v>262</v>
      </c>
    </row>
    <row r="234" spans="1:5" ht="15">
      <c r="A234" s="17" t="s">
        <v>39</v>
      </c>
      <c r="E234" s="25" t="s">
        <v>263</v>
      </c>
    </row>
    <row r="235" spans="1:5" ht="165">
      <c r="A235" s="17" t="s">
        <v>41</v>
      </c>
      <c r="E235" s="19" t="s">
        <v>264</v>
      </c>
    </row>
    <row r="236" spans="1:16" ht="15">
      <c r="A236" s="17" t="s">
        <v>33</v>
      </c>
      <c r="B236" s="17">
        <v>45</v>
      </c>
      <c r="C236" s="18" t="s">
        <v>265</v>
      </c>
      <c r="E236" s="19" t="s">
        <v>266</v>
      </c>
      <c r="F236" s="20" t="s">
        <v>89</v>
      </c>
      <c r="G236" s="21">
        <v>565.5</v>
      </c>
      <c r="H236" s="31">
        <v>0</v>
      </c>
      <c r="I236" s="22">
        <f>ROUND(G236*H236,P4)</f>
        <v>0</v>
      </c>
      <c r="O236" s="23">
        <f>I236*0.21</f>
        <v>0</v>
      </c>
      <c r="P236">
        <v>3</v>
      </c>
    </row>
    <row r="237" spans="1:5" ht="15">
      <c r="A237" s="17" t="s">
        <v>38</v>
      </c>
      <c r="E237" s="24" t="s">
        <v>35</v>
      </c>
    </row>
    <row r="238" spans="1:5" ht="15">
      <c r="A238" s="17" t="s">
        <v>39</v>
      </c>
      <c r="E238" s="25" t="s">
        <v>267</v>
      </c>
    </row>
    <row r="239" spans="1:5" ht="15">
      <c r="A239" s="17" t="s">
        <v>39</v>
      </c>
      <c r="E239" s="25" t="s">
        <v>268</v>
      </c>
    </row>
    <row r="240" spans="1:5" ht="165">
      <c r="A240" s="17" t="s">
        <v>41</v>
      </c>
      <c r="E240" s="19" t="s">
        <v>264</v>
      </c>
    </row>
    <row r="241" spans="1:16" ht="15">
      <c r="A241" s="17" t="s">
        <v>33</v>
      </c>
      <c r="B241" s="17">
        <v>46</v>
      </c>
      <c r="C241" s="18" t="s">
        <v>269</v>
      </c>
      <c r="E241" s="19" t="s">
        <v>270</v>
      </c>
      <c r="F241" s="20" t="s">
        <v>89</v>
      </c>
      <c r="G241" s="21">
        <v>565.5</v>
      </c>
      <c r="H241" s="31">
        <v>0</v>
      </c>
      <c r="I241" s="22">
        <f>ROUND(G241*H241,P4)</f>
        <v>0</v>
      </c>
      <c r="O241" s="23">
        <f>I241*0.21</f>
        <v>0</v>
      </c>
      <c r="P241">
        <v>3</v>
      </c>
    </row>
    <row r="242" spans="1:5" ht="15">
      <c r="A242" s="17" t="s">
        <v>38</v>
      </c>
      <c r="E242" s="24" t="s">
        <v>35</v>
      </c>
    </row>
    <row r="243" spans="1:5" ht="15">
      <c r="A243" s="17" t="s">
        <v>39</v>
      </c>
      <c r="E243" s="25" t="s">
        <v>271</v>
      </c>
    </row>
    <row r="244" spans="1:5" ht="15">
      <c r="A244" s="17" t="s">
        <v>39</v>
      </c>
      <c r="E244" s="25" t="s">
        <v>268</v>
      </c>
    </row>
    <row r="245" spans="1:5" ht="165">
      <c r="A245" s="17" t="s">
        <v>41</v>
      </c>
      <c r="E245" s="19" t="s">
        <v>264</v>
      </c>
    </row>
    <row r="246" spans="1:16" ht="15">
      <c r="A246" s="17" t="s">
        <v>33</v>
      </c>
      <c r="B246" s="17">
        <v>47</v>
      </c>
      <c r="C246" s="18" t="s">
        <v>272</v>
      </c>
      <c r="E246" s="19" t="s">
        <v>273</v>
      </c>
      <c r="F246" s="20" t="s">
        <v>89</v>
      </c>
      <c r="G246" s="21">
        <v>687.5</v>
      </c>
      <c r="H246" s="31">
        <v>0</v>
      </c>
      <c r="I246" s="22">
        <f>ROUND(G246*H246,P4)</f>
        <v>0</v>
      </c>
      <c r="O246" s="23">
        <f>I246*0.21</f>
        <v>0</v>
      </c>
      <c r="P246">
        <v>3</v>
      </c>
    </row>
    <row r="247" spans="1:5" ht="15">
      <c r="A247" s="17" t="s">
        <v>38</v>
      </c>
      <c r="E247" s="24" t="s">
        <v>35</v>
      </c>
    </row>
    <row r="248" spans="1:5" ht="15">
      <c r="A248" s="17" t="s">
        <v>39</v>
      </c>
      <c r="E248" s="25" t="s">
        <v>274</v>
      </c>
    </row>
    <row r="249" spans="1:5" ht="15">
      <c r="A249" s="17" t="s">
        <v>39</v>
      </c>
      <c r="E249" s="25" t="s">
        <v>275</v>
      </c>
    </row>
    <row r="250" spans="1:5" ht="15">
      <c r="A250" s="17" t="s">
        <v>39</v>
      </c>
      <c r="E250" s="25" t="s">
        <v>276</v>
      </c>
    </row>
    <row r="251" spans="1:5" ht="15">
      <c r="A251" s="17" t="s">
        <v>39</v>
      </c>
      <c r="E251" s="25" t="s">
        <v>277</v>
      </c>
    </row>
    <row r="252" spans="1:5" ht="165">
      <c r="A252" s="17" t="s">
        <v>41</v>
      </c>
      <c r="E252" s="19" t="s">
        <v>264</v>
      </c>
    </row>
    <row r="253" spans="1:16" ht="15">
      <c r="A253" s="17" t="s">
        <v>33</v>
      </c>
      <c r="B253" s="17">
        <v>48</v>
      </c>
      <c r="C253" s="18" t="s">
        <v>278</v>
      </c>
      <c r="E253" s="19" t="s">
        <v>279</v>
      </c>
      <c r="F253" s="20" t="s">
        <v>89</v>
      </c>
      <c r="G253" s="21">
        <v>187.57</v>
      </c>
      <c r="H253" s="31">
        <v>0</v>
      </c>
      <c r="I253" s="22">
        <f>ROUND(G253*H253,P4)</f>
        <v>0</v>
      </c>
      <c r="O253" s="23">
        <f>I253*0.21</f>
        <v>0</v>
      </c>
      <c r="P253">
        <v>3</v>
      </c>
    </row>
    <row r="254" spans="1:5" ht="15">
      <c r="A254" s="17" t="s">
        <v>38</v>
      </c>
      <c r="E254" s="19" t="s">
        <v>280</v>
      </c>
    </row>
    <row r="255" spans="1:5" ht="15">
      <c r="A255" s="17" t="s">
        <v>39</v>
      </c>
      <c r="E255" s="25" t="s">
        <v>281</v>
      </c>
    </row>
    <row r="256" spans="1:5" ht="15">
      <c r="A256" s="17" t="s">
        <v>39</v>
      </c>
      <c r="E256" s="25" t="s">
        <v>282</v>
      </c>
    </row>
    <row r="257" spans="1:5" ht="15">
      <c r="A257" s="17" t="s">
        <v>39</v>
      </c>
      <c r="E257" s="25" t="s">
        <v>283</v>
      </c>
    </row>
    <row r="258" spans="1:5" ht="15">
      <c r="A258" s="17" t="s">
        <v>39</v>
      </c>
      <c r="E258" s="25" t="s">
        <v>284</v>
      </c>
    </row>
    <row r="259" spans="1:5" ht="195">
      <c r="A259" s="17" t="s">
        <v>41</v>
      </c>
      <c r="E259" s="19" t="s">
        <v>285</v>
      </c>
    </row>
    <row r="260" spans="1:9" ht="15">
      <c r="A260" s="14" t="s">
        <v>30</v>
      </c>
      <c r="B260" s="14"/>
      <c r="C260" s="15" t="s">
        <v>286</v>
      </c>
      <c r="D260" s="14"/>
      <c r="E260" s="14" t="s">
        <v>287</v>
      </c>
      <c r="F260" s="14"/>
      <c r="G260" s="14"/>
      <c r="H260" s="14"/>
      <c r="I260" s="16">
        <f>SUMIFS(I261:I270,A261:A270,"P")</f>
        <v>0</v>
      </c>
    </row>
    <row r="261" spans="1:16" ht="15">
      <c r="A261" s="17" t="s">
        <v>33</v>
      </c>
      <c r="B261" s="17">
        <v>49</v>
      </c>
      <c r="C261" s="18" t="s">
        <v>288</v>
      </c>
      <c r="E261" s="19" t="s">
        <v>289</v>
      </c>
      <c r="F261" s="20" t="s">
        <v>106</v>
      </c>
      <c r="G261" s="21">
        <v>49</v>
      </c>
      <c r="H261" s="31">
        <v>0</v>
      </c>
      <c r="I261" s="22">
        <f>ROUND(G261*H261,P4)</f>
        <v>0</v>
      </c>
      <c r="O261" s="23">
        <f>I261*0.21</f>
        <v>0</v>
      </c>
      <c r="P261">
        <v>3</v>
      </c>
    </row>
    <row r="262" spans="1:5" ht="15">
      <c r="A262" s="17" t="s">
        <v>38</v>
      </c>
      <c r="E262" s="19" t="s">
        <v>290</v>
      </c>
    </row>
    <row r="263" spans="1:5" ht="15">
      <c r="A263" s="17" t="s">
        <v>39</v>
      </c>
      <c r="E263" s="25" t="s">
        <v>291</v>
      </c>
    </row>
    <row r="264" spans="1:5" ht="15">
      <c r="A264" s="17" t="s">
        <v>39</v>
      </c>
      <c r="E264" s="25" t="s">
        <v>292</v>
      </c>
    </row>
    <row r="265" spans="1:5" ht="300">
      <c r="A265" s="17" t="s">
        <v>41</v>
      </c>
      <c r="E265" s="19" t="s">
        <v>293</v>
      </c>
    </row>
    <row r="266" spans="1:16" ht="15">
      <c r="A266" s="17" t="s">
        <v>33</v>
      </c>
      <c r="B266" s="17">
        <v>50</v>
      </c>
      <c r="C266" s="18" t="s">
        <v>294</v>
      </c>
      <c r="E266" s="19" t="s">
        <v>295</v>
      </c>
      <c r="F266" s="20" t="s">
        <v>296</v>
      </c>
      <c r="G266" s="21">
        <v>4</v>
      </c>
      <c r="H266" s="31">
        <v>0</v>
      </c>
      <c r="I266" s="22">
        <f>ROUND(G266*H266,P4)</f>
        <v>0</v>
      </c>
      <c r="O266" s="23">
        <f>I266*0.21</f>
        <v>0</v>
      </c>
      <c r="P266">
        <v>3</v>
      </c>
    </row>
    <row r="267" spans="1:5" ht="15">
      <c r="A267" s="17" t="s">
        <v>38</v>
      </c>
      <c r="E267" s="19" t="s">
        <v>297</v>
      </c>
    </row>
    <row r="268" spans="1:5" ht="15">
      <c r="A268" s="17" t="s">
        <v>39</v>
      </c>
      <c r="E268" s="25" t="s">
        <v>298</v>
      </c>
    </row>
    <row r="269" spans="1:5" ht="15">
      <c r="A269" s="17" t="s">
        <v>39</v>
      </c>
      <c r="E269" s="25" t="s">
        <v>299</v>
      </c>
    </row>
    <row r="270" spans="1:5" ht="90">
      <c r="A270" s="17" t="s">
        <v>41</v>
      </c>
      <c r="E270" s="19" t="s">
        <v>300</v>
      </c>
    </row>
    <row r="271" spans="1:9" ht="15">
      <c r="A271" s="14" t="s">
        <v>30</v>
      </c>
      <c r="B271" s="14"/>
      <c r="C271" s="15" t="s">
        <v>301</v>
      </c>
      <c r="D271" s="14"/>
      <c r="E271" s="14" t="s">
        <v>302</v>
      </c>
      <c r="F271" s="14"/>
      <c r="G271" s="14"/>
      <c r="H271" s="14"/>
      <c r="I271" s="16">
        <f>SUMIFS(I272:I320,A272:A320,"P")</f>
        <v>0</v>
      </c>
    </row>
    <row r="272" spans="1:16" ht="30">
      <c r="A272" s="17" t="s">
        <v>33</v>
      </c>
      <c r="B272" s="17">
        <v>51</v>
      </c>
      <c r="C272" s="18" t="s">
        <v>303</v>
      </c>
      <c r="E272" s="19" t="s">
        <v>304</v>
      </c>
      <c r="F272" s="20" t="s">
        <v>296</v>
      </c>
      <c r="G272" s="21">
        <v>23</v>
      </c>
      <c r="H272" s="31">
        <v>0</v>
      </c>
      <c r="I272" s="22">
        <f>ROUND(G272*H272,P4)</f>
        <v>0</v>
      </c>
      <c r="O272" s="23">
        <f>I272*0.21</f>
        <v>0</v>
      </c>
      <c r="P272">
        <v>3</v>
      </c>
    </row>
    <row r="273" spans="1:5" ht="15">
      <c r="A273" s="17" t="s">
        <v>38</v>
      </c>
      <c r="E273" s="24" t="s">
        <v>35</v>
      </c>
    </row>
    <row r="274" spans="1:5" ht="15">
      <c r="A274" s="17" t="s">
        <v>39</v>
      </c>
      <c r="E274" s="25" t="s">
        <v>305</v>
      </c>
    </row>
    <row r="275" spans="1:5" ht="30">
      <c r="A275" s="17" t="s">
        <v>41</v>
      </c>
      <c r="E275" s="19" t="s">
        <v>306</v>
      </c>
    </row>
    <row r="276" spans="1:16" ht="15">
      <c r="A276" s="17" t="s">
        <v>33</v>
      </c>
      <c r="B276" s="17">
        <v>52</v>
      </c>
      <c r="C276" s="18" t="s">
        <v>307</v>
      </c>
      <c r="E276" s="19" t="s">
        <v>308</v>
      </c>
      <c r="F276" s="20" t="s">
        <v>296</v>
      </c>
      <c r="G276" s="21">
        <v>3</v>
      </c>
      <c r="H276" s="31">
        <v>0</v>
      </c>
      <c r="I276" s="22">
        <f>ROUND(G276*H276,P4)</f>
        <v>0</v>
      </c>
      <c r="O276" s="23">
        <f>I276*0.21</f>
        <v>0</v>
      </c>
      <c r="P276">
        <v>3</v>
      </c>
    </row>
    <row r="277" spans="1:5" ht="15">
      <c r="A277" s="17" t="s">
        <v>38</v>
      </c>
      <c r="E277" s="24" t="s">
        <v>35</v>
      </c>
    </row>
    <row r="278" spans="1:5" ht="15">
      <c r="A278" s="17" t="s">
        <v>39</v>
      </c>
      <c r="E278" s="25" t="s">
        <v>309</v>
      </c>
    </row>
    <row r="279" spans="1:5" ht="135">
      <c r="A279" s="17" t="s">
        <v>41</v>
      </c>
      <c r="E279" s="19" t="s">
        <v>310</v>
      </c>
    </row>
    <row r="280" spans="1:16" ht="30">
      <c r="A280" s="17" t="s">
        <v>33</v>
      </c>
      <c r="B280" s="17">
        <v>53</v>
      </c>
      <c r="C280" s="18" t="s">
        <v>311</v>
      </c>
      <c r="E280" s="19" t="s">
        <v>312</v>
      </c>
      <c r="F280" s="20" t="s">
        <v>89</v>
      </c>
      <c r="G280" s="21">
        <v>172.942</v>
      </c>
      <c r="H280" s="31">
        <v>0</v>
      </c>
      <c r="I280" s="22">
        <f>ROUND(G280*H280,P4)</f>
        <v>0</v>
      </c>
      <c r="O280" s="23">
        <f>I280*0.21</f>
        <v>0</v>
      </c>
      <c r="P280">
        <v>3</v>
      </c>
    </row>
    <row r="281" spans="1:5" ht="15">
      <c r="A281" s="17" t="s">
        <v>38</v>
      </c>
      <c r="E281" s="24" t="s">
        <v>35</v>
      </c>
    </row>
    <row r="282" spans="1:5" ht="60">
      <c r="A282" s="17" t="s">
        <v>39</v>
      </c>
      <c r="E282" s="25" t="s">
        <v>313</v>
      </c>
    </row>
    <row r="283" spans="1:5" ht="15">
      <c r="A283" s="17" t="s">
        <v>39</v>
      </c>
      <c r="E283" s="25" t="s">
        <v>314</v>
      </c>
    </row>
    <row r="284" spans="1:5" ht="60">
      <c r="A284" s="17" t="s">
        <v>41</v>
      </c>
      <c r="E284" s="19" t="s">
        <v>315</v>
      </c>
    </row>
    <row r="285" spans="1:16" ht="15">
      <c r="A285" s="17" t="s">
        <v>33</v>
      </c>
      <c r="B285" s="17">
        <v>54</v>
      </c>
      <c r="C285" s="18" t="s">
        <v>316</v>
      </c>
      <c r="E285" s="19" t="s">
        <v>317</v>
      </c>
      <c r="F285" s="20" t="s">
        <v>106</v>
      </c>
      <c r="G285" s="21">
        <v>70</v>
      </c>
      <c r="H285" s="31">
        <v>0</v>
      </c>
      <c r="I285" s="22">
        <f>ROUND(G285*H285,P4)</f>
        <v>0</v>
      </c>
      <c r="O285" s="23">
        <f>I285*0.21</f>
        <v>0</v>
      </c>
      <c r="P285">
        <v>3</v>
      </c>
    </row>
    <row r="286" spans="1:5" ht="30">
      <c r="A286" s="17" t="s">
        <v>38</v>
      </c>
      <c r="E286" s="19" t="s">
        <v>318</v>
      </c>
    </row>
    <row r="287" spans="1:5" ht="15">
      <c r="A287" s="17" t="s">
        <v>39</v>
      </c>
      <c r="E287" s="25" t="s">
        <v>319</v>
      </c>
    </row>
    <row r="288" spans="1:5" ht="60">
      <c r="A288" s="17" t="s">
        <v>41</v>
      </c>
      <c r="E288" s="19" t="s">
        <v>320</v>
      </c>
    </row>
    <row r="289" spans="1:16" ht="15">
      <c r="A289" s="17" t="s">
        <v>33</v>
      </c>
      <c r="B289" s="17">
        <v>55</v>
      </c>
      <c r="C289" s="18" t="s">
        <v>321</v>
      </c>
      <c r="E289" s="19" t="s">
        <v>322</v>
      </c>
      <c r="F289" s="20" t="s">
        <v>106</v>
      </c>
      <c r="G289" s="21">
        <v>160</v>
      </c>
      <c r="H289" s="31">
        <v>0</v>
      </c>
      <c r="I289" s="22">
        <f>ROUND(G289*H289,P4)</f>
        <v>0</v>
      </c>
      <c r="O289" s="23">
        <f>I289*0.21</f>
        <v>0</v>
      </c>
      <c r="P289">
        <v>3</v>
      </c>
    </row>
    <row r="290" spans="1:5" ht="15">
      <c r="A290" s="17" t="s">
        <v>38</v>
      </c>
      <c r="E290" s="24" t="s">
        <v>35</v>
      </c>
    </row>
    <row r="291" spans="1:5" ht="15">
      <c r="A291" s="17" t="s">
        <v>39</v>
      </c>
      <c r="E291" s="25" t="s">
        <v>323</v>
      </c>
    </row>
    <row r="292" spans="1:5" ht="60">
      <c r="A292" s="17" t="s">
        <v>41</v>
      </c>
      <c r="E292" s="19" t="s">
        <v>324</v>
      </c>
    </row>
    <row r="293" spans="1:16" ht="15">
      <c r="A293" s="17" t="s">
        <v>33</v>
      </c>
      <c r="B293" s="17">
        <v>56</v>
      </c>
      <c r="C293" s="18" t="s">
        <v>325</v>
      </c>
      <c r="E293" s="19" t="s">
        <v>326</v>
      </c>
      <c r="F293" s="20" t="s">
        <v>106</v>
      </c>
      <c r="G293" s="21">
        <v>109.6</v>
      </c>
      <c r="H293" s="31">
        <v>0</v>
      </c>
      <c r="I293" s="22">
        <f>ROUND(G293*H293,P4)</f>
        <v>0</v>
      </c>
      <c r="O293" s="23">
        <f>I293*0.21</f>
        <v>0</v>
      </c>
      <c r="P293">
        <v>3</v>
      </c>
    </row>
    <row r="294" spans="1:5" ht="15">
      <c r="A294" s="17" t="s">
        <v>38</v>
      </c>
      <c r="E294" s="19" t="s">
        <v>327</v>
      </c>
    </row>
    <row r="295" spans="1:5" ht="15">
      <c r="A295" s="17" t="s">
        <v>39</v>
      </c>
      <c r="E295" s="25" t="s">
        <v>328</v>
      </c>
    </row>
    <row r="296" spans="1:5" ht="15">
      <c r="A296" s="17" t="s">
        <v>39</v>
      </c>
      <c r="E296" s="25" t="s">
        <v>329</v>
      </c>
    </row>
    <row r="297" spans="1:5" ht="15">
      <c r="A297" s="17" t="s">
        <v>39</v>
      </c>
      <c r="E297" s="25" t="s">
        <v>330</v>
      </c>
    </row>
    <row r="298" spans="1:5" ht="60">
      <c r="A298" s="17" t="s">
        <v>41</v>
      </c>
      <c r="E298" s="19" t="s">
        <v>320</v>
      </c>
    </row>
    <row r="299" spans="1:16" ht="15">
      <c r="A299" s="17" t="s">
        <v>33</v>
      </c>
      <c r="B299" s="17">
        <v>57</v>
      </c>
      <c r="C299" s="18" t="s">
        <v>331</v>
      </c>
      <c r="E299" s="19" t="s">
        <v>332</v>
      </c>
      <c r="F299" s="20" t="s">
        <v>106</v>
      </c>
      <c r="G299" s="21">
        <v>86</v>
      </c>
      <c r="H299" s="31">
        <v>0</v>
      </c>
      <c r="I299" s="22">
        <f>ROUND(G299*H299,P4)</f>
        <v>0</v>
      </c>
      <c r="O299" s="23">
        <f>I299*0.21</f>
        <v>0</v>
      </c>
      <c r="P299">
        <v>3</v>
      </c>
    </row>
    <row r="300" spans="1:5" ht="15">
      <c r="A300" s="17" t="s">
        <v>38</v>
      </c>
      <c r="E300" s="24" t="s">
        <v>35</v>
      </c>
    </row>
    <row r="301" spans="1:5" ht="15">
      <c r="A301" s="17" t="s">
        <v>39</v>
      </c>
      <c r="E301" s="25" t="s">
        <v>333</v>
      </c>
    </row>
    <row r="302" spans="1:5" ht="60">
      <c r="A302" s="17" t="s">
        <v>41</v>
      </c>
      <c r="E302" s="19" t="s">
        <v>334</v>
      </c>
    </row>
    <row r="303" spans="1:16" ht="15">
      <c r="A303" s="17" t="s">
        <v>33</v>
      </c>
      <c r="B303" s="17">
        <v>58</v>
      </c>
      <c r="C303" s="18" t="s">
        <v>335</v>
      </c>
      <c r="E303" s="19" t="s">
        <v>336</v>
      </c>
      <c r="F303" s="20" t="s">
        <v>106</v>
      </c>
      <c r="G303" s="21">
        <v>66</v>
      </c>
      <c r="H303" s="31">
        <v>0</v>
      </c>
      <c r="I303" s="22">
        <f>ROUND(G303*H303,P4)</f>
        <v>0</v>
      </c>
      <c r="O303" s="23">
        <f>I303*0.21</f>
        <v>0</v>
      </c>
      <c r="P303">
        <v>3</v>
      </c>
    </row>
    <row r="304" spans="1:5" ht="15">
      <c r="A304" s="17" t="s">
        <v>38</v>
      </c>
      <c r="E304" s="19" t="s">
        <v>337</v>
      </c>
    </row>
    <row r="305" spans="1:5" ht="15">
      <c r="A305" s="17" t="s">
        <v>39</v>
      </c>
      <c r="E305" s="25" t="s">
        <v>338</v>
      </c>
    </row>
    <row r="306" spans="1:5" ht="60">
      <c r="A306" s="17" t="s">
        <v>41</v>
      </c>
      <c r="E306" s="19" t="s">
        <v>339</v>
      </c>
    </row>
    <row r="307" spans="1:16" ht="15">
      <c r="A307" s="17" t="s">
        <v>33</v>
      </c>
      <c r="B307" s="17">
        <v>59</v>
      </c>
      <c r="C307" s="18" t="s">
        <v>340</v>
      </c>
      <c r="E307" s="19" t="s">
        <v>341</v>
      </c>
      <c r="F307" s="20" t="s">
        <v>296</v>
      </c>
      <c r="G307" s="21">
        <v>4</v>
      </c>
      <c r="H307" s="31">
        <v>0</v>
      </c>
      <c r="I307" s="22">
        <f>ROUND(G307*H307,P4)</f>
        <v>0</v>
      </c>
      <c r="O307" s="23">
        <f>I307*0.21</f>
        <v>0</v>
      </c>
      <c r="P307">
        <v>3</v>
      </c>
    </row>
    <row r="308" spans="1:5" ht="15">
      <c r="A308" s="17" t="s">
        <v>38</v>
      </c>
      <c r="E308" s="24" t="s">
        <v>35</v>
      </c>
    </row>
    <row r="309" spans="1:5" ht="15">
      <c r="A309" s="17" t="s">
        <v>39</v>
      </c>
      <c r="E309" s="25" t="s">
        <v>342</v>
      </c>
    </row>
    <row r="310" spans="1:5" ht="15">
      <c r="A310" s="17" t="s">
        <v>39</v>
      </c>
      <c r="E310" s="25" t="s">
        <v>343</v>
      </c>
    </row>
    <row r="311" spans="1:5" ht="409.5">
      <c r="A311" s="17" t="s">
        <v>41</v>
      </c>
      <c r="E311" s="19" t="s">
        <v>344</v>
      </c>
    </row>
    <row r="312" spans="1:16" ht="15">
      <c r="A312" s="17" t="s">
        <v>33</v>
      </c>
      <c r="B312" s="17">
        <v>60</v>
      </c>
      <c r="C312" s="18" t="s">
        <v>345</v>
      </c>
      <c r="E312" s="19" t="s">
        <v>346</v>
      </c>
      <c r="F312" s="20" t="s">
        <v>106</v>
      </c>
      <c r="G312" s="21">
        <v>26</v>
      </c>
      <c r="H312" s="31">
        <v>0</v>
      </c>
      <c r="I312" s="22">
        <f>ROUND(G312*H312,P4)</f>
        <v>0</v>
      </c>
      <c r="O312" s="23">
        <f>I312*0.21</f>
        <v>0</v>
      </c>
      <c r="P312">
        <v>3</v>
      </c>
    </row>
    <row r="313" spans="1:5" ht="15">
      <c r="A313" s="17" t="s">
        <v>38</v>
      </c>
      <c r="E313" s="24" t="s">
        <v>35</v>
      </c>
    </row>
    <row r="314" spans="1:5" ht="15">
      <c r="A314" s="17" t="s">
        <v>39</v>
      </c>
      <c r="E314" s="25" t="s">
        <v>347</v>
      </c>
    </row>
    <row r="315" spans="1:5" ht="75">
      <c r="A315" s="17" t="s">
        <v>41</v>
      </c>
      <c r="E315" s="19" t="s">
        <v>348</v>
      </c>
    </row>
    <row r="316" spans="1:16" ht="15">
      <c r="A316" s="17" t="s">
        <v>33</v>
      </c>
      <c r="B316" s="17">
        <v>61</v>
      </c>
      <c r="C316" s="18" t="s">
        <v>349</v>
      </c>
      <c r="E316" s="19" t="s">
        <v>350</v>
      </c>
      <c r="F316" s="20" t="s">
        <v>106</v>
      </c>
      <c r="G316" s="21">
        <v>92.099</v>
      </c>
      <c r="H316" s="31">
        <v>0</v>
      </c>
      <c r="I316" s="22">
        <f>ROUND(G316*H316,P4)</f>
        <v>0</v>
      </c>
      <c r="O316" s="23">
        <f>I316*0.21</f>
        <v>0</v>
      </c>
      <c r="P316">
        <v>3</v>
      </c>
    </row>
    <row r="317" spans="1:5" ht="15">
      <c r="A317" s="17" t="s">
        <v>38</v>
      </c>
      <c r="E317" s="24" t="s">
        <v>35</v>
      </c>
    </row>
    <row r="318" spans="1:5" ht="15">
      <c r="A318" s="17" t="s">
        <v>39</v>
      </c>
      <c r="E318" s="25" t="s">
        <v>351</v>
      </c>
    </row>
    <row r="319" spans="1:5" ht="15">
      <c r="A319" s="17" t="s">
        <v>39</v>
      </c>
      <c r="E319" s="25" t="s">
        <v>108</v>
      </c>
    </row>
    <row r="320" spans="1:5" ht="45">
      <c r="A320" s="17" t="s">
        <v>41</v>
      </c>
      <c r="E320" s="19" t="s">
        <v>352</v>
      </c>
    </row>
  </sheetData>
  <sheetProtection algorithmName="SHA-512" hashValue="R7yAEvcjBFh4X7NpnHXXpPxMQEA0kZuYmB69EhKFKjv0lI+8Qfc3e9zoQS7NTnbC3VmPWkh/wDCp8kz6yuCDow==" saltValue="F/v6i7O7FYCdViv34PdLzQ==" spinCount="100000" sheet="1" objects="1" scenarios="1"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Aleš Jambor</cp:lastModifiedBy>
  <dcterms:created xsi:type="dcterms:W3CDTF">2023-06-23T06:56:02Z</dcterms:created>
  <dcterms:modified xsi:type="dcterms:W3CDTF">2023-06-23T07:08:22Z</dcterms:modified>
  <cp:category/>
  <cp:version/>
  <cp:contentType/>
  <cp:contentStatus/>
</cp:coreProperties>
</file>