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Krycí list rozpočtu" sheetId="1" r:id="rId1"/>
    <sheet name="průtah KL" sheetId="2" r:id="rId2"/>
    <sheet name="nadjezd" sheetId="3" r:id="rId3"/>
    <sheet name="Extravilán" sheetId="4" r:id="rId4"/>
    <sheet name="průtah Pečky" sheetId="5" r:id="rId5"/>
    <sheet name="most ev.č. 32914-1" sheetId="6" r:id="rId6"/>
  </sheets>
  <definedNames/>
  <calcPr fullCalcOnLoad="1"/>
</workbook>
</file>

<file path=xl/sharedStrings.xml><?xml version="1.0" encoding="utf-8"?>
<sst xmlns="http://schemas.openxmlformats.org/spreadsheetml/2006/main" count="397" uniqueCount="169">
  <si>
    <t>MJ</t>
  </si>
  <si>
    <t xml:space="preserve">Zhotovitel: 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</si>
  <si>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</si>
  <si>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</si>
  <si>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</si>
  <si>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</si>
  <si>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</si>
  <si>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</si>
  <si>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</si>
  <si>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</si>
  <si>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</si>
  <si>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</si>
  <si>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</si>
  <si>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</si>
  <si>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</si>
  <si>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</si>
  <si>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</si>
  <si>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</si>
  <si>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</si>
  <si>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</si>
  <si>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</si>
  <si>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</si>
  <si>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</si>
  <si>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</si>
  <si>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</si>
  <si>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</si>
  <si>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</si>
  <si>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</si>
  <si>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</si>
  <si>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</si>
  <si>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</si>
  <si>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</si>
  <si>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</si>
  <si>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</si>
  <si>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</si>
  <si>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</si>
  <si>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</si>
  <si>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</si>
  <si>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</si>
  <si>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</si>
  <si>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</si>
  <si>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</si>
  <si>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</si>
  <si>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</si>
  <si>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</si>
  <si>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</si>
  <si>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</si>
  <si>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</si>
  <si>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</si>
  <si>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</si>
  <si>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</si>
  <si>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</si>
  <si>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</si>
  <si>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</si>
  <si>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</si>
  <si>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</si>
  <si>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</si>
  <si>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</si>
  <si>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</si>
  <si>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</si>
  <si>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</si>
  <si>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</si>
  <si>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</si>
  <si>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</si>
  <si>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</si>
  <si>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 xml:space="preserve">zpevnění krajnic z recyklátu do tl. 100mm  </t>
  </si>
  <si>
    <t>čištění vozovek samosběrem</t>
  </si>
  <si>
    <t>hmotnost              t</t>
  </si>
  <si>
    <t>hmotnost  celkem</t>
  </si>
  <si>
    <t xml:space="preserve">Zalévání spár dilatační asf. zálivkou  </t>
  </si>
  <si>
    <t>Číslo položky   OTSKP</t>
  </si>
  <si>
    <t>Objednatel: Ksús Středočeského kraje</t>
  </si>
  <si>
    <t>ředitel organizace</t>
  </si>
  <si>
    <t xml:space="preserve">frézování  asfalt. ploch, odvoz do 8km </t>
  </si>
  <si>
    <t xml:space="preserve">řezání asfaltového krytu vozovek do 50mm </t>
  </si>
  <si>
    <t>čištění krajnic od nánosu tl.100mm</t>
  </si>
  <si>
    <t>574C05</t>
  </si>
  <si>
    <t>ing.Aleš Čermák Ph.D. MBA</t>
  </si>
  <si>
    <r>
      <t xml:space="preserve">Objednatel:   </t>
    </r>
    <r>
      <rPr>
        <b/>
        <sz val="12"/>
        <rFont val="Arial CE"/>
        <family val="0"/>
      </rPr>
      <t>Krajská správa a údržba silnic Středočeského kraje, příspěvková organizace</t>
    </r>
  </si>
  <si>
    <t xml:space="preserve">Zhotovitel:  </t>
  </si>
  <si>
    <t>00066001</t>
  </si>
  <si>
    <t>CZ00066001</t>
  </si>
  <si>
    <t>t</t>
  </si>
  <si>
    <t xml:space="preserve">asfalt. Beton pro ložnou vrstvu ACL 16+  </t>
  </si>
  <si>
    <t>III/32914 Kostelní Lhota - Pečky</t>
  </si>
  <si>
    <t>oprava silnice</t>
  </si>
  <si>
    <t>Zpracoval:   Michal Veselý</t>
  </si>
  <si>
    <t>Datum:   21.3.2023</t>
  </si>
  <si>
    <t>asfalt.beton pro obrusnou vrstvu ACO 11+ tl.40 mm</t>
  </si>
  <si>
    <t>574A34</t>
  </si>
  <si>
    <t>spojovací postřik z emulze modifik. do 0,5 kg/m2</t>
  </si>
  <si>
    <t>spojovací postřik z modifik asfaltu do 1,0kg/M2</t>
  </si>
  <si>
    <t>poplatek za skládku</t>
  </si>
  <si>
    <t xml:space="preserve">Stavba:    </t>
  </si>
  <si>
    <t xml:space="preserve">Objekt:    sil.                     km  </t>
  </si>
  <si>
    <t xml:space="preserve">rozpočet:  </t>
  </si>
  <si>
    <t>0,0 - 0,402</t>
  </si>
  <si>
    <t>0,402 - 0,992</t>
  </si>
  <si>
    <t>DIO  vč. zajištění, zjištění a vytyčení inž. sítí , geodetické zaměření stavby (celá stavba)</t>
  </si>
  <si>
    <t xml:space="preserve">Délka 590 m, pr.šířka 7,5 m,  plocha  4450 m²   </t>
  </si>
  <si>
    <t xml:space="preserve">frézování  asfalt. ploch, odvoz do 8km (tl. 50 mm) </t>
  </si>
  <si>
    <t>zkoušení materiálu nezávislou zkušebnou (Celá stavba)</t>
  </si>
  <si>
    <t>VDZ - dělící čára vč. Předznačení 125 mm</t>
  </si>
  <si>
    <t>0,992 - 3,599</t>
  </si>
  <si>
    <t xml:space="preserve">Délka 2607 m, pr.šířka 5,2 m,  plocha  13 590 m²   </t>
  </si>
  <si>
    <t>asfalt.beton pro obrusnou vrstvu ACO 11+ tl.50 mm</t>
  </si>
  <si>
    <t>ks</t>
  </si>
  <si>
    <t>Doprava a poplatek za skládkování (zemina,kamenivo ,betony)</t>
  </si>
  <si>
    <t>m</t>
  </si>
  <si>
    <t>spojovací postřik ze sil. emulze do 1,0kg/m2</t>
  </si>
  <si>
    <t>výšková úprava vpustí,šachty</t>
  </si>
  <si>
    <t>výšková úprava krycích hrnců</t>
  </si>
  <si>
    <t>VDZ - dělící čára vč. Předznačení</t>
  </si>
  <si>
    <t>3,599 - 4,259</t>
  </si>
  <si>
    <t xml:space="preserve">Délka 660 m, pr.šířka 6,8m,  plocha  4560 m²   </t>
  </si>
  <si>
    <t>Odstranění silničních obrubníků betonových, odvoz do 5 km</t>
  </si>
  <si>
    <t>Silniční a chodníkové obruby z beton. obrubníků tl. 150mm</t>
  </si>
  <si>
    <t>čištění vozovek samosběrem (2700+300m2)</t>
  </si>
  <si>
    <t>asfalt. Beton pro ložnou vrstvu ACL 16+  (prům. tl. 50mm)</t>
  </si>
  <si>
    <t xml:space="preserve">Délka 402 m, pr.šířka 6,35 m,  plocha  2700 m²   </t>
  </si>
  <si>
    <t>POPTÁVKA</t>
  </si>
  <si>
    <t>Stavba:</t>
  </si>
  <si>
    <t>KSÚS SK - Most ev.č. 32914-1 přes dálnici D11 za obcí Kostelní Lhota</t>
  </si>
  <si>
    <t>Místo:</t>
  </si>
  <si>
    <t>Silnice III/32914 v km 0,640</t>
  </si>
  <si>
    <t>Zadavatel:</t>
  </si>
  <si>
    <t>Krajská správa a údržba silnic Středočeského kraje, příspěvková organizace</t>
  </si>
  <si>
    <t>Uchazeč:</t>
  </si>
  <si>
    <t>….......................</t>
  </si>
  <si>
    <t>PČ</t>
  </si>
  <si>
    <t>Typ</t>
  </si>
  <si>
    <t>Kód</t>
  </si>
  <si>
    <t>Popis</t>
  </si>
  <si>
    <t>Množství</t>
  </si>
  <si>
    <t>J.cena [CZK]</t>
  </si>
  <si>
    <t>Cena celkem [CZK]</t>
  </si>
  <si>
    <t xml:space="preserve">CELKOVÁ CENA V KČ BEZ DPH </t>
  </si>
  <si>
    <t>OTSKP</t>
  </si>
  <si>
    <t>03730</t>
  </si>
  <si>
    <r>
      <t xml:space="preserve">POMOC PRÁCE ZAJIŠŤ NEBO ZŘÍZ OCHRANU INŽENÝRSKÝCH SÍTÍ
</t>
    </r>
    <r>
      <rPr>
        <i/>
        <sz val="7"/>
        <rFont val="Trebuchet MS"/>
        <family val="2"/>
      </rPr>
      <t>Zahrnuje objednatelem povolené náklady na požadovaná zařízení zhotovitele - VYTYČENÍ INŽENÝRSKÝCH SÍTÍ</t>
    </r>
  </si>
  <si>
    <t>KPL</t>
  </si>
  <si>
    <t>03101</t>
  </si>
  <si>
    <r>
      <t xml:space="preserve">KOMPLETNÍ PRÁCE SOUVISEJÍCÍ SE ZAJIŠTĚNÍM BOZP NA STAVBĚ </t>
    </r>
    <r>
      <rPr>
        <i/>
        <sz val="7"/>
        <rFont val="Trebuchet MS"/>
        <family val="2"/>
      </rPr>
      <t>- BOZP</t>
    </r>
  </si>
  <si>
    <t>112118</t>
  </si>
  <si>
    <r>
      <t xml:space="preserve">KÁCENÍ STROMŮ D KMENE DO 0,5M, ODVOZ DO 20KM
</t>
    </r>
    <r>
      <rPr>
        <i/>
        <sz val="7"/>
        <rFont val="Trebuchet MS"/>
        <family val="2"/>
      </rPr>
      <t>Poražení stromu a osekání větví, spálení větví na hromadách nebo štěpkování, dopravu a uložení kmenů
LEVÁ STRANA MOSTU = celkem 5 kusů - ODSTRANĚNÍ KEŘŮ A VEGETACE
PRAVÁ STRANA MOSTU = celkem 5 kusů - ODSTRANĚNÍ KEŘŮ A VEGETACE</t>
    </r>
  </si>
  <si>
    <t>KUS</t>
  </si>
  <si>
    <t>317325</t>
  </si>
  <si>
    <r>
      <t xml:space="preserve">ŘÍMSY ZE ŽELEZOBETONU DO C30/37
</t>
    </r>
    <r>
      <rPr>
        <i/>
        <sz val="7"/>
        <rFont val="Trebuchet MS"/>
        <family val="2"/>
      </rPr>
      <t xml:space="preserve">Dodání čerstvého betonu (betonové směsi) požadované kvality, jeho uložení do požadovaného tvaru při jakékoliv hustotě výztuže,
zhotovení nepropustného, mrazuvzdorného betonu a betonu požadované trvanlivosti, užití potřebných přísad a technologií výroby betonu,
zřízení pracovních a dilatačních spar,
Nahrazení betonem degradovaných částí říms po hydrodemolici  - předpoklad = dl.15m x š. 0,8m x v.0,3m= 3,6m3 
</t>
    </r>
  </si>
  <si>
    <t>M3</t>
  </si>
  <si>
    <t>317366</t>
  </si>
  <si>
    <r>
      <t xml:space="preserve">VÝZTUŽ ŘÍMS Z KARI-SÍTÍ - PRŮMĚR 8MM, OKO 10OMM x 100MM, 2M x 3M (1 POLE) = 47,4KG = 0,0474T
</t>
    </r>
    <r>
      <rPr>
        <i/>
        <sz val="7"/>
        <rFont val="Trebuchet MS"/>
        <family val="2"/>
      </rPr>
      <t xml:space="preserve">dodání betonářské výztuže v požadované kvalitě, stříhání, řezání, ohýbání a spojování do všech požadovaných tvarů (vč. armakošů) a uložení s požadovaným zajištěním polohy a krytí výztuže betonem,pomocné konstrukce a práce pro osazení a upevnění výztuže,s vary nebo jiné spoje výztuže,
DOPLNĚNÍ VÝZTUŽ - V PŘÍPADĚ NEVYHOVUJÍÍCÍHO STAVU VÝZTUŽE ZJIŠTĚNÉHO PO HYDRODEMOLICI   dl.15m x š. 0,8m = 12m2 - MNOŽSTVÍ BUDE POTVRZENO TDS
CELKOVÁ PLOCHA = 12m2, 1 pole/6m2 + REZERVA NA PŘEKRYTÍ = celkem 3 kusy KARI SÍTĚ, 3 x 0,0474t = 0,18t </t>
    </r>
  </si>
  <si>
    <t>T</t>
  </si>
  <si>
    <t>93852</t>
  </si>
  <si>
    <r>
      <t xml:space="preserve">OČIŠTĚNÍ BETON KONSTR OD VEGETACE
</t>
    </r>
    <r>
      <rPr>
        <i/>
        <sz val="7"/>
        <rFont val="Trebuchet MS"/>
        <family val="2"/>
      </rPr>
      <t xml:space="preserve">položka zahrnuje očištění předepsaným způsobem včetně odklizení vzniklého odpadu
ŘÍMSA = 2*(dl.60m x š.1,2m)  = 144m2 - OČIŠTĚNÍ OD VEGETACE - ŘÍMSA
</t>
    </r>
  </si>
  <si>
    <t>M2</t>
  </si>
  <si>
    <t>938542</t>
  </si>
  <si>
    <r>
      <t xml:space="preserve">OČIŠTĚNÍ BETON KONSTR OTRYSKÁNÍM TLAK VODOU DO 500 BARŮ
</t>
    </r>
    <r>
      <rPr>
        <i/>
        <sz val="7"/>
        <rFont val="Trebuchet MS"/>
        <family val="2"/>
      </rPr>
      <t xml:space="preserve">položka zahrnuje očištění předepsaným způsobem včetně odklizení vzniklého odpadu
PORUŠENÉ ČÁSTI ŘÍMS VČETNĚ PŘEDCHOZÍHO MECHANICKÉHO ODBOURÁNÍ (PLOCHU UVAŽUJEME 2X) = (dl.15m x Š.0,8m)*2 =  24m2 - ODBOURÁNÍ NESOUDR. BETONU
ČIŠTĚNÍ ŘÍMS = ((dl.120-15m) x Š.0,8m) = 84m2 - OČIŠTĚNÍ RÍMS POD IMPREGNAČNÍ NÁTĚR
</t>
    </r>
  </si>
  <si>
    <t>62631</t>
  </si>
  <si>
    <r>
      <t xml:space="preserve">SPOJOVACÍ MŮSTEK MEZI STARÝM A NOVÝM BETONEM
</t>
    </r>
    <r>
      <rPr>
        <i/>
        <sz val="7"/>
        <rFont val="Trebuchet MS"/>
        <family val="2"/>
      </rPr>
      <t>dodávku veškerého materiálu potřebného pro předepsanou úpravu v předepsané kvalitě, předepsanou úpravu v předepsané kvalitě
nutné vyspravení podkladu, případně zatření spar zdiva, položení vrstvy v předepsané tloušťce, potřebná lešení a podpěrné konstrukce
PORUŠENÉ ČÁSTI ŘÍMS = (dl.15m x Š.0,8m) =  12m2</t>
    </r>
  </si>
  <si>
    <t>626122</t>
  </si>
  <si>
    <r>
      <t xml:space="preserve">REPROFILACE PODHLEDŮ, SVISLÝCH PLOCH SANAČNÍ MALTOU DVOUVRST TL50MM
</t>
    </r>
    <r>
      <rPr>
        <i/>
        <sz val="7"/>
        <rFont val="Trebuchet MS"/>
        <family val="2"/>
      </rPr>
      <t xml:space="preserve">dodávku veškerého materiálu potřebného pro předepsanou úpravu v předepsané kvalitě
nutné vyspravení podkladu, případně zatření spar zdiva
položení vrstvy v předepsané tloušťce
potřebná lešení a podpěrné konstrukce
LOKÁLNĚ PRUŠENÉ MÍSTA NA ŘÍMSÁCH - UVAŽUJEME 10% PLOCHY = 108*0,1 = 10,8M2
</t>
    </r>
  </si>
  <si>
    <t>93867</t>
  </si>
  <si>
    <r>
      <t xml:space="preserve">OČIŠTĚNÍ OCEL KONSTR BROUŠENÍM 
</t>
    </r>
    <r>
      <rPr>
        <i/>
        <sz val="7"/>
        <rFont val="Trebuchet MS"/>
        <family val="2"/>
      </rPr>
      <t>položka zahrnuje očištění předepsaným způsobem včetně odklizení vzniklého odpadu</t>
    </r>
    <r>
      <rPr>
        <sz val="8"/>
        <rFont val="Trebuchet MS"/>
        <family val="2"/>
      </rPr>
      <t xml:space="preserve">
</t>
    </r>
    <r>
      <rPr>
        <sz val="7"/>
        <rFont val="Trebuchet MS"/>
        <family val="2"/>
      </rPr>
      <t xml:space="preserve">ZÁBRADLÍ (dl.2*60m x 1,1m)= 120M2 OBROUŠENÍ STÁVAJÍCÍ ZÁBRADLÍ 
</t>
    </r>
  </si>
  <si>
    <t>783121</t>
  </si>
  <si>
    <r>
      <t xml:space="preserve">PROTIKOROZ OCHR OK NÁTĚREM VÍCEVRST SE ZÁKL S VYS OBSAHEM ZN
</t>
    </r>
    <r>
      <rPr>
        <i/>
        <sz val="7"/>
        <rFont val="Trebuchet MS"/>
        <family val="2"/>
      </rPr>
      <t xml:space="preserve">zahrnují kompletní povlaky (i různobarevné), včetně úpravy podkladu (odmaštění, odrezivění, odstranění starých nátěrů a nečistot) a jeho vyspravení, provedení nátěru předepsaným postupem a splnění všech požadavků daných technologickým předpisem, VRCHNÍ KRYCÍ POVLAK BUDE PROVEDEN V ODSTÍNU ral 5015
ZÁBRADLÍ ZÁBRADLÍ (dl.2*60m x 1,1m)= 120M2 - NÁTĚRY STÁVAJÍCÍHO ZÁBRADLÍ
</t>
    </r>
  </si>
  <si>
    <t>78381</t>
  </si>
  <si>
    <r>
      <t xml:space="preserve">NÁTĚRY BETON KONSTR TYP S1 (OS-A)
- </t>
    </r>
    <r>
      <rPr>
        <sz val="7"/>
        <rFont val="Trebuchet MS"/>
        <family val="2"/>
      </rPr>
      <t>kompletní povlaky, včetně úpravy podkladu (odmaštění, odstranění starých nátěrů a nečistot) a jeho vyspravení
- provedení nátěru předepsaným postupem a splnění všech požadavků daných technologickým předpisem.
- 60M*2*,8= 96m2 - NATĚR ŘÍMSY (IMPREGNACE) - LEVÁ STRANA MOSTU
- (DL.5m x Š.0,6m) + (DL.5m x V.0,5m) + (Š.0,6m x V.0,5m) + (DL.5m x V.0,15m) = 6,55 = 7m2 - NÁTĚR ŘÍMSY (IMPREGNACE) - ČÁST 1 - PRAVÁ STRANA MOSTU
- (DL.6m x Š.1,7m) + (DL.6m x V.0,5m) + (DL.6m x V.0,15m) = 11,88 = 12m2 - NÁTĚR ŘÍMSY - ČÁST 2 - PRAVÁ STRANA MOSTU</t>
    </r>
  </si>
  <si>
    <t>datum: 14.4.2023</t>
  </si>
  <si>
    <t>574A44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</si>
</sst>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dd\.mm\.yyyy"/>
  </numFmts>
  <fonts count="7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i/>
      <sz val="7"/>
      <name val="Trebuchet MS"/>
      <family val="2"/>
    </font>
    <font>
      <sz val="7"/>
      <name val="Trebuchet MS"/>
      <family val="2"/>
    </font>
    <font>
      <i/>
      <sz val="8"/>
      <name val="Trebuchet MS"/>
      <family val="2"/>
    </font>
    <font>
      <u val="single"/>
      <sz val="8"/>
      <name val="Trebuchet MS"/>
      <family val="2"/>
    </font>
    <font>
      <b/>
      <u val="single"/>
      <sz val="8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Trebuchet MS"/>
      <family val="2"/>
    </font>
    <font>
      <sz val="12"/>
      <color indexed="55"/>
      <name val="Trebuchet MS"/>
      <family val="2"/>
    </font>
    <font>
      <sz val="12"/>
      <color indexed="62"/>
      <name val="Trebuchet MS"/>
      <family val="2"/>
    </font>
    <font>
      <b/>
      <sz val="10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Trebuchet MS"/>
      <family val="2"/>
    </font>
    <font>
      <sz val="12"/>
      <color theme="0" tint="-0.3499799966812134"/>
      <name val="Trebuchet MS"/>
      <family val="2"/>
    </font>
    <font>
      <sz val="12"/>
      <color theme="4" tint="-0.24997000396251678"/>
      <name val="Trebuchet MS"/>
      <family val="2"/>
    </font>
    <font>
      <b/>
      <sz val="10"/>
      <color theme="4" tint="-0.24997000396251678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4" fontId="8" fillId="0" borderId="13" xfId="0" applyNumberFormat="1" applyFont="1" applyBorder="1" applyAlignment="1" applyProtection="1">
      <alignment vertical="top"/>
      <protection/>
    </xf>
    <xf numFmtId="4" fontId="8" fillId="0" borderId="12" xfId="0" applyNumberFormat="1" applyFont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8" fillId="0" borderId="15" xfId="0" applyNumberFormat="1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4" fontId="8" fillId="0" borderId="16" xfId="0" applyNumberFormat="1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4" fontId="16" fillId="34" borderId="14" xfId="0" applyNumberFormat="1" applyFont="1" applyFill="1" applyBorder="1" applyAlignment="1" applyProtection="1">
      <alignment horizontal="right"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7" fillId="0" borderId="12" xfId="0" applyFont="1" applyBorder="1" applyAlignment="1" applyProtection="1">
      <alignment vertical="top"/>
      <protection/>
    </xf>
    <xf numFmtId="0" fontId="17" fillId="0" borderId="0" xfId="0" applyFont="1" applyAlignment="1">
      <alignment vertical="top" wrapText="1"/>
    </xf>
    <xf numFmtId="0" fontId="5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7" fillId="0" borderId="24" xfId="0" applyFont="1" applyBorder="1" applyAlignment="1" applyProtection="1">
      <alignment horizontal="center" vertical="top"/>
      <protection/>
    </xf>
    <xf numFmtId="2" fontId="17" fillId="0" borderId="12" xfId="0" applyNumberFormat="1" applyFont="1" applyBorder="1" applyAlignment="1" applyProtection="1">
      <alignment horizontal="center" vertical="top"/>
      <protection/>
    </xf>
    <xf numFmtId="3" fontId="17" fillId="0" borderId="12" xfId="0" applyNumberFormat="1" applyFont="1" applyBorder="1" applyAlignment="1" applyProtection="1">
      <alignment vertical="top"/>
      <protection/>
    </xf>
    <xf numFmtId="0" fontId="17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top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4" fontId="8" fillId="0" borderId="26" xfId="0" applyNumberFormat="1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4" fontId="8" fillId="0" borderId="27" xfId="0" applyNumberFormat="1" applyFont="1" applyFill="1" applyBorder="1" applyAlignment="1" applyProtection="1">
      <alignment vertical="top"/>
      <protection/>
    </xf>
    <xf numFmtId="4" fontId="8" fillId="0" borderId="28" xfId="0" applyNumberFormat="1" applyFont="1" applyFill="1" applyBorder="1" applyAlignment="1" applyProtection="1">
      <alignment vertical="top"/>
      <protection/>
    </xf>
    <xf numFmtId="0" fontId="9" fillId="0" borderId="29" xfId="0" applyFont="1" applyFill="1" applyBorder="1" applyAlignment="1" applyProtection="1">
      <alignment vertical="top"/>
      <protection/>
    </xf>
    <xf numFmtId="4" fontId="8" fillId="0" borderId="29" xfId="0" applyNumberFormat="1" applyFont="1" applyFill="1" applyBorder="1" applyAlignment="1" applyProtection="1">
      <alignment horizontal="right" vertical="top"/>
      <protection/>
    </xf>
    <xf numFmtId="0" fontId="9" fillId="33" borderId="30" xfId="0" applyFont="1" applyFill="1" applyBorder="1" applyAlignment="1" applyProtection="1">
      <alignment vertical="top" wrapText="1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vertical="top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4" fontId="8" fillId="0" borderId="33" xfId="0" applyNumberFormat="1" applyFont="1" applyFill="1" applyBorder="1" applyAlignment="1" applyProtection="1">
      <alignment vertical="top"/>
      <protection/>
    </xf>
    <xf numFmtId="0" fontId="17" fillId="0" borderId="25" xfId="0" applyFont="1" applyBorder="1" applyAlignment="1" applyProtection="1">
      <alignment horizontal="center" vertical="top"/>
      <protection/>
    </xf>
    <xf numFmtId="3" fontId="17" fillId="0" borderId="25" xfId="0" applyNumberFormat="1" applyFont="1" applyBorder="1" applyAlignment="1" applyProtection="1">
      <alignment vertical="top"/>
      <protection/>
    </xf>
    <xf numFmtId="0" fontId="17" fillId="0" borderId="25" xfId="0" applyFont="1" applyBorder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0" fontId="9" fillId="0" borderId="12" xfId="0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top"/>
      <protection/>
    </xf>
    <xf numFmtId="4" fontId="8" fillId="0" borderId="12" xfId="0" applyNumberFormat="1" applyFont="1" applyBorder="1" applyAlignment="1" applyProtection="1">
      <alignment horizontal="center" vertical="top"/>
      <protection/>
    </xf>
    <xf numFmtId="4" fontId="8" fillId="0" borderId="14" xfId="0" applyNumberFormat="1" applyFont="1" applyBorder="1" applyAlignment="1" applyProtection="1">
      <alignment vertical="top"/>
      <protection/>
    </xf>
    <xf numFmtId="2" fontId="8" fillId="0" borderId="18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0" borderId="32" xfId="0" applyNumberFormat="1" applyFont="1" applyFill="1" applyBorder="1" applyAlignment="1" applyProtection="1">
      <alignment horizontal="center" vertical="top"/>
      <protection/>
    </xf>
    <xf numFmtId="2" fontId="8" fillId="0" borderId="16" xfId="0" applyNumberFormat="1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 applyProtection="1">
      <alignment horizontal="center" vertical="top"/>
      <protection/>
    </xf>
    <xf numFmtId="4" fontId="8" fillId="0" borderId="12" xfId="0" applyNumberFormat="1" applyFont="1" applyFill="1" applyBorder="1" applyAlignment="1" applyProtection="1">
      <alignment horizontal="center" vertical="top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39" fontId="8" fillId="0" borderId="12" xfId="0" applyNumberFormat="1" applyFont="1" applyFill="1" applyBorder="1" applyAlignment="1" applyProtection="1">
      <alignment horizontal="center" vertical="top"/>
      <protection/>
    </xf>
    <xf numFmtId="39" fontId="8" fillId="0" borderId="32" xfId="0" applyNumberFormat="1" applyFont="1" applyFill="1" applyBorder="1" applyAlignment="1" applyProtection="1">
      <alignment horizontal="center" vertical="top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78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44" fontId="71" fillId="0" borderId="0" xfId="0" applyNumberFormat="1" applyFont="1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71" fontId="23" fillId="0" borderId="12" xfId="0" applyNumberFormat="1" applyFont="1" applyBorder="1" applyAlignment="1" applyProtection="1">
      <alignment vertical="center"/>
      <protection/>
    </xf>
    <xf numFmtId="4" fontId="23" fillId="35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71" fontId="0" fillId="0" borderId="12" xfId="0" applyNumberFormat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23" fillId="36" borderId="12" xfId="0" applyNumberFormat="1" applyFont="1" applyFill="1" applyBorder="1" applyAlignment="1" applyProtection="1">
      <alignment horizontal="left" vertical="center"/>
      <protection/>
    </xf>
    <xf numFmtId="0" fontId="23" fillId="36" borderId="12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 vertical="center" wrapText="1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16" fillId="34" borderId="13" xfId="0" applyNumberFormat="1" applyFont="1" applyFill="1" applyBorder="1" applyAlignment="1" applyProtection="1">
      <alignment horizontal="left" vertical="center"/>
      <protection/>
    </xf>
    <xf numFmtId="0" fontId="16" fillId="34" borderId="12" xfId="0" applyNumberFormat="1" applyFont="1" applyFill="1" applyBorder="1" applyAlignment="1" applyProtection="1">
      <alignment horizontal="left" vertical="center"/>
      <protection/>
    </xf>
    <xf numFmtId="49" fontId="16" fillId="34" borderId="12" xfId="0" applyNumberFormat="1" applyFont="1" applyFill="1" applyBorder="1" applyAlignment="1" applyProtection="1">
      <alignment horizontal="left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14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14" fontId="11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36" sqref="I36"/>
    </sheetView>
  </sheetViews>
  <sheetFormatPr defaultColWidth="13.33203125" defaultRowHeight="10.5"/>
  <cols>
    <col min="1" max="1" width="13.33203125" style="28" customWidth="1"/>
    <col min="2" max="2" width="11.83203125" style="28" customWidth="1"/>
    <col min="3" max="3" width="25.33203125" style="28" customWidth="1"/>
    <col min="4" max="4" width="11.83203125" style="28" customWidth="1"/>
    <col min="5" max="5" width="16.33203125" style="28" customWidth="1"/>
    <col min="6" max="6" width="26.33203125" style="28" customWidth="1"/>
    <col min="7" max="7" width="13.33203125" style="28" customWidth="1"/>
    <col min="8" max="8" width="13.83203125" style="28" customWidth="1"/>
    <col min="9" max="9" width="26.16015625" style="28" customWidth="1"/>
    <col min="10" max="10" width="13.33203125" style="28" customWidth="1"/>
    <col min="11" max="11" width="13.66015625" style="28" bestFit="1" customWidth="1"/>
    <col min="12" max="16384" width="13.33203125" style="28" customWidth="1"/>
  </cols>
  <sheetData>
    <row r="1" spans="1:9" ht="28.5" customHeight="1" thickBot="1">
      <c r="A1" s="200" t="s">
        <v>14</v>
      </c>
      <c r="B1" s="201"/>
      <c r="C1" s="201"/>
      <c r="D1" s="201"/>
      <c r="E1" s="201"/>
      <c r="F1" s="201"/>
      <c r="G1" s="201"/>
      <c r="H1" s="201"/>
      <c r="I1" s="201"/>
    </row>
    <row r="2" spans="1:10" ht="12.75" customHeight="1">
      <c r="A2" s="202" t="s">
        <v>15</v>
      </c>
      <c r="B2" s="203"/>
      <c r="C2" s="204" t="s">
        <v>84</v>
      </c>
      <c r="D2" s="204"/>
      <c r="E2" s="206" t="s">
        <v>16</v>
      </c>
      <c r="F2" s="206" t="s">
        <v>17</v>
      </c>
      <c r="G2" s="203"/>
      <c r="H2" s="206" t="s">
        <v>18</v>
      </c>
      <c r="I2" s="207" t="s">
        <v>80</v>
      </c>
      <c r="J2" s="29"/>
    </row>
    <row r="3" spans="1:10" ht="12.75">
      <c r="A3" s="186"/>
      <c r="B3" s="185"/>
      <c r="C3" s="205"/>
      <c r="D3" s="205"/>
      <c r="E3" s="185"/>
      <c r="F3" s="185"/>
      <c r="G3" s="185"/>
      <c r="H3" s="185"/>
      <c r="I3" s="199"/>
      <c r="J3" s="29"/>
    </row>
    <row r="4" spans="1:10" ht="12.75">
      <c r="A4" s="184" t="s">
        <v>19</v>
      </c>
      <c r="B4" s="185"/>
      <c r="C4" s="196" t="s">
        <v>85</v>
      </c>
      <c r="D4" s="197"/>
      <c r="E4" s="187" t="s">
        <v>20</v>
      </c>
      <c r="F4" s="187"/>
      <c r="G4" s="185"/>
      <c r="H4" s="187" t="s">
        <v>18</v>
      </c>
      <c r="I4" s="198" t="s">
        <v>81</v>
      </c>
      <c r="J4" s="29"/>
    </row>
    <row r="5" spans="1:10" ht="12.75">
      <c r="A5" s="186"/>
      <c r="B5" s="185"/>
      <c r="C5" s="197"/>
      <c r="D5" s="197"/>
      <c r="E5" s="185"/>
      <c r="F5" s="185"/>
      <c r="G5" s="185"/>
      <c r="H5" s="185"/>
      <c r="I5" s="199"/>
      <c r="J5" s="29"/>
    </row>
    <row r="6" spans="1:10" ht="12.75" customHeight="1">
      <c r="A6" s="184" t="s">
        <v>21</v>
      </c>
      <c r="B6" s="185"/>
      <c r="C6" s="192"/>
      <c r="D6" s="193"/>
      <c r="E6" s="187" t="s">
        <v>22</v>
      </c>
      <c r="F6" s="187"/>
      <c r="G6" s="185"/>
      <c r="H6" s="187" t="s">
        <v>18</v>
      </c>
      <c r="I6" s="191"/>
      <c r="J6" s="29"/>
    </row>
    <row r="7" spans="1:10" ht="12.75">
      <c r="A7" s="186"/>
      <c r="B7" s="185"/>
      <c r="C7" s="194"/>
      <c r="D7" s="195"/>
      <c r="E7" s="185"/>
      <c r="F7" s="185"/>
      <c r="G7" s="185"/>
      <c r="H7" s="185"/>
      <c r="I7" s="189"/>
      <c r="J7" s="29"/>
    </row>
    <row r="8" spans="1:10" ht="12.75">
      <c r="A8" s="184" t="s">
        <v>23</v>
      </c>
      <c r="B8" s="185"/>
      <c r="C8" s="190"/>
      <c r="D8" s="185"/>
      <c r="E8" s="187" t="s">
        <v>24</v>
      </c>
      <c r="F8" s="185"/>
      <c r="G8" s="185"/>
      <c r="H8" s="187" t="s">
        <v>25</v>
      </c>
      <c r="I8" s="191"/>
      <c r="J8" s="29"/>
    </row>
    <row r="9" spans="1:10" ht="12.75">
      <c r="A9" s="186"/>
      <c r="B9" s="185"/>
      <c r="C9" s="185"/>
      <c r="D9" s="185"/>
      <c r="E9" s="185"/>
      <c r="F9" s="185"/>
      <c r="G9" s="185"/>
      <c r="H9" s="185"/>
      <c r="I9" s="189"/>
      <c r="J9" s="29"/>
    </row>
    <row r="10" spans="1:10" ht="12.75">
      <c r="A10" s="184" t="s">
        <v>26</v>
      </c>
      <c r="B10" s="185"/>
      <c r="C10" s="187"/>
      <c r="D10" s="185"/>
      <c r="E10" s="187" t="s">
        <v>27</v>
      </c>
      <c r="F10" s="187"/>
      <c r="G10" s="185"/>
      <c r="H10" s="187" t="s">
        <v>28</v>
      </c>
      <c r="I10" s="188"/>
      <c r="J10" s="29"/>
    </row>
    <row r="11" spans="1:10" ht="12.75">
      <c r="A11" s="186"/>
      <c r="B11" s="185"/>
      <c r="C11" s="185"/>
      <c r="D11" s="185"/>
      <c r="E11" s="185"/>
      <c r="F11" s="185"/>
      <c r="G11" s="185"/>
      <c r="H11" s="185"/>
      <c r="I11" s="189"/>
      <c r="J11" s="29"/>
    </row>
    <row r="12" spans="1:9" ht="23.25" customHeight="1" thickBot="1">
      <c r="A12" s="178" t="s">
        <v>29</v>
      </c>
      <c r="B12" s="179"/>
      <c r="C12" s="179"/>
      <c r="D12" s="179"/>
      <c r="E12" s="179"/>
      <c r="F12" s="179"/>
      <c r="G12" s="179"/>
      <c r="H12" s="179"/>
      <c r="I12" s="180"/>
    </row>
    <row r="13" spans="1:10" ht="26.25" customHeight="1">
      <c r="A13" s="30" t="s">
        <v>30</v>
      </c>
      <c r="B13" s="181" t="s">
        <v>31</v>
      </c>
      <c r="C13" s="182"/>
      <c r="D13" s="31" t="s">
        <v>32</v>
      </c>
      <c r="E13" s="181" t="s">
        <v>33</v>
      </c>
      <c r="F13" s="182"/>
      <c r="G13" s="31" t="s">
        <v>34</v>
      </c>
      <c r="H13" s="181" t="s">
        <v>35</v>
      </c>
      <c r="I13" s="183"/>
      <c r="J13" s="29"/>
    </row>
    <row r="14" spans="1:10" ht="15" customHeight="1">
      <c r="A14" s="32" t="s">
        <v>36</v>
      </c>
      <c r="B14" s="33" t="s">
        <v>37</v>
      </c>
      <c r="C14" s="34">
        <f>SUM('průtah KL'!F24,nadjezd!F20,Extravilán!F22,'průtah Pečky'!F26,'most ev.č. 32914-1'!H11)</f>
        <v>0</v>
      </c>
      <c r="D14" s="175" t="s">
        <v>38</v>
      </c>
      <c r="E14" s="176"/>
      <c r="F14" s="34">
        <v>0</v>
      </c>
      <c r="G14" s="175" t="s">
        <v>39</v>
      </c>
      <c r="H14" s="176"/>
      <c r="I14" s="35">
        <v>0</v>
      </c>
      <c r="J14" s="29"/>
    </row>
    <row r="15" spans="1:11" ht="15" customHeight="1">
      <c r="A15" s="32"/>
      <c r="B15" s="33" t="s">
        <v>40</v>
      </c>
      <c r="C15" s="34">
        <v>0</v>
      </c>
      <c r="D15" s="175" t="s">
        <v>41</v>
      </c>
      <c r="E15" s="176"/>
      <c r="F15" s="34">
        <v>0</v>
      </c>
      <c r="G15" s="175" t="s">
        <v>42</v>
      </c>
      <c r="H15" s="176"/>
      <c r="I15" s="35">
        <v>0</v>
      </c>
      <c r="J15" s="29"/>
      <c r="K15" s="36"/>
    </row>
    <row r="16" spans="1:10" ht="15" customHeight="1">
      <c r="A16" s="32" t="s">
        <v>43</v>
      </c>
      <c r="B16" s="33" t="s">
        <v>37</v>
      </c>
      <c r="C16" s="34">
        <v>0</v>
      </c>
      <c r="D16" s="175" t="s">
        <v>44</v>
      </c>
      <c r="E16" s="176"/>
      <c r="F16" s="34">
        <v>0</v>
      </c>
      <c r="G16" s="175" t="s">
        <v>45</v>
      </c>
      <c r="H16" s="176"/>
      <c r="I16" s="35">
        <v>0</v>
      </c>
      <c r="J16" s="29"/>
    </row>
    <row r="17" spans="1:10" ht="15" customHeight="1">
      <c r="A17" s="32"/>
      <c r="B17" s="33" t="s">
        <v>40</v>
      </c>
      <c r="C17" s="34">
        <v>0</v>
      </c>
      <c r="D17" s="175"/>
      <c r="E17" s="176"/>
      <c r="F17" s="37"/>
      <c r="G17" s="175" t="s">
        <v>46</v>
      </c>
      <c r="H17" s="176"/>
      <c r="I17" s="35">
        <v>0</v>
      </c>
      <c r="J17" s="29"/>
    </row>
    <row r="18" spans="1:10" ht="15" customHeight="1">
      <c r="A18" s="32" t="s">
        <v>47</v>
      </c>
      <c r="B18" s="33" t="s">
        <v>37</v>
      </c>
      <c r="C18" s="34">
        <v>0</v>
      </c>
      <c r="D18" s="175"/>
      <c r="E18" s="176"/>
      <c r="F18" s="37"/>
      <c r="G18" s="175" t="s">
        <v>48</v>
      </c>
      <c r="H18" s="176"/>
      <c r="I18" s="35">
        <v>0</v>
      </c>
      <c r="J18" s="29"/>
    </row>
    <row r="19" spans="1:10" ht="15" customHeight="1">
      <c r="A19" s="32"/>
      <c r="B19" s="33" t="s">
        <v>40</v>
      </c>
      <c r="C19" s="34">
        <v>0</v>
      </c>
      <c r="D19" s="175"/>
      <c r="E19" s="176"/>
      <c r="F19" s="37"/>
      <c r="G19" s="175" t="s">
        <v>49</v>
      </c>
      <c r="H19" s="176"/>
      <c r="I19" s="35">
        <v>0</v>
      </c>
      <c r="J19" s="29"/>
    </row>
    <row r="20" spans="1:10" ht="15" customHeight="1">
      <c r="A20" s="173" t="s">
        <v>50</v>
      </c>
      <c r="B20" s="174"/>
      <c r="C20" s="34">
        <v>0</v>
      </c>
      <c r="D20" s="175"/>
      <c r="E20" s="176"/>
      <c r="F20" s="37"/>
      <c r="G20" s="175"/>
      <c r="H20" s="176"/>
      <c r="I20" s="38"/>
      <c r="J20" s="29"/>
    </row>
    <row r="21" spans="1:10" ht="15" customHeight="1">
      <c r="A21" s="173" t="s">
        <v>51</v>
      </c>
      <c r="B21" s="174"/>
      <c r="C21" s="34">
        <v>0</v>
      </c>
      <c r="D21" s="175"/>
      <c r="E21" s="176"/>
      <c r="F21" s="37"/>
      <c r="G21" s="175"/>
      <c r="H21" s="176"/>
      <c r="I21" s="38"/>
      <c r="J21" s="29"/>
    </row>
    <row r="22" spans="1:10" ht="16.5" customHeight="1">
      <c r="A22" s="173" t="s">
        <v>52</v>
      </c>
      <c r="B22" s="174"/>
      <c r="C22" s="34">
        <f>SUM(C14:C21)</f>
        <v>0</v>
      </c>
      <c r="D22" s="177" t="s">
        <v>53</v>
      </c>
      <c r="E22" s="174"/>
      <c r="F22" s="34">
        <f>SUM(F14:F21)</f>
        <v>0</v>
      </c>
      <c r="G22" s="177" t="s">
        <v>54</v>
      </c>
      <c r="H22" s="174"/>
      <c r="I22" s="35">
        <f>SUM(I14:I21)</f>
        <v>0</v>
      </c>
      <c r="J22" s="29"/>
    </row>
    <row r="23" spans="1:9" ht="12.75">
      <c r="A23" s="39"/>
      <c r="B23" s="40"/>
      <c r="C23" s="40"/>
      <c r="D23" s="40"/>
      <c r="E23" s="40"/>
      <c r="F23" s="40"/>
      <c r="G23" s="40"/>
      <c r="H23" s="40"/>
      <c r="I23" s="41"/>
    </row>
    <row r="24" spans="1:9" ht="15" customHeight="1">
      <c r="A24" s="170" t="s">
        <v>55</v>
      </c>
      <c r="B24" s="171"/>
      <c r="C24" s="42">
        <v>0</v>
      </c>
      <c r="D24" s="29"/>
      <c r="E24" s="29"/>
      <c r="F24" s="29"/>
      <c r="G24" s="29"/>
      <c r="H24" s="29"/>
      <c r="I24" s="43"/>
    </row>
    <row r="25" spans="1:10" ht="15" customHeight="1">
      <c r="A25" s="170" t="s">
        <v>56</v>
      </c>
      <c r="B25" s="171"/>
      <c r="C25" s="42">
        <v>0</v>
      </c>
      <c r="D25" s="172" t="s">
        <v>57</v>
      </c>
      <c r="E25" s="171"/>
      <c r="F25" s="42">
        <f>ROUND(C25*(14/100),2)</f>
        <v>0</v>
      </c>
      <c r="G25" s="172" t="s">
        <v>11</v>
      </c>
      <c r="H25" s="171"/>
      <c r="I25" s="44">
        <f>SUM(C24:C26)</f>
        <v>0</v>
      </c>
      <c r="J25" s="29"/>
    </row>
    <row r="26" spans="1:10" ht="15" customHeight="1">
      <c r="A26" s="170" t="s">
        <v>58</v>
      </c>
      <c r="B26" s="171"/>
      <c r="C26" s="42">
        <f>C22+F22*I22</f>
        <v>0</v>
      </c>
      <c r="D26" s="172" t="s">
        <v>4</v>
      </c>
      <c r="E26" s="171"/>
      <c r="F26" s="42">
        <f>ROUND(C26*(21/100),2)</f>
        <v>0</v>
      </c>
      <c r="G26" s="172" t="s">
        <v>59</v>
      </c>
      <c r="H26" s="171"/>
      <c r="I26" s="44">
        <f>SUM(F25:F26)+I25</f>
        <v>0</v>
      </c>
      <c r="J26" s="29"/>
    </row>
    <row r="27" spans="1:9" ht="12.75">
      <c r="A27" s="45"/>
      <c r="B27" s="29"/>
      <c r="C27" s="29"/>
      <c r="D27" s="29"/>
      <c r="E27" s="29"/>
      <c r="F27" s="29"/>
      <c r="G27" s="29"/>
      <c r="H27" s="29"/>
      <c r="I27" s="43"/>
    </row>
    <row r="28" spans="1:10" ht="14.25" customHeight="1">
      <c r="A28" s="165"/>
      <c r="B28" s="166"/>
      <c r="C28" s="167"/>
      <c r="D28" s="168" t="s">
        <v>71</v>
      </c>
      <c r="E28" s="166"/>
      <c r="F28" s="167"/>
      <c r="G28" s="168" t="s">
        <v>79</v>
      </c>
      <c r="H28" s="166"/>
      <c r="I28" s="169"/>
      <c r="J28" s="29"/>
    </row>
    <row r="29" spans="1:10" ht="14.25" customHeight="1">
      <c r="A29" s="160"/>
      <c r="B29" s="161"/>
      <c r="C29" s="162"/>
      <c r="D29" s="163" t="s">
        <v>77</v>
      </c>
      <c r="E29" s="161"/>
      <c r="F29" s="162"/>
      <c r="G29" s="163"/>
      <c r="H29" s="161"/>
      <c r="I29" s="164"/>
      <c r="J29" s="29"/>
    </row>
    <row r="30" spans="1:10" ht="14.25" customHeight="1">
      <c r="A30" s="160"/>
      <c r="B30" s="161"/>
      <c r="C30" s="162"/>
      <c r="D30" s="163" t="s">
        <v>72</v>
      </c>
      <c r="E30" s="161"/>
      <c r="F30" s="162"/>
      <c r="G30" s="163"/>
      <c r="H30" s="161"/>
      <c r="I30" s="164"/>
      <c r="J30" s="29"/>
    </row>
    <row r="31" spans="1:10" ht="14.25" customHeight="1">
      <c r="A31" s="160"/>
      <c r="B31" s="161"/>
      <c r="C31" s="162"/>
      <c r="D31" s="163"/>
      <c r="E31" s="161"/>
      <c r="F31" s="162"/>
      <c r="G31" s="163"/>
      <c r="H31" s="161"/>
      <c r="I31" s="164"/>
      <c r="J31" s="29"/>
    </row>
    <row r="32" spans="1:10" ht="14.25" customHeight="1" thickBot="1">
      <c r="A32" s="155"/>
      <c r="B32" s="156"/>
      <c r="C32" s="157"/>
      <c r="D32" s="158" t="s">
        <v>60</v>
      </c>
      <c r="E32" s="156"/>
      <c r="F32" s="157"/>
      <c r="G32" s="158" t="s">
        <v>60</v>
      </c>
      <c r="H32" s="156"/>
      <c r="I32" s="159"/>
      <c r="J32" s="29"/>
    </row>
    <row r="33" spans="1:9" ht="12.75">
      <c r="A33" s="29"/>
      <c r="B33" s="29"/>
      <c r="C33" s="29"/>
      <c r="D33" s="29"/>
      <c r="E33" s="29"/>
      <c r="F33" s="29"/>
      <c r="G33" s="29"/>
      <c r="H33" s="29"/>
      <c r="I33" s="29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E10" sqref="E10:E23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5" ht="12" customHeight="1">
      <c r="A1" s="15" t="s">
        <v>93</v>
      </c>
      <c r="B1" s="7" t="s">
        <v>84</v>
      </c>
      <c r="C1" s="16" t="s">
        <v>3</v>
      </c>
      <c r="D1" s="7"/>
      <c r="E1" s="7"/>
    </row>
    <row r="2" spans="1:8" s="6" customFormat="1" ht="12.75" customHeight="1">
      <c r="A2" s="15" t="s">
        <v>94</v>
      </c>
      <c r="B2" s="7" t="s">
        <v>96</v>
      </c>
      <c r="C2" s="7"/>
      <c r="D2" s="7"/>
      <c r="E2" s="9"/>
      <c r="F2" s="7"/>
      <c r="G2" s="53"/>
      <c r="H2" s="52"/>
    </row>
    <row r="3" spans="1:8" s="6" customFormat="1" ht="12.75" customHeight="1">
      <c r="A3" s="8"/>
      <c r="B3" s="7" t="s">
        <v>119</v>
      </c>
      <c r="C3" s="8"/>
      <c r="D3" s="7"/>
      <c r="E3" s="7"/>
      <c r="F3" s="7"/>
      <c r="G3" s="53"/>
      <c r="H3" s="52"/>
    </row>
    <row r="4" spans="1:8" s="6" customFormat="1" ht="15.75" customHeight="1">
      <c r="A4" s="7" t="s">
        <v>78</v>
      </c>
      <c r="B4" s="9"/>
      <c r="C4" s="13"/>
      <c r="D4" s="9"/>
      <c r="E4" s="9"/>
      <c r="F4" s="7"/>
      <c r="G4" s="53"/>
      <c r="H4" s="52"/>
    </row>
    <row r="5" spans="1:8" s="6" customFormat="1" ht="20.25" customHeight="1">
      <c r="A5" s="7" t="s">
        <v>1</v>
      </c>
      <c r="B5" s="9"/>
      <c r="C5" s="13"/>
      <c r="D5" s="9" t="s">
        <v>86</v>
      </c>
      <c r="E5" s="9"/>
      <c r="F5" s="9"/>
      <c r="G5" s="54"/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 thickBo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4" t="s">
        <v>9</v>
      </c>
      <c r="B10" s="75" t="s">
        <v>98</v>
      </c>
      <c r="C10" s="76" t="s">
        <v>10</v>
      </c>
      <c r="D10" s="105">
        <v>1</v>
      </c>
      <c r="E10" s="110"/>
      <c r="F10" s="77">
        <f aca="true" t="shared" si="0" ref="F10:F23">E10*D10</f>
        <v>0</v>
      </c>
      <c r="G10" s="60"/>
      <c r="H10" s="61"/>
      <c r="I10" s="62"/>
      <c r="J10" s="47"/>
    </row>
    <row r="11" spans="1:10" s="17" customFormat="1" ht="15">
      <c r="A11" s="78">
        <v>113725</v>
      </c>
      <c r="B11" s="79" t="s">
        <v>73</v>
      </c>
      <c r="C11" s="80" t="s">
        <v>64</v>
      </c>
      <c r="D11" s="106">
        <v>95</v>
      </c>
      <c r="E11" s="111"/>
      <c r="F11" s="81">
        <f t="shared" si="0"/>
        <v>0</v>
      </c>
      <c r="G11" s="63" t="s">
        <v>3</v>
      </c>
      <c r="H11" s="64" t="s">
        <v>3</v>
      </c>
      <c r="I11" s="65"/>
      <c r="J11" s="48"/>
    </row>
    <row r="12" spans="1:10" s="17" customFormat="1" ht="15">
      <c r="A12" s="78">
        <v>919111</v>
      </c>
      <c r="B12" s="79" t="s">
        <v>74</v>
      </c>
      <c r="C12" s="80" t="s">
        <v>13</v>
      </c>
      <c r="D12" s="106">
        <v>89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93818</v>
      </c>
      <c r="B13" s="79" t="s">
        <v>117</v>
      </c>
      <c r="C13" s="80" t="s">
        <v>2</v>
      </c>
      <c r="D13" s="106">
        <v>3000</v>
      </c>
      <c r="E13" s="111"/>
      <c r="F13" s="81">
        <f t="shared" si="0"/>
        <v>0</v>
      </c>
      <c r="G13" s="63"/>
      <c r="H13" s="66"/>
      <c r="I13" s="65"/>
      <c r="J13" s="48" t="s">
        <v>3</v>
      </c>
    </row>
    <row r="14" spans="1:10" s="17" customFormat="1" ht="15">
      <c r="A14" s="78">
        <v>14102</v>
      </c>
      <c r="B14" s="21" t="s">
        <v>92</v>
      </c>
      <c r="C14" s="101" t="s">
        <v>82</v>
      </c>
      <c r="D14" s="102">
        <v>78</v>
      </c>
      <c r="E14" s="103"/>
      <c r="F14" s="104">
        <f>E14*D14</f>
        <v>0</v>
      </c>
      <c r="G14" s="63"/>
      <c r="H14" s="66"/>
      <c r="I14" s="65"/>
      <c r="J14" s="48"/>
    </row>
    <row r="15" spans="1:10" s="17" customFormat="1" ht="15">
      <c r="A15" s="78" t="s">
        <v>76</v>
      </c>
      <c r="B15" s="79" t="s">
        <v>83</v>
      </c>
      <c r="C15" s="80" t="s">
        <v>64</v>
      </c>
      <c r="D15" s="106">
        <v>15</v>
      </c>
      <c r="E15" s="111"/>
      <c r="F15" s="81">
        <f t="shared" si="0"/>
        <v>0</v>
      </c>
      <c r="G15" s="63"/>
      <c r="H15" s="66"/>
      <c r="I15" s="65"/>
      <c r="J15" s="48"/>
    </row>
    <row r="16" spans="1:10" s="17" customFormat="1" ht="15">
      <c r="A16" s="78">
        <v>572222</v>
      </c>
      <c r="B16" s="79" t="s">
        <v>91</v>
      </c>
      <c r="C16" s="80" t="s">
        <v>2</v>
      </c>
      <c r="D16" s="106">
        <v>300</v>
      </c>
      <c r="E16" s="111"/>
      <c r="F16" s="81">
        <f t="shared" si="0"/>
        <v>0</v>
      </c>
      <c r="G16" s="63"/>
      <c r="H16" s="66"/>
      <c r="I16" s="65"/>
      <c r="J16" s="48"/>
    </row>
    <row r="17" spans="1:10" s="17" customFormat="1" ht="15">
      <c r="A17" s="78">
        <v>572214</v>
      </c>
      <c r="B17" s="79" t="s">
        <v>90</v>
      </c>
      <c r="C17" s="80" t="s">
        <v>2</v>
      </c>
      <c r="D17" s="106">
        <v>2700</v>
      </c>
      <c r="E17" s="111"/>
      <c r="F17" s="81">
        <f t="shared" si="0"/>
        <v>0</v>
      </c>
      <c r="G17" s="63"/>
      <c r="H17" s="66"/>
      <c r="I17" s="65"/>
      <c r="J17" s="48"/>
    </row>
    <row r="18" spans="1:10" s="46" customFormat="1" ht="15">
      <c r="A18" s="82" t="s">
        <v>89</v>
      </c>
      <c r="B18" s="83" t="s">
        <v>88</v>
      </c>
      <c r="C18" s="80" t="s">
        <v>2</v>
      </c>
      <c r="D18" s="107">
        <v>2700</v>
      </c>
      <c r="E18" s="112"/>
      <c r="F18" s="84">
        <f t="shared" si="0"/>
        <v>0</v>
      </c>
      <c r="G18" s="63"/>
      <c r="H18" s="66"/>
      <c r="I18" s="65"/>
      <c r="J18" s="48"/>
    </row>
    <row r="19" spans="1:15" s="17" customFormat="1" ht="21" customHeight="1">
      <c r="A19" s="78">
        <v>12922</v>
      </c>
      <c r="B19" s="79" t="s">
        <v>75</v>
      </c>
      <c r="C19" s="80" t="s">
        <v>2</v>
      </c>
      <c r="D19" s="106">
        <v>390</v>
      </c>
      <c r="E19" s="111"/>
      <c r="F19" s="81">
        <f t="shared" si="0"/>
        <v>0</v>
      </c>
      <c r="G19" s="63"/>
      <c r="H19" s="66"/>
      <c r="I19" s="65"/>
      <c r="J19" s="49"/>
      <c r="O19" s="17" t="s">
        <v>3</v>
      </c>
    </row>
    <row r="20" spans="1:10" s="17" customFormat="1" ht="15">
      <c r="A20" s="78">
        <v>931315</v>
      </c>
      <c r="B20" s="79" t="s">
        <v>69</v>
      </c>
      <c r="C20" s="80" t="s">
        <v>13</v>
      </c>
      <c r="D20" s="106">
        <v>89</v>
      </c>
      <c r="E20" s="111"/>
      <c r="F20" s="81">
        <f t="shared" si="0"/>
        <v>0</v>
      </c>
      <c r="G20" s="63"/>
      <c r="H20" s="66"/>
      <c r="I20" s="65"/>
      <c r="J20" s="48" t="s">
        <v>3</v>
      </c>
    </row>
    <row r="21" spans="1:10" s="17" customFormat="1" ht="15">
      <c r="A21" s="78">
        <v>56962</v>
      </c>
      <c r="B21" s="79" t="s">
        <v>65</v>
      </c>
      <c r="C21" s="80" t="s">
        <v>2</v>
      </c>
      <c r="D21" s="106">
        <v>390</v>
      </c>
      <c r="E21" s="113"/>
      <c r="F21" s="81">
        <f t="shared" si="0"/>
        <v>0</v>
      </c>
      <c r="G21" s="63"/>
      <c r="H21" s="66"/>
      <c r="I21" s="65"/>
      <c r="J21" s="48"/>
    </row>
    <row r="22" spans="1:10" s="17" customFormat="1" ht="15">
      <c r="A22" s="93">
        <v>2520</v>
      </c>
      <c r="B22" s="94" t="s">
        <v>101</v>
      </c>
      <c r="C22" s="95" t="s">
        <v>10</v>
      </c>
      <c r="D22" s="108">
        <v>1</v>
      </c>
      <c r="E22" s="114"/>
      <c r="F22" s="96">
        <f t="shared" si="0"/>
        <v>0</v>
      </c>
      <c r="G22" s="97"/>
      <c r="H22" s="97"/>
      <c r="I22" s="98"/>
      <c r="J22" s="99"/>
    </row>
    <row r="23" spans="1:10" s="17" customFormat="1" ht="15.75" thickBot="1">
      <c r="A23" s="85">
        <v>915112</v>
      </c>
      <c r="B23" s="86" t="s">
        <v>102</v>
      </c>
      <c r="C23" s="87" t="s">
        <v>2</v>
      </c>
      <c r="D23" s="109">
        <v>97.5</v>
      </c>
      <c r="E23" s="115"/>
      <c r="F23" s="88">
        <f t="shared" si="0"/>
        <v>0</v>
      </c>
      <c r="G23" s="71"/>
      <c r="H23" s="71"/>
      <c r="I23" s="72"/>
      <c r="J23" s="73" t="s">
        <v>3</v>
      </c>
    </row>
    <row r="24" spans="1:11" s="17" customFormat="1" ht="15">
      <c r="A24" s="89"/>
      <c r="B24" s="90" t="s">
        <v>11</v>
      </c>
      <c r="C24" s="90"/>
      <c r="D24" s="90"/>
      <c r="E24" s="91" t="s">
        <v>3</v>
      </c>
      <c r="F24" s="116">
        <f>SUM(F10:F23)</f>
        <v>0</v>
      </c>
      <c r="G24" s="68"/>
      <c r="H24" s="68"/>
      <c r="I24" s="69"/>
      <c r="J24" s="70"/>
      <c r="K24" s="100"/>
    </row>
    <row r="25" spans="1:10" s="17" customFormat="1" ht="15">
      <c r="A25" s="22"/>
      <c r="B25" s="21" t="s">
        <v>4</v>
      </c>
      <c r="C25" s="21"/>
      <c r="D25" s="21"/>
      <c r="E25" s="23" t="s">
        <v>3</v>
      </c>
      <c r="F25" s="24">
        <f>F24*0.21</f>
        <v>0</v>
      </c>
      <c r="G25" s="68"/>
      <c r="H25" s="68"/>
      <c r="I25" s="69"/>
      <c r="J25" s="70"/>
    </row>
    <row r="26" spans="1:10" s="17" customFormat="1" ht="15.75" thickBot="1">
      <c r="A26" s="25"/>
      <c r="B26" s="26" t="s">
        <v>12</v>
      </c>
      <c r="C26" s="26"/>
      <c r="D26" s="26"/>
      <c r="E26" s="27" t="s">
        <v>3</v>
      </c>
      <c r="F26" s="117">
        <f>F25+F24</f>
        <v>0</v>
      </c>
      <c r="G26" s="68"/>
      <c r="H26" s="68"/>
      <c r="I26" s="69"/>
      <c r="J26" s="70"/>
    </row>
    <row r="27" spans="7:10" ht="24" customHeight="1">
      <c r="G27" s="68"/>
      <c r="H27" s="68"/>
      <c r="I27" s="69"/>
      <c r="J27" s="70"/>
    </row>
    <row r="28" spans="7:10" ht="12" customHeight="1">
      <c r="G28" s="68"/>
      <c r="H28" s="68"/>
      <c r="I28" s="69"/>
      <c r="J28" s="70"/>
    </row>
    <row r="29" spans="7:10" ht="12" customHeight="1">
      <c r="G29" s="68"/>
      <c r="H29" s="68"/>
      <c r="I29" s="69"/>
      <c r="J29" s="70"/>
    </row>
    <row r="30" spans="7:10" ht="12" customHeight="1">
      <c r="G30" s="67"/>
      <c r="H30" s="67"/>
      <c r="I30" s="17"/>
      <c r="J30" s="17"/>
    </row>
    <row r="31" spans="7:10" ht="12" customHeight="1">
      <c r="G31" s="67"/>
      <c r="H31" s="67"/>
      <c r="I31" s="17"/>
      <c r="J31" s="17"/>
    </row>
    <row r="32" spans="7:10" ht="12" customHeight="1">
      <c r="G32" s="67"/>
      <c r="H32" s="67"/>
      <c r="I32" s="17"/>
      <c r="J32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B28" sqref="B2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97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99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8">
        <v>113725</v>
      </c>
      <c r="B10" s="79" t="s">
        <v>100</v>
      </c>
      <c r="C10" s="80" t="s">
        <v>64</v>
      </c>
      <c r="D10" s="106">
        <v>222.5</v>
      </c>
      <c r="E10" s="111"/>
      <c r="F10" s="81">
        <f aca="true" t="shared" si="0" ref="F10:F19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919111</v>
      </c>
      <c r="B11" s="79" t="s">
        <v>74</v>
      </c>
      <c r="C11" s="80" t="s">
        <v>13</v>
      </c>
      <c r="D11" s="106">
        <v>185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78">
        <v>93818</v>
      </c>
      <c r="B12" s="79" t="s">
        <v>66</v>
      </c>
      <c r="C12" s="80" t="s">
        <v>2</v>
      </c>
      <c r="D12" s="106">
        <v>4450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14102</v>
      </c>
      <c r="B13" s="21" t="s">
        <v>92</v>
      </c>
      <c r="C13" s="101" t="s">
        <v>82</v>
      </c>
      <c r="D13" s="102">
        <v>105</v>
      </c>
      <c r="E13" s="103"/>
      <c r="F13" s="104">
        <f>E13*D13</f>
        <v>0</v>
      </c>
      <c r="G13" s="63"/>
      <c r="H13" s="66"/>
      <c r="I13" s="65"/>
      <c r="J13" s="48"/>
    </row>
    <row r="14" spans="1:10" s="17" customFormat="1" ht="15">
      <c r="A14" s="78">
        <v>572214</v>
      </c>
      <c r="B14" s="79" t="s">
        <v>90</v>
      </c>
      <c r="C14" s="80" t="s">
        <v>2</v>
      </c>
      <c r="D14" s="106">
        <v>4450</v>
      </c>
      <c r="E14" s="111"/>
      <c r="F14" s="81">
        <f t="shared" si="0"/>
        <v>0</v>
      </c>
      <c r="G14" s="63"/>
      <c r="H14" s="66"/>
      <c r="I14" s="65"/>
      <c r="J14" s="48"/>
    </row>
    <row r="15" spans="1:10" s="46" customFormat="1" ht="15">
      <c r="A15" s="82" t="s">
        <v>168</v>
      </c>
      <c r="B15" s="83" t="s">
        <v>105</v>
      </c>
      <c r="C15" s="80" t="s">
        <v>2</v>
      </c>
      <c r="D15" s="107">
        <v>4450</v>
      </c>
      <c r="E15" s="112"/>
      <c r="F15" s="84">
        <f t="shared" si="0"/>
        <v>0</v>
      </c>
      <c r="G15" s="63"/>
      <c r="H15" s="66"/>
      <c r="I15" s="65"/>
      <c r="J15" s="48"/>
    </row>
    <row r="16" spans="1:15" s="17" customFormat="1" ht="21" customHeight="1">
      <c r="A16" s="78">
        <v>12922</v>
      </c>
      <c r="B16" s="79" t="s">
        <v>75</v>
      </c>
      <c r="C16" s="80" t="s">
        <v>2</v>
      </c>
      <c r="D16" s="106">
        <v>523</v>
      </c>
      <c r="E16" s="111"/>
      <c r="F16" s="81">
        <f t="shared" si="0"/>
        <v>0</v>
      </c>
      <c r="G16" s="63"/>
      <c r="H16" s="66"/>
      <c r="I16" s="65"/>
      <c r="J16" s="49"/>
      <c r="O16" s="17" t="s">
        <v>3</v>
      </c>
    </row>
    <row r="17" spans="1:10" s="17" customFormat="1" ht="15">
      <c r="A17" s="78">
        <v>931315</v>
      </c>
      <c r="B17" s="79" t="s">
        <v>69</v>
      </c>
      <c r="C17" s="80" t="s">
        <v>13</v>
      </c>
      <c r="D17" s="106">
        <v>185</v>
      </c>
      <c r="E17" s="111"/>
      <c r="F17" s="81">
        <f t="shared" si="0"/>
        <v>0</v>
      </c>
      <c r="G17" s="63"/>
      <c r="H17" s="66"/>
      <c r="I17" s="65"/>
      <c r="J17" s="48" t="s">
        <v>3</v>
      </c>
    </row>
    <row r="18" spans="1:10" s="17" customFormat="1" ht="15">
      <c r="A18" s="78">
        <v>56962</v>
      </c>
      <c r="B18" s="79" t="s">
        <v>65</v>
      </c>
      <c r="C18" s="80" t="s">
        <v>2</v>
      </c>
      <c r="D18" s="106">
        <v>523</v>
      </c>
      <c r="E18" s="113"/>
      <c r="F18" s="81">
        <f t="shared" si="0"/>
        <v>0</v>
      </c>
      <c r="G18" s="63"/>
      <c r="H18" s="66"/>
      <c r="I18" s="65"/>
      <c r="J18" s="48"/>
    </row>
    <row r="19" spans="1:10" s="17" customFormat="1" ht="15.75" thickBot="1">
      <c r="A19" s="85">
        <v>915112</v>
      </c>
      <c r="B19" s="86" t="s">
        <v>102</v>
      </c>
      <c r="C19" s="87" t="s">
        <v>2</v>
      </c>
      <c r="D19" s="109">
        <v>147.5</v>
      </c>
      <c r="E19" s="115"/>
      <c r="F19" s="88">
        <f t="shared" si="0"/>
        <v>0</v>
      </c>
      <c r="G19" s="71"/>
      <c r="H19" s="71"/>
      <c r="I19" s="72"/>
      <c r="J19" s="73" t="s">
        <v>3</v>
      </c>
    </row>
    <row r="20" spans="1:11" s="17" customFormat="1" ht="15">
      <c r="A20" s="89"/>
      <c r="B20" s="90" t="s">
        <v>11</v>
      </c>
      <c r="C20" s="90"/>
      <c r="D20" s="90"/>
      <c r="E20" s="91" t="s">
        <v>3</v>
      </c>
      <c r="F20" s="116">
        <f>SUM(F10:F19)</f>
        <v>0</v>
      </c>
      <c r="G20" s="68"/>
      <c r="H20" s="68"/>
      <c r="I20" s="69"/>
      <c r="J20" s="70"/>
      <c r="K20" s="100"/>
    </row>
    <row r="21" spans="1:10" s="17" customFormat="1" ht="15">
      <c r="A21" s="22"/>
      <c r="B21" s="21" t="s">
        <v>4</v>
      </c>
      <c r="C21" s="21"/>
      <c r="D21" s="21"/>
      <c r="E21" s="23" t="s">
        <v>3</v>
      </c>
      <c r="F21" s="24">
        <f>F20*0.21</f>
        <v>0</v>
      </c>
      <c r="G21" s="68"/>
      <c r="H21" s="68"/>
      <c r="I21" s="69"/>
      <c r="J21" s="70"/>
    </row>
    <row r="22" spans="1:10" s="17" customFormat="1" ht="15.75" thickBot="1">
      <c r="A22" s="25"/>
      <c r="B22" s="26" t="s">
        <v>12</v>
      </c>
      <c r="C22" s="26"/>
      <c r="D22" s="26"/>
      <c r="E22" s="27" t="s">
        <v>3</v>
      </c>
      <c r="F22" s="117">
        <f>F21+F20</f>
        <v>0</v>
      </c>
      <c r="G22" s="68"/>
      <c r="H22" s="68"/>
      <c r="I22" s="69"/>
      <c r="J22" s="70"/>
    </row>
    <row r="23" spans="7:10" ht="24" customHeight="1">
      <c r="G23" s="68"/>
      <c r="H23" s="68"/>
      <c r="I23" s="69"/>
      <c r="J23" s="70"/>
    </row>
    <row r="24" spans="7:10" ht="12" customHeight="1">
      <c r="G24" s="68"/>
      <c r="H24" s="68"/>
      <c r="I24" s="69"/>
      <c r="J24" s="70"/>
    </row>
    <row r="25" spans="7:10" ht="12" customHeight="1">
      <c r="G25" s="68"/>
      <c r="H25" s="68"/>
      <c r="I25" s="69"/>
      <c r="J25" s="70"/>
    </row>
    <row r="26" spans="7:10" ht="12" customHeight="1">
      <c r="G26" s="67"/>
      <c r="H26" s="67"/>
      <c r="I26" s="17"/>
      <c r="J26" s="17"/>
    </row>
    <row r="27" spans="7:10" ht="12" customHeight="1">
      <c r="G27" s="67"/>
      <c r="H27" s="67"/>
      <c r="I27" s="17"/>
      <c r="J27" s="17"/>
    </row>
    <row r="28" spans="7:10" ht="12" customHeight="1">
      <c r="G28" s="67"/>
      <c r="H28" s="67"/>
      <c r="I28" s="17"/>
      <c r="J28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18" sqref="A1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103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104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8">
        <v>113725</v>
      </c>
      <c r="B10" s="79" t="s">
        <v>73</v>
      </c>
      <c r="C10" s="80" t="s">
        <v>64</v>
      </c>
      <c r="D10" s="106">
        <v>350</v>
      </c>
      <c r="E10" s="111"/>
      <c r="F10" s="81">
        <f aca="true" t="shared" si="0" ref="F10:F21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919111</v>
      </c>
      <c r="B11" s="79" t="s">
        <v>74</v>
      </c>
      <c r="C11" s="80" t="s">
        <v>13</v>
      </c>
      <c r="D11" s="106">
        <v>12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78">
        <v>93818</v>
      </c>
      <c r="B12" s="79" t="s">
        <v>66</v>
      </c>
      <c r="C12" s="80" t="s">
        <v>2</v>
      </c>
      <c r="D12" s="106">
        <v>21411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14102</v>
      </c>
      <c r="B13" s="21" t="s">
        <v>92</v>
      </c>
      <c r="C13" s="101" t="s">
        <v>82</v>
      </c>
      <c r="D13" s="102">
        <v>522</v>
      </c>
      <c r="E13" s="103"/>
      <c r="F13" s="104">
        <f>E13*D13</f>
        <v>0</v>
      </c>
      <c r="G13" s="63"/>
      <c r="H13" s="66"/>
      <c r="I13" s="65"/>
      <c r="J13" s="48"/>
    </row>
    <row r="14" spans="1:10" s="17" customFormat="1" ht="15">
      <c r="A14" s="78" t="s">
        <v>76</v>
      </c>
      <c r="B14" s="79" t="s">
        <v>118</v>
      </c>
      <c r="C14" s="80" t="s">
        <v>64</v>
      </c>
      <c r="D14" s="106">
        <v>395</v>
      </c>
      <c r="E14" s="111"/>
      <c r="F14" s="81">
        <f>E14*D14</f>
        <v>0</v>
      </c>
      <c r="G14" s="63"/>
      <c r="H14" s="66"/>
      <c r="I14" s="65"/>
      <c r="J14" s="48"/>
    </row>
    <row r="15" spans="1:10" s="17" customFormat="1" ht="15">
      <c r="A15" s="78">
        <v>572222</v>
      </c>
      <c r="B15" s="79" t="s">
        <v>91</v>
      </c>
      <c r="C15" s="80" t="s">
        <v>2</v>
      </c>
      <c r="D15" s="106">
        <v>7821</v>
      </c>
      <c r="E15" s="111"/>
      <c r="F15" s="81">
        <f>E15*D15</f>
        <v>0</v>
      </c>
      <c r="G15" s="63"/>
      <c r="H15" s="66"/>
      <c r="I15" s="65"/>
      <c r="J15" s="48"/>
    </row>
    <row r="16" spans="1:10" s="17" customFormat="1" ht="15">
      <c r="A16" s="78">
        <v>572214</v>
      </c>
      <c r="B16" s="79" t="s">
        <v>90</v>
      </c>
      <c r="C16" s="80" t="s">
        <v>2</v>
      </c>
      <c r="D16" s="106">
        <v>13590</v>
      </c>
      <c r="E16" s="111"/>
      <c r="F16" s="81">
        <f t="shared" si="0"/>
        <v>0</v>
      </c>
      <c r="G16" s="63"/>
      <c r="H16" s="66"/>
      <c r="I16" s="65"/>
      <c r="J16" s="48"/>
    </row>
    <row r="17" spans="1:10" s="46" customFormat="1" ht="15">
      <c r="A17" s="82" t="s">
        <v>168</v>
      </c>
      <c r="B17" s="83" t="s">
        <v>105</v>
      </c>
      <c r="C17" s="80" t="s">
        <v>2</v>
      </c>
      <c r="D17" s="107">
        <v>13590</v>
      </c>
      <c r="E17" s="112"/>
      <c r="F17" s="84">
        <f t="shared" si="0"/>
        <v>0</v>
      </c>
      <c r="G17" s="63"/>
      <c r="H17" s="66"/>
      <c r="I17" s="65"/>
      <c r="J17" s="48"/>
    </row>
    <row r="18" spans="1:15" s="17" customFormat="1" ht="21" customHeight="1">
      <c r="A18" s="78">
        <v>12922</v>
      </c>
      <c r="B18" s="79" t="s">
        <v>75</v>
      </c>
      <c r="C18" s="80" t="s">
        <v>2</v>
      </c>
      <c r="D18" s="106">
        <v>2607</v>
      </c>
      <c r="E18" s="111"/>
      <c r="F18" s="81">
        <f t="shared" si="0"/>
        <v>0</v>
      </c>
      <c r="G18" s="63"/>
      <c r="H18" s="66"/>
      <c r="I18" s="65"/>
      <c r="J18" s="49"/>
      <c r="O18" s="17" t="s">
        <v>3</v>
      </c>
    </row>
    <row r="19" spans="1:10" s="17" customFormat="1" ht="15">
      <c r="A19" s="78">
        <v>931315</v>
      </c>
      <c r="B19" s="79" t="s">
        <v>69</v>
      </c>
      <c r="C19" s="80" t="s">
        <v>13</v>
      </c>
      <c r="D19" s="106">
        <v>12</v>
      </c>
      <c r="E19" s="111"/>
      <c r="F19" s="81">
        <f t="shared" si="0"/>
        <v>0</v>
      </c>
      <c r="G19" s="63"/>
      <c r="H19" s="66"/>
      <c r="I19" s="65"/>
      <c r="J19" s="48" t="s">
        <v>3</v>
      </c>
    </row>
    <row r="20" spans="1:10" s="17" customFormat="1" ht="15">
      <c r="A20" s="78">
        <v>56962</v>
      </c>
      <c r="B20" s="79" t="s">
        <v>65</v>
      </c>
      <c r="C20" s="80" t="s">
        <v>2</v>
      </c>
      <c r="D20" s="106">
        <v>2607</v>
      </c>
      <c r="E20" s="113"/>
      <c r="F20" s="81">
        <f t="shared" si="0"/>
        <v>0</v>
      </c>
      <c r="G20" s="63"/>
      <c r="H20" s="66"/>
      <c r="I20" s="65"/>
      <c r="J20" s="48"/>
    </row>
    <row r="21" spans="1:10" s="17" customFormat="1" ht="15.75" thickBot="1">
      <c r="A21" s="85">
        <v>915112</v>
      </c>
      <c r="B21" s="86" t="s">
        <v>102</v>
      </c>
      <c r="C21" s="87" t="s">
        <v>2</v>
      </c>
      <c r="D21" s="109">
        <v>652</v>
      </c>
      <c r="E21" s="115"/>
      <c r="F21" s="88">
        <f t="shared" si="0"/>
        <v>0</v>
      </c>
      <c r="G21" s="71"/>
      <c r="H21" s="71"/>
      <c r="I21" s="72"/>
      <c r="J21" s="73" t="s">
        <v>3</v>
      </c>
    </row>
    <row r="22" spans="1:11" s="17" customFormat="1" ht="15">
      <c r="A22" s="89"/>
      <c r="B22" s="90" t="s">
        <v>11</v>
      </c>
      <c r="C22" s="90"/>
      <c r="D22" s="90"/>
      <c r="E22" s="91" t="s">
        <v>3</v>
      </c>
      <c r="F22" s="116">
        <f>SUM(F10:F21)</f>
        <v>0</v>
      </c>
      <c r="G22" s="68"/>
      <c r="H22" s="68"/>
      <c r="I22" s="69"/>
      <c r="J22" s="70"/>
      <c r="K22" s="100"/>
    </row>
    <row r="23" spans="1:10" s="17" customFormat="1" ht="15">
      <c r="A23" s="22"/>
      <c r="B23" s="21" t="s">
        <v>4</v>
      </c>
      <c r="C23" s="21"/>
      <c r="D23" s="21"/>
      <c r="E23" s="23" t="s">
        <v>3</v>
      </c>
      <c r="F23" s="24">
        <f>F22*0.21</f>
        <v>0</v>
      </c>
      <c r="G23" s="68"/>
      <c r="H23" s="68"/>
      <c r="I23" s="69"/>
      <c r="J23" s="70"/>
    </row>
    <row r="24" spans="1:10" s="17" customFormat="1" ht="15.75" thickBot="1">
      <c r="A24" s="25"/>
      <c r="B24" s="26" t="s">
        <v>12</v>
      </c>
      <c r="C24" s="26"/>
      <c r="D24" s="26"/>
      <c r="E24" s="27" t="s">
        <v>3</v>
      </c>
      <c r="F24" s="117">
        <f>F23+F22</f>
        <v>0</v>
      </c>
      <c r="G24" s="68"/>
      <c r="H24" s="68"/>
      <c r="I24" s="69"/>
      <c r="J24" s="70"/>
    </row>
    <row r="25" spans="7:10" ht="24" customHeight="1">
      <c r="G25" s="68"/>
      <c r="H25" s="68"/>
      <c r="I25" s="69"/>
      <c r="J25" s="70"/>
    </row>
    <row r="26" spans="7:10" ht="12" customHeight="1">
      <c r="G26" s="68"/>
      <c r="H26" s="68"/>
      <c r="I26" s="69"/>
      <c r="J26" s="70"/>
    </row>
    <row r="27" spans="7:10" ht="12" customHeight="1">
      <c r="G27" s="68"/>
      <c r="H27" s="68"/>
      <c r="I27" s="69"/>
      <c r="J27" s="70"/>
    </row>
    <row r="28" spans="7:10" ht="12" customHeight="1">
      <c r="G28" s="67"/>
      <c r="H28" s="67"/>
      <c r="I28" s="17"/>
      <c r="J28" s="17"/>
    </row>
    <row r="29" spans="7:10" ht="12" customHeight="1">
      <c r="G29" s="67"/>
      <c r="H29" s="67"/>
      <c r="I29" s="17"/>
      <c r="J29" s="17"/>
    </row>
    <row r="30" spans="7:10" ht="12" customHeight="1">
      <c r="G30" s="67"/>
      <c r="H30" s="67"/>
      <c r="I30" s="17"/>
      <c r="J30" s="1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20" sqref="A2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16015625" style="3" customWidth="1"/>
    <col min="5" max="5" width="17.16015625" style="4" customWidth="1"/>
    <col min="6" max="6" width="20.66015625" style="5" customWidth="1"/>
    <col min="7" max="7" width="14.33203125" style="56" hidden="1" customWidth="1"/>
    <col min="8" max="8" width="10.5" style="57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12.75" customHeight="1">
      <c r="A1" s="15" t="s">
        <v>93</v>
      </c>
      <c r="B1" s="7" t="s">
        <v>84</v>
      </c>
      <c r="C1" s="16" t="s">
        <v>3</v>
      </c>
      <c r="D1" s="7"/>
      <c r="E1" s="7"/>
      <c r="F1" s="7"/>
      <c r="G1" s="53"/>
      <c r="H1" s="52"/>
    </row>
    <row r="2" spans="1:8" s="6" customFormat="1" ht="12.75" customHeight="1">
      <c r="A2" s="15" t="s">
        <v>94</v>
      </c>
      <c r="B2" s="7" t="s">
        <v>113</v>
      </c>
      <c r="C2" s="7"/>
      <c r="D2" s="7"/>
      <c r="E2" s="9"/>
      <c r="F2" s="7"/>
      <c r="G2" s="53"/>
      <c r="H2" s="52"/>
    </row>
    <row r="3" spans="1:8" s="6" customFormat="1" ht="15.75" customHeight="1">
      <c r="A3" s="8"/>
      <c r="B3" s="7" t="s">
        <v>114</v>
      </c>
      <c r="C3" s="8"/>
      <c r="D3" s="7"/>
      <c r="E3" s="7"/>
      <c r="F3" s="7"/>
      <c r="G3" s="53"/>
      <c r="H3" s="52"/>
    </row>
    <row r="4" spans="1:8" s="6" customFormat="1" ht="20.25" customHeight="1">
      <c r="A4" s="7" t="s">
        <v>78</v>
      </c>
      <c r="B4" s="9"/>
      <c r="C4" s="13"/>
      <c r="D4" s="9"/>
      <c r="E4" s="9"/>
      <c r="F4" s="9"/>
      <c r="G4" s="54"/>
      <c r="H4" s="52"/>
    </row>
    <row r="5" spans="1:8" s="6" customFormat="1" ht="12.75" customHeight="1">
      <c r="A5" s="7" t="s">
        <v>1</v>
      </c>
      <c r="B5" s="9"/>
      <c r="C5" s="13"/>
      <c r="D5" s="9" t="s">
        <v>86</v>
      </c>
      <c r="E5" s="9"/>
      <c r="F5" s="50" t="s">
        <v>3</v>
      </c>
      <c r="G5" s="54" t="s">
        <v>61</v>
      </c>
      <c r="H5" s="52"/>
    </row>
    <row r="6" spans="1:8" s="6" customFormat="1" ht="12.75" customHeight="1">
      <c r="A6" s="7" t="s">
        <v>95</v>
      </c>
      <c r="B6" s="10"/>
      <c r="C6" s="14"/>
      <c r="D6" s="10" t="s">
        <v>87</v>
      </c>
      <c r="E6" s="11" t="s">
        <v>3</v>
      </c>
      <c r="F6" s="51" t="s">
        <v>3</v>
      </c>
      <c r="G6" s="54" t="s">
        <v>62</v>
      </c>
      <c r="H6" s="52"/>
    </row>
    <row r="7" spans="1:8" s="6" customFormat="1" ht="6.75" customHeight="1">
      <c r="A7" s="12"/>
      <c r="B7" s="12"/>
      <c r="C7" s="12"/>
      <c r="D7" s="12"/>
      <c r="E7" s="12" t="s">
        <v>3</v>
      </c>
      <c r="F7" s="12"/>
      <c r="G7" s="55"/>
      <c r="H7" s="52"/>
    </row>
    <row r="8" ht="24" customHeight="1" thickBot="1"/>
    <row r="9" spans="1:10" s="17" customFormat="1" ht="35.25" customHeight="1">
      <c r="A9" s="92" t="s">
        <v>70</v>
      </c>
      <c r="B9" s="18" t="s">
        <v>5</v>
      </c>
      <c r="C9" s="19" t="s">
        <v>0</v>
      </c>
      <c r="D9" s="18" t="s">
        <v>6</v>
      </c>
      <c r="E9" s="18" t="s">
        <v>7</v>
      </c>
      <c r="F9" s="20" t="s">
        <v>8</v>
      </c>
      <c r="G9" s="58" t="s">
        <v>67</v>
      </c>
      <c r="H9" s="59" t="s">
        <v>68</v>
      </c>
      <c r="I9" s="47"/>
      <c r="J9" s="47" t="s">
        <v>63</v>
      </c>
    </row>
    <row r="10" spans="1:10" s="17" customFormat="1" ht="15">
      <c r="A10" s="78">
        <v>113725</v>
      </c>
      <c r="B10" s="79" t="s">
        <v>73</v>
      </c>
      <c r="C10" s="80" t="s">
        <v>64</v>
      </c>
      <c r="D10" s="106">
        <v>261</v>
      </c>
      <c r="E10" s="111"/>
      <c r="F10" s="81">
        <f aca="true" t="shared" si="0" ref="F10:F25">E10*D10</f>
        <v>0</v>
      </c>
      <c r="G10" s="63" t="s">
        <v>3</v>
      </c>
      <c r="H10" s="64" t="s">
        <v>3</v>
      </c>
      <c r="I10" s="65"/>
      <c r="J10" s="48"/>
    </row>
    <row r="11" spans="1:10" s="17" customFormat="1" ht="15">
      <c r="A11" s="78">
        <v>919113</v>
      </c>
      <c r="B11" s="79" t="s">
        <v>74</v>
      </c>
      <c r="C11" s="80" t="s">
        <v>13</v>
      </c>
      <c r="D11" s="106">
        <v>133</v>
      </c>
      <c r="E11" s="111"/>
      <c r="F11" s="81">
        <f t="shared" si="0"/>
        <v>0</v>
      </c>
      <c r="G11" s="63"/>
      <c r="H11" s="66"/>
      <c r="I11" s="65"/>
      <c r="J11" s="48" t="s">
        <v>3</v>
      </c>
    </row>
    <row r="12" spans="1:10" s="17" customFormat="1" ht="15">
      <c r="A12" s="78">
        <v>93818</v>
      </c>
      <c r="B12" s="79" t="s">
        <v>66</v>
      </c>
      <c r="C12" s="80" t="s">
        <v>2</v>
      </c>
      <c r="D12" s="106">
        <v>5460</v>
      </c>
      <c r="E12" s="111"/>
      <c r="F12" s="81">
        <f t="shared" si="0"/>
        <v>0</v>
      </c>
      <c r="G12" s="63"/>
      <c r="H12" s="66"/>
      <c r="I12" s="65"/>
      <c r="J12" s="48" t="s">
        <v>3</v>
      </c>
    </row>
    <row r="13" spans="1:10" s="17" customFormat="1" ht="15">
      <c r="A13" s="78">
        <v>113524</v>
      </c>
      <c r="B13" s="79" t="s">
        <v>115</v>
      </c>
      <c r="C13" s="80" t="s">
        <v>108</v>
      </c>
      <c r="D13" s="106">
        <v>480</v>
      </c>
      <c r="E13" s="111"/>
      <c r="F13" s="81">
        <f t="shared" si="0"/>
        <v>0</v>
      </c>
      <c r="G13" s="63"/>
      <c r="H13" s="66"/>
      <c r="I13" s="65"/>
      <c r="J13" s="48"/>
    </row>
    <row r="14" spans="1:10" s="17" customFormat="1" ht="15">
      <c r="A14" s="78">
        <v>14102</v>
      </c>
      <c r="B14" s="21" t="s">
        <v>107</v>
      </c>
      <c r="C14" s="101" t="s">
        <v>82</v>
      </c>
      <c r="D14" s="102">
        <v>90</v>
      </c>
      <c r="E14" s="103"/>
      <c r="F14" s="104">
        <f>E14*D14</f>
        <v>0</v>
      </c>
      <c r="G14" s="63"/>
      <c r="H14" s="66"/>
      <c r="I14" s="65"/>
      <c r="J14" s="48"/>
    </row>
    <row r="15" spans="1:10" s="17" customFormat="1" ht="15">
      <c r="A15" s="78">
        <v>917224</v>
      </c>
      <c r="B15" s="21" t="s">
        <v>116</v>
      </c>
      <c r="C15" s="101" t="s">
        <v>108</v>
      </c>
      <c r="D15" s="102">
        <v>480</v>
      </c>
      <c r="E15" s="103"/>
      <c r="F15" s="104">
        <f>E15*D15</f>
        <v>0</v>
      </c>
      <c r="G15" s="63"/>
      <c r="H15" s="66"/>
      <c r="I15" s="65"/>
      <c r="J15" s="118"/>
    </row>
    <row r="16" spans="1:15" s="17" customFormat="1" ht="21" customHeight="1">
      <c r="A16" s="78" t="s">
        <v>76</v>
      </c>
      <c r="B16" s="79" t="s">
        <v>83</v>
      </c>
      <c r="C16" s="80" t="s">
        <v>64</v>
      </c>
      <c r="D16" s="106">
        <v>45</v>
      </c>
      <c r="E16" s="111"/>
      <c r="F16" s="81">
        <f t="shared" si="0"/>
        <v>0</v>
      </c>
      <c r="G16" s="63"/>
      <c r="H16" s="66"/>
      <c r="I16" s="65"/>
      <c r="J16" s="49"/>
      <c r="O16" s="17" t="s">
        <v>3</v>
      </c>
    </row>
    <row r="17" spans="1:10" s="17" customFormat="1" ht="15">
      <c r="A17" s="78">
        <v>572223</v>
      </c>
      <c r="B17" s="79" t="s">
        <v>109</v>
      </c>
      <c r="C17" s="80" t="s">
        <v>2</v>
      </c>
      <c r="D17" s="106">
        <v>900</v>
      </c>
      <c r="E17" s="111"/>
      <c r="F17" s="81">
        <f t="shared" si="0"/>
        <v>0</v>
      </c>
      <c r="G17" s="63"/>
      <c r="H17" s="66"/>
      <c r="I17" s="65"/>
      <c r="J17" s="48" t="s">
        <v>3</v>
      </c>
    </row>
    <row r="18" spans="1:10" s="17" customFormat="1" ht="15">
      <c r="A18" s="78">
        <v>572214</v>
      </c>
      <c r="B18" s="79" t="s">
        <v>90</v>
      </c>
      <c r="C18" s="80" t="s">
        <v>2</v>
      </c>
      <c r="D18" s="106">
        <v>4560</v>
      </c>
      <c r="E18" s="111"/>
      <c r="F18" s="81">
        <f t="shared" si="0"/>
        <v>0</v>
      </c>
      <c r="G18" s="63"/>
      <c r="H18" s="66"/>
      <c r="I18" s="65"/>
      <c r="J18" s="48"/>
    </row>
    <row r="19" spans="1:10" s="17" customFormat="1" ht="15">
      <c r="A19" s="82" t="s">
        <v>168</v>
      </c>
      <c r="B19" s="83" t="s">
        <v>105</v>
      </c>
      <c r="C19" s="80" t="s">
        <v>2</v>
      </c>
      <c r="D19" s="107">
        <v>4560</v>
      </c>
      <c r="E19" s="112"/>
      <c r="F19" s="84">
        <f t="shared" si="0"/>
        <v>0</v>
      </c>
      <c r="G19" s="63"/>
      <c r="H19" s="66"/>
      <c r="I19" s="65"/>
      <c r="J19" s="48"/>
    </row>
    <row r="20" spans="1:10" s="17" customFormat="1" ht="15">
      <c r="A20" s="78">
        <v>89921</v>
      </c>
      <c r="B20" s="79" t="s">
        <v>110</v>
      </c>
      <c r="C20" s="80" t="s">
        <v>106</v>
      </c>
      <c r="D20" s="106">
        <v>29</v>
      </c>
      <c r="E20" s="111"/>
      <c r="F20" s="81">
        <f t="shared" si="0"/>
        <v>0</v>
      </c>
      <c r="G20" s="71"/>
      <c r="H20" s="71"/>
      <c r="I20" s="72"/>
      <c r="J20" s="73" t="s">
        <v>3</v>
      </c>
    </row>
    <row r="21" spans="1:11" s="17" customFormat="1" ht="15">
      <c r="A21" s="78">
        <v>89923</v>
      </c>
      <c r="B21" s="79" t="s">
        <v>111</v>
      </c>
      <c r="C21" s="80" t="s">
        <v>106</v>
      </c>
      <c r="D21" s="106">
        <v>9</v>
      </c>
      <c r="E21" s="111"/>
      <c r="F21" s="81">
        <f t="shared" si="0"/>
        <v>0</v>
      </c>
      <c r="G21" s="68"/>
      <c r="H21" s="68"/>
      <c r="I21" s="69"/>
      <c r="J21" s="70"/>
      <c r="K21" s="100"/>
    </row>
    <row r="22" spans="1:10" s="17" customFormat="1" ht="15">
      <c r="A22" s="78">
        <v>12922</v>
      </c>
      <c r="B22" s="79" t="s">
        <v>75</v>
      </c>
      <c r="C22" s="80" t="s">
        <v>2</v>
      </c>
      <c r="D22" s="106">
        <v>200</v>
      </c>
      <c r="E22" s="111"/>
      <c r="F22" s="81">
        <f t="shared" si="0"/>
        <v>0</v>
      </c>
      <c r="G22" s="68"/>
      <c r="H22" s="68"/>
      <c r="I22" s="69"/>
      <c r="J22" s="70"/>
    </row>
    <row r="23" spans="1:10" ht="18.75" customHeight="1">
      <c r="A23" s="78">
        <v>931315</v>
      </c>
      <c r="B23" s="79" t="s">
        <v>69</v>
      </c>
      <c r="C23" s="80" t="s">
        <v>13</v>
      </c>
      <c r="D23" s="106">
        <v>133</v>
      </c>
      <c r="E23" s="111"/>
      <c r="F23" s="81">
        <f t="shared" si="0"/>
        <v>0</v>
      </c>
      <c r="G23" s="67"/>
      <c r="H23" s="67"/>
      <c r="I23" s="17"/>
      <c r="J23" s="17"/>
    </row>
    <row r="24" spans="1:10" ht="18.75" customHeight="1">
      <c r="A24" s="78">
        <v>56962</v>
      </c>
      <c r="B24" s="79" t="s">
        <v>65</v>
      </c>
      <c r="C24" s="80" t="s">
        <v>2</v>
      </c>
      <c r="D24" s="106">
        <v>200</v>
      </c>
      <c r="E24" s="113"/>
      <c r="F24" s="81">
        <f t="shared" si="0"/>
        <v>0</v>
      </c>
      <c r="G24" s="67"/>
      <c r="H24" s="67"/>
      <c r="I24" s="17"/>
      <c r="J24" s="17"/>
    </row>
    <row r="25" spans="1:6" ht="18.75" customHeight="1" thickBot="1">
      <c r="A25" s="85">
        <v>915112</v>
      </c>
      <c r="B25" s="86" t="s">
        <v>112</v>
      </c>
      <c r="C25" s="87" t="s">
        <v>2</v>
      </c>
      <c r="D25" s="109">
        <v>165</v>
      </c>
      <c r="E25" s="115"/>
      <c r="F25" s="88">
        <f t="shared" si="0"/>
        <v>0</v>
      </c>
    </row>
    <row r="26" spans="1:6" ht="18.75" customHeight="1">
      <c r="A26" s="89"/>
      <c r="B26" s="90" t="s">
        <v>11</v>
      </c>
      <c r="C26" s="90"/>
      <c r="D26" s="90"/>
      <c r="E26" s="91" t="s">
        <v>3</v>
      </c>
      <c r="F26" s="116">
        <f>SUM(F9:F25)</f>
        <v>0</v>
      </c>
    </row>
    <row r="27" spans="1:6" ht="18.75" customHeight="1">
      <c r="A27" s="22"/>
      <c r="B27" s="21" t="s">
        <v>4</v>
      </c>
      <c r="C27" s="21"/>
      <c r="D27" s="21"/>
      <c r="E27" s="23" t="s">
        <v>3</v>
      </c>
      <c r="F27" s="24">
        <f>F26*0.21</f>
        <v>0</v>
      </c>
    </row>
    <row r="28" spans="1:6" ht="18.75" customHeight="1" thickBot="1">
      <c r="A28" s="25"/>
      <c r="B28" s="26" t="s">
        <v>12</v>
      </c>
      <c r="C28" s="26"/>
      <c r="D28" s="26"/>
      <c r="E28" s="27" t="s">
        <v>3</v>
      </c>
      <c r="F28" s="117">
        <f>F27+F26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2">
      <selection activeCell="D36" sqref="D36"/>
    </sheetView>
  </sheetViews>
  <sheetFormatPr defaultColWidth="9.33203125" defaultRowHeight="10.5"/>
  <cols>
    <col min="1" max="1" width="3.66015625" style="130" customWidth="1"/>
    <col min="2" max="2" width="6.83203125" style="130" customWidth="1"/>
    <col min="3" max="3" width="9.16015625" style="130" customWidth="1"/>
    <col min="4" max="4" width="123" style="130" customWidth="1"/>
    <col min="5" max="5" width="6.66015625" style="130" customWidth="1"/>
    <col min="6" max="6" width="9" style="130" customWidth="1"/>
    <col min="7" max="7" width="10.66015625" style="134" customWidth="1"/>
    <col min="8" max="8" width="22.66015625" style="130" customWidth="1"/>
    <col min="9" max="16384" width="9.33203125" style="130" customWidth="1"/>
  </cols>
  <sheetData>
    <row r="1" spans="1:8" s="46" customFormat="1" ht="25.5" customHeight="1">
      <c r="A1" s="208" t="s">
        <v>120</v>
      </c>
      <c r="B1" s="208"/>
      <c r="C1" s="208"/>
      <c r="D1" s="208"/>
      <c r="E1" s="208"/>
      <c r="F1" s="208"/>
      <c r="G1" s="208"/>
      <c r="H1" s="208"/>
    </row>
    <row r="2" s="46" customFormat="1" ht="6.75" customHeight="1">
      <c r="G2" s="119"/>
    </row>
    <row r="3" spans="1:7" s="46" customFormat="1" ht="18" customHeight="1">
      <c r="A3" s="120" t="s">
        <v>121</v>
      </c>
      <c r="B3" s="121"/>
      <c r="D3" s="122" t="s">
        <v>122</v>
      </c>
      <c r="E3" s="122"/>
      <c r="F3" s="122"/>
      <c r="G3" s="119"/>
    </row>
    <row r="4" s="46" customFormat="1" ht="5.25" customHeight="1">
      <c r="G4" s="119"/>
    </row>
    <row r="5" spans="1:8" s="46" customFormat="1" ht="13.5" customHeight="1">
      <c r="A5" s="123" t="s">
        <v>123</v>
      </c>
      <c r="D5" s="124" t="s">
        <v>124</v>
      </c>
      <c r="H5" s="125" t="s">
        <v>167</v>
      </c>
    </row>
    <row r="6" s="46" customFormat="1" ht="5.25" customHeight="1">
      <c r="G6" s="119"/>
    </row>
    <row r="7" spans="1:8" s="46" customFormat="1" ht="15">
      <c r="A7" s="123" t="s">
        <v>125</v>
      </c>
      <c r="D7" s="124" t="s">
        <v>126</v>
      </c>
      <c r="G7" s="126"/>
      <c r="H7" s="124"/>
    </row>
    <row r="8" spans="1:7" s="46" customFormat="1" ht="14.25" customHeight="1">
      <c r="A8" s="123" t="s">
        <v>127</v>
      </c>
      <c r="D8" s="124" t="s">
        <v>128</v>
      </c>
      <c r="G8" s="119"/>
    </row>
    <row r="9" s="46" customFormat="1" ht="3" customHeight="1">
      <c r="G9" s="119"/>
    </row>
    <row r="10" spans="1:8" s="129" customFormat="1" ht="29.25" customHeight="1">
      <c r="A10" s="127" t="s">
        <v>129</v>
      </c>
      <c r="B10" s="127" t="s">
        <v>130</v>
      </c>
      <c r="C10" s="127" t="s">
        <v>131</v>
      </c>
      <c r="D10" s="127" t="s">
        <v>132</v>
      </c>
      <c r="E10" s="127" t="s">
        <v>0</v>
      </c>
      <c r="F10" s="127" t="s">
        <v>133</v>
      </c>
      <c r="G10" s="128" t="s">
        <v>134</v>
      </c>
      <c r="H10" s="127" t="s">
        <v>135</v>
      </c>
    </row>
    <row r="11" spans="2:8" ht="19.5" customHeight="1">
      <c r="B11" s="131"/>
      <c r="C11" s="132"/>
      <c r="D11" s="133" t="s">
        <v>136</v>
      </c>
      <c r="H11" s="135">
        <f>SUM(H12:H23)</f>
        <v>0</v>
      </c>
    </row>
    <row r="12" spans="1:11" ht="27">
      <c r="A12" s="136">
        <v>1</v>
      </c>
      <c r="B12" s="136" t="s">
        <v>137</v>
      </c>
      <c r="C12" s="137" t="s">
        <v>138</v>
      </c>
      <c r="D12" s="138" t="s">
        <v>139</v>
      </c>
      <c r="E12" s="139" t="s">
        <v>140</v>
      </c>
      <c r="F12" s="140">
        <v>1</v>
      </c>
      <c r="G12" s="141"/>
      <c r="H12" s="142">
        <f>F12*G12</f>
        <v>0</v>
      </c>
      <c r="J12" s="143"/>
      <c r="K12" s="144"/>
    </row>
    <row r="13" spans="1:11" ht="14.25">
      <c r="A13" s="149">
        <v>2</v>
      </c>
      <c r="B13" s="136" t="s">
        <v>137</v>
      </c>
      <c r="C13" s="150" t="s">
        <v>141</v>
      </c>
      <c r="D13" s="138" t="s">
        <v>142</v>
      </c>
      <c r="E13" s="145" t="s">
        <v>140</v>
      </c>
      <c r="F13" s="146">
        <v>1</v>
      </c>
      <c r="G13" s="147"/>
      <c r="H13" s="148">
        <f aca="true" t="shared" si="0" ref="H13:H23">F13*G13</f>
        <v>0</v>
      </c>
      <c r="J13" s="143"/>
      <c r="K13" s="144"/>
    </row>
    <row r="14" spans="1:11" ht="54">
      <c r="A14" s="152">
        <v>3</v>
      </c>
      <c r="B14" s="136" t="s">
        <v>137</v>
      </c>
      <c r="C14" s="151" t="s">
        <v>143</v>
      </c>
      <c r="D14" s="138" t="s">
        <v>144</v>
      </c>
      <c r="E14" s="139" t="s">
        <v>145</v>
      </c>
      <c r="F14" s="140">
        <v>10</v>
      </c>
      <c r="G14" s="141"/>
      <c r="H14" s="142">
        <f t="shared" si="0"/>
        <v>0</v>
      </c>
      <c r="J14" s="143"/>
      <c r="K14" s="144"/>
    </row>
    <row r="15" spans="1:11" ht="81">
      <c r="A15" s="149">
        <v>4</v>
      </c>
      <c r="B15" s="136" t="s">
        <v>137</v>
      </c>
      <c r="C15" s="151" t="s">
        <v>146</v>
      </c>
      <c r="D15" s="138" t="s">
        <v>147</v>
      </c>
      <c r="E15" s="139" t="s">
        <v>148</v>
      </c>
      <c r="F15" s="140">
        <v>3.6</v>
      </c>
      <c r="G15" s="141"/>
      <c r="H15" s="142">
        <f t="shared" si="0"/>
        <v>0</v>
      </c>
      <c r="J15" s="143"/>
      <c r="K15" s="144"/>
    </row>
    <row r="16" spans="1:11" ht="81">
      <c r="A16" s="136">
        <v>5</v>
      </c>
      <c r="B16" s="136" t="s">
        <v>137</v>
      </c>
      <c r="C16" s="151" t="s">
        <v>149</v>
      </c>
      <c r="D16" s="138" t="s">
        <v>150</v>
      </c>
      <c r="E16" s="139" t="s">
        <v>151</v>
      </c>
      <c r="F16" s="140">
        <v>0.18</v>
      </c>
      <c r="G16" s="141"/>
      <c r="H16" s="142">
        <f t="shared" si="0"/>
        <v>0</v>
      </c>
      <c r="J16" s="143"/>
      <c r="K16" s="144"/>
    </row>
    <row r="17" spans="1:11" ht="52.5" customHeight="1">
      <c r="A17" s="149">
        <v>6</v>
      </c>
      <c r="B17" s="136" t="s">
        <v>137</v>
      </c>
      <c r="C17" s="151" t="s">
        <v>152</v>
      </c>
      <c r="D17" s="138" t="s">
        <v>153</v>
      </c>
      <c r="E17" s="139" t="s">
        <v>154</v>
      </c>
      <c r="F17" s="140">
        <v>144</v>
      </c>
      <c r="G17" s="141"/>
      <c r="H17" s="142">
        <f t="shared" si="0"/>
        <v>0</v>
      </c>
      <c r="J17" s="143"/>
      <c r="K17" s="144"/>
    </row>
    <row r="18" spans="1:11" ht="67.5">
      <c r="A18" s="152">
        <v>7</v>
      </c>
      <c r="B18" s="136" t="s">
        <v>137</v>
      </c>
      <c r="C18" s="151" t="s">
        <v>155</v>
      </c>
      <c r="D18" s="138" t="s">
        <v>156</v>
      </c>
      <c r="E18" s="139" t="s">
        <v>154</v>
      </c>
      <c r="F18" s="140">
        <v>108</v>
      </c>
      <c r="G18" s="141"/>
      <c r="H18" s="142">
        <f t="shared" si="0"/>
        <v>0</v>
      </c>
      <c r="J18" s="143"/>
      <c r="K18" s="144"/>
    </row>
    <row r="19" spans="1:11" ht="54">
      <c r="A19" s="149">
        <v>8</v>
      </c>
      <c r="B19" s="136" t="s">
        <v>137</v>
      </c>
      <c r="C19" s="151" t="s">
        <v>157</v>
      </c>
      <c r="D19" s="138" t="s">
        <v>158</v>
      </c>
      <c r="E19" s="139" t="s">
        <v>154</v>
      </c>
      <c r="F19" s="140">
        <v>12</v>
      </c>
      <c r="G19" s="141"/>
      <c r="H19" s="142">
        <f t="shared" si="0"/>
        <v>0</v>
      </c>
      <c r="J19" s="143"/>
      <c r="K19" s="144"/>
    </row>
    <row r="20" spans="1:11" ht="94.5">
      <c r="A20" s="136">
        <v>9</v>
      </c>
      <c r="B20" s="136" t="s">
        <v>137</v>
      </c>
      <c r="C20" s="151" t="s">
        <v>159</v>
      </c>
      <c r="D20" s="138" t="s">
        <v>160</v>
      </c>
      <c r="E20" s="139" t="s">
        <v>154</v>
      </c>
      <c r="F20" s="140">
        <v>10.8</v>
      </c>
      <c r="G20" s="141"/>
      <c r="H20" s="142">
        <f t="shared" si="0"/>
        <v>0</v>
      </c>
      <c r="J20" s="143"/>
      <c r="K20" s="144"/>
    </row>
    <row r="21" spans="1:11" ht="52.5" customHeight="1">
      <c r="A21" s="149">
        <v>10</v>
      </c>
      <c r="B21" s="136" t="s">
        <v>137</v>
      </c>
      <c r="C21" s="151" t="s">
        <v>161</v>
      </c>
      <c r="D21" s="138" t="s">
        <v>162</v>
      </c>
      <c r="E21" s="139" t="s">
        <v>154</v>
      </c>
      <c r="F21" s="140">
        <v>120</v>
      </c>
      <c r="G21" s="141"/>
      <c r="H21" s="142">
        <f t="shared" si="0"/>
        <v>0</v>
      </c>
      <c r="J21" s="143"/>
      <c r="K21" s="144"/>
    </row>
    <row r="22" spans="1:11" ht="72" customHeight="1">
      <c r="A22" s="152">
        <v>11</v>
      </c>
      <c r="B22" s="136" t="s">
        <v>137</v>
      </c>
      <c r="C22" s="151" t="s">
        <v>163</v>
      </c>
      <c r="D22" s="138" t="s">
        <v>164</v>
      </c>
      <c r="E22" s="139" t="s">
        <v>154</v>
      </c>
      <c r="F22" s="140">
        <v>120</v>
      </c>
      <c r="G22" s="141"/>
      <c r="H22" s="142">
        <f t="shared" si="0"/>
        <v>0</v>
      </c>
      <c r="J22" s="143"/>
      <c r="K22" s="144"/>
    </row>
    <row r="23" spans="1:11" ht="81.75">
      <c r="A23" s="149">
        <v>12</v>
      </c>
      <c r="B23" s="136" t="s">
        <v>137</v>
      </c>
      <c r="C23" s="151" t="s">
        <v>165</v>
      </c>
      <c r="D23" s="138" t="s">
        <v>166</v>
      </c>
      <c r="E23" s="139" t="s">
        <v>154</v>
      </c>
      <c r="F23" s="140">
        <v>96</v>
      </c>
      <c r="G23" s="141"/>
      <c r="H23" s="142">
        <f t="shared" si="0"/>
        <v>0</v>
      </c>
      <c r="J23" s="143"/>
      <c r="K23" s="144"/>
    </row>
    <row r="24" spans="1:8" ht="13.5">
      <c r="A24" s="209"/>
      <c r="B24" s="209"/>
      <c r="C24" s="209"/>
      <c r="D24" s="209"/>
      <c r="E24" s="209"/>
      <c r="F24" s="209"/>
      <c r="G24" s="209"/>
      <c r="H24" s="209"/>
    </row>
    <row r="25" spans="1:8" ht="13.5">
      <c r="A25" s="210"/>
      <c r="B25" s="210"/>
      <c r="C25" s="210"/>
      <c r="D25" s="210"/>
      <c r="E25" s="210"/>
      <c r="F25" s="210"/>
      <c r="G25" s="210"/>
      <c r="H25" s="210"/>
    </row>
    <row r="26" ht="13.5" customHeight="1"/>
    <row r="27" spans="1:3" ht="13.5" customHeight="1">
      <c r="A27" s="153"/>
      <c r="C27" s="154"/>
    </row>
    <row r="28" ht="13.5" customHeight="1"/>
    <row r="29" ht="12.75" customHeight="1"/>
    <row r="30" ht="13.5" customHeight="1"/>
    <row r="31" ht="13.5" customHeight="1"/>
    <row r="32" ht="14.25" customHeight="1"/>
    <row r="33" ht="15" customHeight="1"/>
    <row r="34" ht="13.5" customHeight="1"/>
    <row r="35" ht="13.5" customHeight="1"/>
    <row r="36" ht="13.5" customHeight="1"/>
    <row r="37" ht="13.5" customHeight="1"/>
    <row r="38" ht="13.5" customHeight="1"/>
    <row r="39" ht="25.5" customHeight="1"/>
    <row r="40" ht="12" customHeight="1"/>
    <row r="41" ht="13.5" customHeight="1"/>
    <row r="42" ht="13.5" customHeight="1"/>
    <row r="43" ht="13.5" customHeight="1"/>
    <row r="44" ht="13.5" customHeight="1">
      <c r="J44" s="15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0" customHeight="1" hidden="1"/>
    <row r="71" ht="23.25" customHeight="1"/>
    <row r="72" ht="15.75" customHeight="1"/>
    <row r="73" ht="16.5" customHeight="1"/>
    <row r="74" ht="15" customHeight="1"/>
    <row r="75" ht="15" customHeight="1"/>
    <row r="76" ht="15" customHeight="1"/>
    <row r="77" ht="15" customHeight="1"/>
    <row r="78" ht="15.75" customHeight="1"/>
    <row r="79" ht="21.75" customHeight="1"/>
    <row r="80" ht="15" customHeight="1"/>
    <row r="81" ht="14.25" customHeight="1"/>
    <row r="82" ht="13.5" customHeight="1"/>
    <row r="83" ht="13.5" customHeight="1"/>
    <row r="84" ht="12" customHeight="1"/>
    <row r="85" ht="12" customHeight="1"/>
    <row r="86" ht="24" customHeight="1"/>
    <row r="87" ht="26.25" customHeight="1"/>
    <row r="88" ht="14.25" customHeight="1"/>
    <row r="89" ht="14.25" customHeight="1"/>
    <row r="90" ht="15" customHeight="1"/>
    <row r="91" ht="12.75" customHeight="1"/>
    <row r="92" ht="12.75" customHeight="1"/>
    <row r="93" ht="18" customHeight="1"/>
    <row r="94" ht="15" customHeight="1"/>
    <row r="95" ht="15" customHeight="1"/>
    <row r="96" ht="12.75" customHeight="1"/>
    <row r="97" ht="15" customHeight="1"/>
    <row r="98" ht="15" customHeight="1"/>
    <row r="99" ht="15" customHeight="1"/>
    <row r="100" ht="15" customHeight="1"/>
    <row r="101" ht="21" customHeight="1"/>
    <row r="102" ht="21" customHeight="1"/>
    <row r="103" ht="15" customHeight="1"/>
    <row r="104" ht="15" customHeight="1"/>
    <row r="105" ht="15" customHeight="1"/>
    <row r="106" ht="22.5" customHeight="1"/>
    <row r="107" ht="15" customHeight="1"/>
    <row r="108" ht="24" customHeight="1"/>
    <row r="109" ht="15" customHeight="1"/>
    <row r="110" ht="15" customHeight="1"/>
  </sheetData>
  <sheetProtection/>
  <mergeCells count="3">
    <mergeCell ref="A1:H1"/>
    <mergeCell ref="A24:H24"/>
    <mergeCell ref="A25:H2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2023-03-22T09:15:07Z</cp:lastPrinted>
  <dcterms:created xsi:type="dcterms:W3CDTF">2014-05-16T09:31:30Z</dcterms:created>
  <dcterms:modified xsi:type="dcterms:W3CDTF">2023-07-14T12:06:07Z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