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0"/>
  </bookViews>
  <sheets>
    <sheet name="Rekapitulace stavby" sheetId="1" r:id="rId1"/>
    <sheet name="000 - Všeobecné a předběž..." sheetId="2" r:id="rId2"/>
    <sheet name="101 - Rekonstrukce silnic..." sheetId="3" r:id="rId3"/>
    <sheet name="101.1 - Rekonstrukce siln..." sheetId="4" r:id="rId4"/>
    <sheet name="102 - Chodník v Polánce" sheetId="5" r:id="rId5"/>
    <sheet name="103 - DIO" sheetId="6" r:id="rId6"/>
    <sheet name="104 - Rekonstrukce silnič..." sheetId="7" r:id="rId7"/>
    <sheet name="105 - Rekonstrukce povrch..." sheetId="8" r:id="rId8"/>
    <sheet name="201 - Most přes Polánecký..." sheetId="9" r:id="rId9"/>
    <sheet name="431 01 - Veřejné osvětlen..." sheetId="10" r:id="rId10"/>
    <sheet name="431 02 - Veřejné osvětlen..." sheetId="11" r:id="rId11"/>
    <sheet name="461 - Sdělovací vedení" sheetId="12" r:id="rId12"/>
  </sheets>
  <definedNames>
    <definedName name="_xlnm._FilterDatabase" localSheetId="1" hidden="1">'000 - Všeobecné a předběž...'!$C$78:$K$150</definedName>
    <definedName name="_xlnm._FilterDatabase" localSheetId="2" hidden="1">'101 - Rekonstrukce silnic...'!$C$83:$K$433</definedName>
    <definedName name="_xlnm._FilterDatabase" localSheetId="3" hidden="1">'101.1 - Rekonstrukce siln...'!$C$82:$K$273</definedName>
    <definedName name="_xlnm._FilterDatabase" localSheetId="4" hidden="1">'102 - Chodník v Polánce'!$C$80:$K$178</definedName>
    <definedName name="_xlnm._FilterDatabase" localSheetId="5" hidden="1">'103 - DIO'!$C$78:$K$127</definedName>
    <definedName name="_xlnm._FilterDatabase" localSheetId="6" hidden="1">'104 - Rekonstrukce silnič...'!$C$88:$K$533</definedName>
    <definedName name="_xlnm._FilterDatabase" localSheetId="7" hidden="1">'105 - Rekonstrukce povrch...'!$C$79:$K$147</definedName>
    <definedName name="_xlnm._FilterDatabase" localSheetId="8" hidden="1">'201 - Most přes Polánecký...'!$C$89:$K$580</definedName>
    <definedName name="_xlnm._FilterDatabase" localSheetId="9" hidden="1">'431 01 - Veřejné osvětlen...'!$C$80:$K$127</definedName>
    <definedName name="_xlnm._FilterDatabase" localSheetId="10" hidden="1">'431 02 - Veřejné osvětlen...'!$C$80:$K$122</definedName>
    <definedName name="_xlnm._FilterDatabase" localSheetId="11" hidden="1">'461 - Sdělovací vedení'!$C$79:$K$117</definedName>
    <definedName name="_xlnm.Print_Area" localSheetId="1">'000 - Všeobecné a předběž...'!$C$4:$J$36,'000 - Všeobecné a předběž...'!$C$42:$J$60,'000 - Všeobecné a předběž...'!$C$66:$K$150</definedName>
    <definedName name="_xlnm.Print_Area" localSheetId="2">'101 - Rekonstrukce silnic...'!$C$4:$J$36,'101 - Rekonstrukce silnic...'!$C$42:$J$65,'101 - Rekonstrukce silnic...'!$C$71:$K$433</definedName>
    <definedName name="_xlnm.Print_Area" localSheetId="3">'101.1 - Rekonstrukce siln...'!$C$4:$J$36,'101.1 - Rekonstrukce siln...'!$C$42:$J$64,'101.1 - Rekonstrukce siln...'!$C$70:$K$273</definedName>
    <definedName name="_xlnm.Print_Area" localSheetId="4">'102 - Chodník v Polánce'!$C$4:$J$36,'102 - Chodník v Polánce'!$C$42:$J$62,'102 - Chodník v Polánce'!$C$68:$K$178</definedName>
    <definedName name="_xlnm.Print_Area" localSheetId="5">'103 - DIO'!$C$4:$J$36,'103 - DIO'!$C$42:$J$60,'103 - DIO'!$C$66:$K$127</definedName>
    <definedName name="_xlnm.Print_Area" localSheetId="6">'104 - Rekonstrukce silnič...'!$C$4:$J$36,'104 - Rekonstrukce silnič...'!$C$42:$J$70,'104 - Rekonstrukce silnič...'!$C$76:$K$533</definedName>
    <definedName name="_xlnm.Print_Area" localSheetId="7">'105 - Rekonstrukce povrch...'!$C$4:$J$36,'105 - Rekonstrukce povrch...'!$C$42:$J$61,'105 - Rekonstrukce povrch...'!$C$67:$K$147</definedName>
    <definedName name="_xlnm.Print_Area" localSheetId="8">'201 - Most přes Polánecký...'!$C$4:$J$36,'201 - Most přes Polánecký...'!$C$42:$J$71,'201 - Most přes Polánecký...'!$C$77:$K$580</definedName>
    <definedName name="_xlnm.Print_Area" localSheetId="9">'431 01 - Veřejné osvětlen...'!$C$4:$J$36,'431 01 - Veřejné osvětlen...'!$C$42:$J$62,'431 01 - Veřejné osvětlen...'!$C$68:$K$127</definedName>
    <definedName name="_xlnm.Print_Area" localSheetId="10">'431 02 - Veřejné osvětlen...'!$C$4:$J$36,'431 02 - Veřejné osvětlen...'!$C$42:$J$62,'431 02 - Veřejné osvětlen...'!$C$68:$K$122</definedName>
    <definedName name="_xlnm.Print_Area" localSheetId="11">'461 - Sdělovací vedení'!$C$4:$J$36,'461 - Sdělovací vedení'!$C$42:$J$61,'461 - Sdělovací vedení'!$C$67:$K$117</definedName>
    <definedName name="_xlnm.Print_Area" localSheetId="0">'Rekapitulace stavby'!$D$4:$AO$33,'Rekapitulace stavby'!$C$39:$AQ$63</definedName>
    <definedName name="_xlnm.Print_Titles" localSheetId="0">'Rekapitulace stavby'!$49:$49</definedName>
    <definedName name="_xlnm.Print_Titles" localSheetId="1">'000 - Všeobecné a předběž...'!$78:$78</definedName>
    <definedName name="_xlnm.Print_Titles" localSheetId="2">'101 - Rekonstrukce silnic...'!$83:$83</definedName>
    <definedName name="_xlnm.Print_Titles" localSheetId="3">'101.1 - Rekonstrukce siln...'!$82:$82</definedName>
    <definedName name="_xlnm.Print_Titles" localSheetId="4">'102 - Chodník v Polánce'!$80:$80</definedName>
    <definedName name="_xlnm.Print_Titles" localSheetId="5">'103 - DIO'!$78:$78</definedName>
    <definedName name="_xlnm.Print_Titles" localSheetId="6">'104 - Rekonstrukce silnič...'!$88:$88</definedName>
    <definedName name="_xlnm.Print_Titles" localSheetId="7">'105 - Rekonstrukce povrch...'!$79:$79</definedName>
    <definedName name="_xlnm.Print_Titles" localSheetId="8">'201 - Most přes Polánecký...'!$89:$89</definedName>
    <definedName name="_xlnm.Print_Titles" localSheetId="9">'431 01 - Veřejné osvětlen...'!$80:$80</definedName>
    <definedName name="_xlnm.Print_Titles" localSheetId="10">'431 02 - Veřejné osvětlen...'!$80:$80</definedName>
    <definedName name="_xlnm.Print_Titles" localSheetId="11">'461 - Sdělovací vedení'!$79:$79</definedName>
  </definedNames>
  <calcPr calcId="162913"/>
</workbook>
</file>

<file path=xl/sharedStrings.xml><?xml version="1.0" encoding="utf-8"?>
<sst xmlns="http://schemas.openxmlformats.org/spreadsheetml/2006/main" count="21612" uniqueCount="2269">
  <si>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</si>
  <si>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</si>
  <si>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</si>
  <si>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</si>
  <si>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</si>
  <si>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</si>
  <si>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</si>
  <si>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{20845c68-407d-4ecf-9dbd-870b43366739}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</si>
  <si>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</si>
  <si>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</si>
  <si>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</si>
  <si>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</si>
  <si>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</si>
  <si>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</si>
  <si>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</si>
  <si>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</si>
  <si>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</si>
  <si>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11-229-2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</si>
  <si>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</si>
  <si>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</si>
  <si>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III/1257 Polánka, most ev.č. 1257-3</t>
  </si>
  <si>
    <t>0,1</t>
  </si>
  <si>
    <t>KSO:</t>
  </si>
  <si>
    <t>CC-CZ:</t>
  </si>
  <si>
    <t>1</t>
  </si>
  <si>
    <t>Místo:</t>
  </si>
  <si>
    <t xml:space="preserve"> </t>
  </si>
  <si>
    <t>Datum:</t>
  </si>
  <si>
    <t>3. 1. 2018</t>
  </si>
  <si>
    <t>10</t>
  </si>
  <si>
    <t>100</t>
  </si>
  <si>
    <t>Zadavatel:</t>
  </si>
  <si>
    <t>IČ:</t>
  </si>
  <si>
    <t>Středočeský kraj,  Zborovská 11, Praha 4</t>
  </si>
  <si>
    <t>DIČ:</t>
  </si>
  <si>
    <t>Uchazeč:</t>
  </si>
  <si>
    <t>Vyplň údaj</t>
  </si>
  <si>
    <t>Projektant:</t>
  </si>
  <si>
    <t>45272387</t>
  </si>
  <si>
    <t xml:space="preserve">PRAGOPROJEKT, a.s.  Praha </t>
  </si>
  <si>
    <t>CZ 45272387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</si>
  <si>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</si>
  <si>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</si>
  <si>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</si>
  <si>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</si>
  <si>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</si>
  <si>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</si>
  <si>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</si>
  <si>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</si>
  <si>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</si>
  <si>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</si>
  <si>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</si>
  <si>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</si>
  <si>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</si>
  <si>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</si>
  <si>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</si>
  <si>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</si>
  <si>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</si>
  <si>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</si>
  <si>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</si>
  <si>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</si>
  <si>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</si>
  <si>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</si>
  <si>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</si>
  <si>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</si>
  <si>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</si>
  <si>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</si>
  <si>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</si>
  <si>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</si>
  <si>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</si>
  <si>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</si>
  <si>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</si>
  <si>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</si>
  <si>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</si>
  <si>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</si>
  <si>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</si>
  <si>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</si>
  <si>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</si>
  <si>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</si>
  <si>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</si>
  <si>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</si>
  <si>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</si>
  <si>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</si>
  <si>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</si>
  <si>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Všeobecné a předběžné položky</t>
  </si>
  <si>
    <t>STA</t>
  </si>
  <si>
    <t>{98d19703-ec71-4f1b-ac3a-f97335737f74}</t>
  </si>
  <si>
    <t>2</t>
  </si>
  <si>
    <t>101</t>
  </si>
  <si>
    <t>Rekonstrukce silnice III/1257</t>
  </si>
  <si>
    <t>{488883a1-7cc8-42e5-aceb-d66a23e94fca}</t>
  </si>
  <si>
    <t>101.1</t>
  </si>
  <si>
    <t>Rekonstrukce silnice III/11212</t>
  </si>
  <si>
    <t>{e0a79162-7159-429f-b300-762db8725885}</t>
  </si>
  <si>
    <t>102</t>
  </si>
  <si>
    <t>Chodník v Polánce</t>
  </si>
  <si>
    <t>{0a44dc01-c46c-4ade-a6e1-c78695dcde67}</t>
  </si>
  <si>
    <t>103</t>
  </si>
  <si>
    <t>DIO</t>
  </si>
  <si>
    <t>{afc0b6d2-aede-407d-a006-bb42c6b2749a}</t>
  </si>
  <si>
    <t>104</t>
  </si>
  <si>
    <t>Rekonstrukce silničních propustků</t>
  </si>
  <si>
    <t>{6b182a1b-b4ca-4b5a-96ee-86720b2750c1}</t>
  </si>
  <si>
    <t>105</t>
  </si>
  <si>
    <t>Rekonstrukce povrchu objízdných tras</t>
  </si>
  <si>
    <t>{bc03a513-cd0d-48eb-96b4-ace891130d88}</t>
  </si>
  <si>
    <t>201</t>
  </si>
  <si>
    <t>Most přes Polánecký potok v km 1,884</t>
  </si>
  <si>
    <t>{634efeb1-d16c-475e-80b8-bc55bf2ac2e5}</t>
  </si>
  <si>
    <t>431 01</t>
  </si>
  <si>
    <t>Veřejné osvětlení - 1. část</t>
  </si>
  <si>
    <t>{ee4013a9-8b51-4e9f-84a8-a960cf9f16ea}</t>
  </si>
  <si>
    <t>431 02</t>
  </si>
  <si>
    <t>Veřejné osvětlení - 2. část</t>
  </si>
  <si>
    <t>{72bec993-8022-412d-a970-b46ea5f1dcf7}</t>
  </si>
  <si>
    <t>461</t>
  </si>
  <si>
    <t>Sdělovací vedení</t>
  </si>
  <si>
    <t>{afdf4b55-9ef4-4b1c-b86e-172ec2232c31}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</si>
  <si>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</si>
  <si>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</si>
  <si>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</si>
  <si>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</si>
  <si>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</si>
  <si>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</si>
  <si>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</si>
  <si>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000 - Všeobecné a předběžné položky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</si>
  <si>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</si>
  <si>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</si>
  <si>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</si>
  <si>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</si>
  <si>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</si>
  <si>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</si>
  <si>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22-M - Montáže technologických zařízení pro dopravní stavby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</si>
  <si>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</si>
  <si>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</si>
  <si>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</si>
  <si>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</si>
  <si>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</si>
  <si>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</si>
  <si>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</si>
  <si>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</si>
  <si>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</si>
  <si>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</si>
  <si>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</si>
  <si>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</si>
  <si>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</si>
  <si>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</si>
  <si>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</si>
  <si>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</si>
  <si>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</si>
  <si>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</si>
  <si>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</si>
  <si>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22-M</t>
  </si>
  <si>
    <t>Montáže technologických zařízení pro dopravní stavby</t>
  </si>
  <si>
    <t>K</t>
  </si>
  <si>
    <t>220320391</t>
  </si>
  <si>
    <t>Montáž tabule informační na nosnou konstrukci do 100 kg</t>
  </si>
  <si>
    <t>kus</t>
  </si>
  <si>
    <t>CS ÚRS 2017 01</t>
  </si>
  <si>
    <t>64</t>
  </si>
  <si>
    <t>-1942786000</t>
  </si>
  <si>
    <t>VV</t>
  </si>
  <si>
    <t>2+1</t>
  </si>
  <si>
    <t>220320391R</t>
  </si>
  <si>
    <t>Dodávka tabulky zhotovitele</t>
  </si>
  <si>
    <t>ks</t>
  </si>
  <si>
    <t>256</t>
  </si>
  <si>
    <t>1567145568</t>
  </si>
  <si>
    <t>"pamětní tabulka - 1 ks"  1</t>
  </si>
  <si>
    <t>220320392R</t>
  </si>
  <si>
    <t>Dodávka informační tabule stavby</t>
  </si>
  <si>
    <t>-1472949642</t>
  </si>
  <si>
    <t>"Informační tabule - 2 ks"  2</t>
  </si>
  <si>
    <t>VRN</t>
  </si>
  <si>
    <t>Vedlejší rozpočtové náklady</t>
  </si>
  <si>
    <t>5</t>
  </si>
  <si>
    <t>4</t>
  </si>
  <si>
    <t>011503000</t>
  </si>
  <si>
    <t>Stavební průzkum bez rozlišení</t>
  </si>
  <si>
    <t>1024</t>
  </si>
  <si>
    <t>1275596351</t>
  </si>
  <si>
    <t>"Náklady na průzkumy v rámci realizace stavby</t>
  </si>
  <si>
    <t>"monitoring dotčených objektů, geotechnický dozor, inženýrsko geologický průzkum, archeologický průzkum,</t>
  </si>
  <si>
    <t>Videozáznam stávajícího stavu objízdných tras , pasport poškození - před zahájením a po dokončení stavby dle požadavku investora</t>
  </si>
  <si>
    <t>pořízení videozáznamu s identifikací míst poškození, místa poškození s fotodokumentací před zahájením stavby</t>
  </si>
  <si>
    <t>dokumentace stavu sjezdů na pozemky sousedící se silničním pozemkem před zahájením stavby</t>
  </si>
  <si>
    <t>videozáznam stavu objízdných tras po opravách poškození  z průběhu stavby</t>
  </si>
  <si>
    <t xml:space="preserve">dokumentace oprav sjezdů na pozemky sousedící se silničním pozemkem v případě poškození. </t>
  </si>
  <si>
    <t xml:space="preserve">monitoring dotčených objektů, geotechnický dozor, inženýrsko geologický průzkum, archeologický průzkum, </t>
  </si>
  <si>
    <t>"zkoušení konstrukcí a prací nezávislou zkušebnou.</t>
  </si>
  <si>
    <t>011603000</t>
  </si>
  <si>
    <t>diagnostika komunikace</t>
  </si>
  <si>
    <t>kpl</t>
  </si>
  <si>
    <t>-205840263</t>
  </si>
  <si>
    <t xml:space="preserve">Statické posouzení objektů, nacházejících se v kontaktu s rekonstruovanou komunikací, jejich sledování po dobu výstavby </t>
  </si>
  <si>
    <t>a po dobu 1 roku po uvedení komunikace do provozu.</t>
  </si>
  <si>
    <t>položka se souhlasem investora</t>
  </si>
  <si>
    <t>6</t>
  </si>
  <si>
    <t>012103000</t>
  </si>
  <si>
    <t>Geodetické práce před výstavbou</t>
  </si>
  <si>
    <t>453309494</t>
  </si>
  <si>
    <t>"polohové a výškové vytyčení stavby , vytyčení hranic pozemků</t>
  </si>
  <si>
    <t>"zaměření a vytyčení podzemních inženýrských sítí ve spolupráci s jejich správci, vč. jejich vytrasování</t>
  </si>
  <si>
    <t>7</t>
  </si>
  <si>
    <t>012203000</t>
  </si>
  <si>
    <t>Geodetické práce při provádění stavby</t>
  </si>
  <si>
    <t>971064699</t>
  </si>
  <si>
    <t>"Geodetická činnost v průběhu provádění stavebních prací (geodet zhotovitele stavby)</t>
  </si>
  <si>
    <t>"vybudování vytyčovací sítě stavby a její polohové a výškové určení</t>
  </si>
  <si>
    <t>" podrobné vytyčování jednotlivých stavebních objektů v průběhu výstavby</t>
  </si>
  <si>
    <t>"kontrolní měření geometrických parametrů stavby</t>
  </si>
  <si>
    <t>"kontrolní měření svislostí</t>
  </si>
  <si>
    <t>"měření a výpočty kubatur</t>
  </si>
  <si>
    <t>8</t>
  </si>
  <si>
    <t>012303000</t>
  </si>
  <si>
    <t>Geodetické práce po výstavbě</t>
  </si>
  <si>
    <t>-2018493890</t>
  </si>
  <si>
    <t>"Zajištění geometrických plánů skutečného provedení objektů a inženýrských sítí</t>
  </si>
  <si>
    <t>"a geomoetrických plánů věcných břemen v požadovaném formátu s hranicemi pozemků</t>
  </si>
  <si>
    <t>"jako podklad pro vklad do katastrální mapy pro evidenci změn na katastrálním úřadu.</t>
  </si>
  <si>
    <t>"Tato dokumentace bude předána v termínu dle potřeb investora</t>
  </si>
  <si>
    <t>9</t>
  </si>
  <si>
    <t>013244000</t>
  </si>
  <si>
    <t>Dokumentace pro provádění stavby - RDS</t>
  </si>
  <si>
    <t>1904403743</t>
  </si>
  <si>
    <t>pro všechny SO</t>
  </si>
  <si>
    <t>013254000</t>
  </si>
  <si>
    <t>Dokumentace skutečného provedení stavby</t>
  </si>
  <si>
    <t>1789613122</t>
  </si>
  <si>
    <t>"dokumentace skutečného provedení stavby dle směrnice pro dokumentaci staveb pozemních komunikací MD ČR</t>
  </si>
  <si>
    <t>"v tištěné a digitální podobě v požadovaném počtu všech SO</t>
  </si>
  <si>
    <t>11</t>
  </si>
  <si>
    <t>02730
R</t>
  </si>
  <si>
    <t>Případné překládky (chráničky) nebo provizorní zajištění sítí během stavby
  Preliminář 50 000,-Kč</t>
  </si>
  <si>
    <t>16384</t>
  </si>
  <si>
    <t>-1121417453</t>
  </si>
  <si>
    <t>12</t>
  </si>
  <si>
    <t>030001000</t>
  </si>
  <si>
    <t>Zařízení staveniště</t>
  </si>
  <si>
    <t>-830900522</t>
  </si>
  <si>
    <t>13</t>
  </si>
  <si>
    <t>043002000</t>
  </si>
  <si>
    <t>Zkoušky a ostatní měření</t>
  </si>
  <si>
    <t>-1158280761</t>
  </si>
  <si>
    <t>"ZKOUŠENÍ MATERIÁLŮ ZKUŠEBNOU ZHOTOVITELE</t>
  </si>
  <si>
    <t>"položka se souhlasem investora</t>
  </si>
  <si>
    <t>14</t>
  </si>
  <si>
    <t>042503000</t>
  </si>
  <si>
    <t>Plán BOZP na staveništi</t>
  </si>
  <si>
    <t>1425919348</t>
  </si>
  <si>
    <t>v ceně zahrnuty zábrany dle plánu BOZP</t>
  </si>
  <si>
    <t>oplocení výška 1,8 m :  72  bm</t>
  </si>
  <si>
    <t>zábradlí v. 1,1m = 228  bm</t>
  </si>
  <si>
    <t>070001000</t>
  </si>
  <si>
    <t>Provozní vlivy</t>
  </si>
  <si>
    <t>-285207121</t>
  </si>
  <si>
    <t>zahrnuje:</t>
  </si>
  <si>
    <t xml:space="preserve">- náklady na ztížené provádění stavebních a montážních prací způsobené provozem třetích osob na staveništi </t>
  </si>
  <si>
    <t>- dopady a  změny pro definitivní DIO proti tendrové dokumentaci dle podmínek v době realizace stavby a dle projednání návrhu DIO s Policií ČR:</t>
  </si>
  <si>
    <t>16</t>
  </si>
  <si>
    <t>090001000</t>
  </si>
  <si>
    <t>Ostatní náklady</t>
  </si>
  <si>
    <t>2132735180</t>
  </si>
  <si>
    <t>Pomocné práce zajišťující odvoz domovního odpadu -  1 x týdně odvoz popelnic na určená místa a zpětný rozvoz majitelům po celou dobu uzavírky</t>
  </si>
  <si>
    <t>101 - Rekonstrukce silnice III/1257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</si>
  <si>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</si>
  <si>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</si>
  <si>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</si>
  <si>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</si>
  <si>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</si>
  <si>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</si>
  <si>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  Přesun hmot</t>
  </si>
  <si>
    <t xml:space="preserve">    997 - Přesun sutě</t>
  </si>
  <si>
    <t>HSV</t>
  </si>
  <si>
    <t>Práce a dodávky HSV</t>
  </si>
  <si>
    <t>Zemní práce</t>
  </si>
  <si>
    <t>113107223</t>
  </si>
  <si>
    <t>Odstranění podkladu pl přes 200 m2 z kameniva drceného tl 300 mm</t>
  </si>
  <si>
    <t>m2</t>
  </si>
  <si>
    <t>693895658</t>
  </si>
  <si>
    <t>odstranění vozovkových vrstev v místech s plnou konstrukcí</t>
  </si>
  <si>
    <t>v tl. 27 cm  zplanimetrováno</t>
  </si>
  <si>
    <t>932+25+25+33+13+46+1273+351+83+26+189+2090+40+16+548+66+46</t>
  </si>
  <si>
    <t>Součet</t>
  </si>
  <si>
    <t>113107242</t>
  </si>
  <si>
    <t>Odstranění podkladu pl přes 200 m2 živičných tl 100 mm</t>
  </si>
  <si>
    <t>-644520392</t>
  </si>
  <si>
    <t>zplanimetrováno</t>
  </si>
  <si>
    <t>113154221</t>
  </si>
  <si>
    <t>Frézování živičného krytu tl 30 mm pruh š 1 m pl do 1000 m2 bez překážek v trase</t>
  </si>
  <si>
    <t>1906326054</t>
  </si>
  <si>
    <t xml:space="preserve">zplanimetrováno  </t>
  </si>
  <si>
    <t>113154222</t>
  </si>
  <si>
    <t>Frézování živičného krytu tl 40 mm pruh š 1 m pl do 1000 m2 bez překážek v trase</t>
  </si>
  <si>
    <t>1989248410</t>
  </si>
  <si>
    <t xml:space="preserve">zplanimetrováno </t>
  </si>
  <si>
    <t>685</t>
  </si>
  <si>
    <t>122302203</t>
  </si>
  <si>
    <t>Odkopávky a prokopávky nezapažené pro silnice  v hornině tř. I</t>
  </si>
  <si>
    <t>m3</t>
  </si>
  <si>
    <t>-1804258852</t>
  </si>
  <si>
    <t xml:space="preserve">výkop pro AZ - plocha plné konstrukce  zplanimetrováno x tl  </t>
  </si>
  <si>
    <t>5802*0,5</t>
  </si>
  <si>
    <t>rozšíření pod krajnice 2*délka 1152m</t>
  </si>
  <si>
    <t>2*1152*0,2</t>
  </si>
  <si>
    <t>Mezisoučet</t>
  </si>
  <si>
    <t>odpočet objemu dle RDP</t>
  </si>
  <si>
    <t>((906,3+985,9+245,6)-(5802*0,37))</t>
  </si>
  <si>
    <t>132301101</t>
  </si>
  <si>
    <t xml:space="preserve">Hloubení rýh š do 600 mm v hornině tř. I. </t>
  </si>
  <si>
    <t>850800488</t>
  </si>
  <si>
    <t>Podélná drenáž u SO102 - DN160, SN8</t>
  </si>
  <si>
    <t>30*0,5*0,5</t>
  </si>
  <si>
    <t>132301109</t>
  </si>
  <si>
    <t>Příplatek za lepivost k hloubení rýh š do 600 mm v hornině tř. I.</t>
  </si>
  <si>
    <t>1982537866</t>
  </si>
  <si>
    <t>dle pol.č.132301101</t>
  </si>
  <si>
    <t>7,5</t>
  </si>
  <si>
    <t>162501102</t>
  </si>
  <si>
    <t>Vodorovné přemístění do 3000 m výkopku/sypaniny z horniny tř. 1 až 4</t>
  </si>
  <si>
    <t>2128188632</t>
  </si>
  <si>
    <t xml:space="preserve">na mezideponii,  zhotovitel promítne v rámci položky kompletní náklady dle vzdálenosti své vytipované mezideponie </t>
  </si>
  <si>
    <t>30 % z pol. 113107223 na mezideponii</t>
  </si>
  <si>
    <t>5802*0,27*0,3</t>
  </si>
  <si>
    <t>90% z pol.č.113107242 na mezideponii</t>
  </si>
  <si>
    <t>5802*0,1*0,9</t>
  </si>
  <si>
    <t>dtto z meziskládky zpět k zabudování</t>
  </si>
  <si>
    <t>992,142</t>
  </si>
  <si>
    <t>162701105</t>
  </si>
  <si>
    <t>Vodorovné přemístění do 10000 m výkopku/sypaniny z horniny tř. 1 až 4</t>
  </si>
  <si>
    <t>-1632647685</t>
  </si>
  <si>
    <t>z krajnic dle pol.č.938909611</t>
  </si>
  <si>
    <t>6933*0,05</t>
  </si>
  <si>
    <t>dle pol.č. 122302203</t>
  </si>
  <si>
    <t>3352,86</t>
  </si>
  <si>
    <t>dle pol.č. 132301101</t>
  </si>
  <si>
    <t>162701109</t>
  </si>
  <si>
    <t>Příplatek k vodorovnému přemístění výkopku/sypaniny z horniny tř. 1 až 4 ZKD 1000 m přes 10000 m</t>
  </si>
  <si>
    <t>1074458431</t>
  </si>
  <si>
    <t>"zhotovitel poromítne v rámci položky cenu za odvoz na skládku dle svých zvyklostí a možností skládkování "</t>
  </si>
  <si>
    <t>"dle pol.č.162701105" 3707,01*10</t>
  </si>
  <si>
    <t>167101102</t>
  </si>
  <si>
    <t>Nakládání výkopku z hornin tř. 1 až 4 přes 100 m3</t>
  </si>
  <si>
    <t>-842262059</t>
  </si>
  <si>
    <t>vhodný materiál na výměnu podloží na meziskládce dle pol.č. 162501102</t>
  </si>
  <si>
    <t>171101111</t>
  </si>
  <si>
    <t>Uložení sypaniny z hornin nesoudržných sypkých s vlhkostí l(d) 0,9 v aktivní zóně</t>
  </si>
  <si>
    <t>-1152758436</t>
  </si>
  <si>
    <t>zplanimetrováno * tl</t>
  </si>
  <si>
    <t>583441970</t>
  </si>
  <si>
    <t>Dodávka vhodného materiálu do AZ  a zemních krajnic vč. dovozu</t>
  </si>
  <si>
    <t>t</t>
  </si>
  <si>
    <t>-576009391</t>
  </si>
  <si>
    <t>vč. nákupu, naložení a dovozu na stavbu</t>
  </si>
  <si>
    <t>dosypání krajnic v místech plné rekonstrukce pro pol. č.569903311</t>
  </si>
  <si>
    <t>2*1152*0,02</t>
  </si>
  <si>
    <t>"odpočet vhodného materiálu z pol.č.113107223 - 30 %"</t>
  </si>
  <si>
    <t>-5802*0,27*0,3</t>
  </si>
  <si>
    <t xml:space="preserve">"odpočet vhodného materiálu z pol.č.113107242 - 90 %"   </t>
  </si>
  <si>
    <t>-5802*0,1*0,9</t>
  </si>
  <si>
    <t>"odpočet přebyt. materiálu vzniklý reprofilací"  -(56,4+28,2+117,2)</t>
  </si>
  <si>
    <t>"přepočet na tuny"   2213,938*1,9</t>
  </si>
  <si>
    <t>171201201</t>
  </si>
  <si>
    <t>Uložení sypaniny na skládky</t>
  </si>
  <si>
    <t>-1793719531</t>
  </si>
  <si>
    <t>na mezideponii dle pol 162701102</t>
  </si>
  <si>
    <t>na skládku dle pol 162701105</t>
  </si>
  <si>
    <t>3707,10</t>
  </si>
  <si>
    <t>171201211</t>
  </si>
  <si>
    <t>Poplatek za uložení odpadu ze sypaniny na skládce (skládkovné)</t>
  </si>
  <si>
    <t>1832675882</t>
  </si>
  <si>
    <t>dle pol 162701105</t>
  </si>
  <si>
    <t>3707,010*2,1</t>
  </si>
  <si>
    <t>181102301</t>
  </si>
  <si>
    <t>Úprava pláně v zářezech bez zhutnění</t>
  </si>
  <si>
    <t>795089074</t>
  </si>
  <si>
    <t>pod ohumusování</t>
  </si>
  <si>
    <t>990,5</t>
  </si>
  <si>
    <t>17</t>
  </si>
  <si>
    <t>181102302</t>
  </si>
  <si>
    <t>Úprava pláně v zářezech se zhutněním</t>
  </si>
  <si>
    <t>460191499</t>
  </si>
  <si>
    <t xml:space="preserve">po odkopání </t>
  </si>
  <si>
    <t>5802</t>
  </si>
  <si>
    <t>2*1152*0,4</t>
  </si>
  <si>
    <t>po provedení aktivní zony</t>
  </si>
  <si>
    <t>6723,6</t>
  </si>
  <si>
    <t xml:space="preserve">"dle recyklace : "  14574,80 </t>
  </si>
  <si>
    <t>18</t>
  </si>
  <si>
    <t>181301112</t>
  </si>
  <si>
    <t>Rozprostření ornice tl vrstvy do 150 mm pl přes 500 m2 v rovině nebo ve svahu do 1:5</t>
  </si>
  <si>
    <t>598732964</t>
  </si>
  <si>
    <t>(342+240,5+832,5)*2*0,35</t>
  </si>
  <si>
    <t>19</t>
  </si>
  <si>
    <t>103111000</t>
  </si>
  <si>
    <t>Dodávka vhodné zeminy k ohumusování</t>
  </si>
  <si>
    <t>992589653</t>
  </si>
  <si>
    <t>nákup, naložení a doprava na stavbu       dle pol.č.181301112 x tl.</t>
  </si>
  <si>
    <t>990,5*0,15</t>
  </si>
  <si>
    <t>20</t>
  </si>
  <si>
    <t>181411121</t>
  </si>
  <si>
    <t>Založení lučního trávníku výsevem plochy do 1000 m2 v rovině a ve svahu do 1:5</t>
  </si>
  <si>
    <t>-567870193</t>
  </si>
  <si>
    <t>005724740</t>
  </si>
  <si>
    <t>osivo směs travní krajinná - svahová</t>
  </si>
  <si>
    <t>kg</t>
  </si>
  <si>
    <t>122237560</t>
  </si>
  <si>
    <t>990,5/100*4</t>
  </si>
  <si>
    <t>22</t>
  </si>
  <si>
    <t>183403113</t>
  </si>
  <si>
    <t>Obdělání půdy frézováním v rovině a svahu do 1:5</t>
  </si>
  <si>
    <t>1231425061</t>
  </si>
  <si>
    <t>23</t>
  </si>
  <si>
    <t>184802111</t>
  </si>
  <si>
    <t>Chemické odplevelení před založením kultury nad 20 m2 postřikem na široko v rovině a svahu do 1:5</t>
  </si>
  <si>
    <t>381782740</t>
  </si>
  <si>
    <t>24</t>
  </si>
  <si>
    <t>185803112</t>
  </si>
  <si>
    <t>Ošetření trávníku shrabáním ve svahu do 1:2</t>
  </si>
  <si>
    <t>1611278887</t>
  </si>
  <si>
    <t>3x pokosení se shrabáním, naložení shrabků na dopravní prostředek, s odvozem a se složením</t>
  </si>
  <si>
    <t>990,5*3</t>
  </si>
  <si>
    <t>25</t>
  </si>
  <si>
    <t>185804312</t>
  </si>
  <si>
    <t>Zalití rostlin vodou plocha přes 20 m2</t>
  </si>
  <si>
    <t>-526754534</t>
  </si>
  <si>
    <t>0,005 m3/m2/1 měsíc po dobu 3 měsíců</t>
  </si>
  <si>
    <t>990,5*0,005*3</t>
  </si>
  <si>
    <t>26</t>
  </si>
  <si>
    <t>185851121</t>
  </si>
  <si>
    <t>Dovoz vody pro zálivku rostlin za vzdálenost do 1000 m</t>
  </si>
  <si>
    <t>1857781460</t>
  </si>
  <si>
    <t>27</t>
  </si>
  <si>
    <t>185851129</t>
  </si>
  <si>
    <t>Příplatek k dovozu vody pro zálivku rostlin do 1000 m ZKD 1000 m</t>
  </si>
  <si>
    <t>1286229692</t>
  </si>
  <si>
    <t>14,858*5</t>
  </si>
  <si>
    <t>Zakládání</t>
  </si>
  <si>
    <t>28</t>
  </si>
  <si>
    <t>211571121</t>
  </si>
  <si>
    <t>Výplň odvodňovacích žeber nebo trativodů kamenivem drobným těženým</t>
  </si>
  <si>
    <t>-862792443</t>
  </si>
  <si>
    <t>30*0,5*0,4</t>
  </si>
  <si>
    <t>29</t>
  </si>
  <si>
    <t>212532111</t>
  </si>
  <si>
    <t>Lože pro trativody z kameniva hrubého drceného frakce 16 až 32 mm</t>
  </si>
  <si>
    <t>782513213</t>
  </si>
  <si>
    <t>30*0,5*0,1</t>
  </si>
  <si>
    <t>30</t>
  </si>
  <si>
    <t>212755216</t>
  </si>
  <si>
    <t>Trativody z drenážních trubek plastových flexibilních D 160 mm bez lože</t>
  </si>
  <si>
    <t>m</t>
  </si>
  <si>
    <t>336604073</t>
  </si>
  <si>
    <t>31</t>
  </si>
  <si>
    <t>215901101</t>
  </si>
  <si>
    <t>Zhutnění podloží z hornin soudržných do 92% PS nebo nesoudržných sypkých I(d) do 0,8</t>
  </si>
  <si>
    <t>-898495307</t>
  </si>
  <si>
    <t xml:space="preserve">Hutnění pláně na Edef,2=60 MPa </t>
  </si>
  <si>
    <t>úseky s plnou výměnou konstrukce</t>
  </si>
  <si>
    <t>Komunikace</t>
  </si>
  <si>
    <t>32</t>
  </si>
  <si>
    <t>564871111</t>
  </si>
  <si>
    <t>Podklad ze štěrkodrtě ŠD tl 250 mm</t>
  </si>
  <si>
    <t>742533497</t>
  </si>
  <si>
    <t>v místech s plnou konstrukcí celková délka 1152 m</t>
  </si>
  <si>
    <t xml:space="preserve">rozšíření pod krajnice </t>
  </si>
  <si>
    <t>33</t>
  </si>
  <si>
    <t>564911411</t>
  </si>
  <si>
    <t>Podklad z asfaltového recyklátu tl 50 mm</t>
  </si>
  <si>
    <t>1453379416</t>
  </si>
  <si>
    <t xml:space="preserve">hospodářské sjezdy zpevněné </t>
  </si>
  <si>
    <t>109</t>
  </si>
  <si>
    <t>34</t>
  </si>
  <si>
    <t>564931412</t>
  </si>
  <si>
    <t>Podklad z asfaltového recyklátu tl 100 mm</t>
  </si>
  <si>
    <t>-1861691629</t>
  </si>
  <si>
    <t>použit materiál z pol.č.113154221 a 113154222, zbytek nákup a dovoz - zahrnuto v ceně této položky</t>
  </si>
  <si>
    <t>hospodářské sjezdy nezpevněné</t>
  </si>
  <si>
    <t>408</t>
  </si>
  <si>
    <t>potřeba Rmat na doplnění při reprofilaci - 1.etapa</t>
  </si>
  <si>
    <t>90,1/0,1</t>
  </si>
  <si>
    <t>potřeba Rmat na doplnění při reprofilaci - 2.etapa</t>
  </si>
  <si>
    <t>32,3/0,1</t>
  </si>
  <si>
    <t>potřeba Rmat na doplnění při reprofilaci - 3.etapa</t>
  </si>
  <si>
    <t>82,7/0,1</t>
  </si>
  <si>
    <t>35</t>
  </si>
  <si>
    <t>565135121</t>
  </si>
  <si>
    <t>Asfaltový beton vrstva podkladní ACP 16+ (obalované kamenivo OKS) tl 50 mm š přes 3 m</t>
  </si>
  <si>
    <t>-477292559</t>
  </si>
  <si>
    <t>plocha plné konstrukce zplanimetrováno</t>
  </si>
  <si>
    <t>rozšíření pod krajnice</t>
  </si>
  <si>
    <t>2*1152*0,175</t>
  </si>
  <si>
    <t>36</t>
  </si>
  <si>
    <t>567511151</t>
  </si>
  <si>
    <t>Recyklace podkladu za studena na místě SROSM - rozpojení a reprofilace tl 150 mm plochy přes 10000m2 vč. přesunu k vyrovnání v trase</t>
  </si>
  <si>
    <t>1061564797</t>
  </si>
  <si>
    <t>zplanimetrováno, celková délka 2380 m</t>
  </si>
  <si>
    <t>36+2442+956+2228+7773+64+57</t>
  </si>
  <si>
    <t>(2*2830*0,18)</t>
  </si>
  <si>
    <t>37</t>
  </si>
  <si>
    <t>567512152</t>
  </si>
  <si>
    <t>Recyklace podkladu za studena na místě SROSM - promísení s pojivem, kamenivem tl 150 mm přes 10000m2</t>
  </si>
  <si>
    <t>-1500151242</t>
  </si>
  <si>
    <t>38</t>
  </si>
  <si>
    <t>585221100</t>
  </si>
  <si>
    <t>cement struskoportlandský</t>
  </si>
  <si>
    <t>-1946094358</t>
  </si>
  <si>
    <t>pro studenou recyklaci - cca 3% objemu</t>
  </si>
  <si>
    <t>14574,8*0,14*2,300*0,03</t>
  </si>
  <si>
    <t>39</t>
  </si>
  <si>
    <t>111625530</t>
  </si>
  <si>
    <t>asfaltová kationaktivní emulze</t>
  </si>
  <si>
    <t>1387844181</t>
  </si>
  <si>
    <t>pro studenou recyklaci - cca 4% objemu</t>
  </si>
  <si>
    <t>14574,8*0,14*2,300*0,04</t>
  </si>
  <si>
    <t>40</t>
  </si>
  <si>
    <t>583439300</t>
  </si>
  <si>
    <t>kamenivo drcené hrubé  frakce 16-32</t>
  </si>
  <si>
    <t>-308180041</t>
  </si>
  <si>
    <t xml:space="preserve">odhad 300 kg/m3 do studené recyklace </t>
  </si>
  <si>
    <t>14574,8*0,14*0,3</t>
  </si>
  <si>
    <t>41</t>
  </si>
  <si>
    <t>569751111</t>
  </si>
  <si>
    <t>Zpevnění krajnic kamenivem drceným tl 150 mm</t>
  </si>
  <si>
    <t>-728507782</t>
  </si>
  <si>
    <t>3DB 0/22 GN</t>
  </si>
  <si>
    <t>6933</t>
  </si>
  <si>
    <t>42</t>
  </si>
  <si>
    <t>569903311</t>
  </si>
  <si>
    <t>Zřízení zemních krajnic se zhutněním</t>
  </si>
  <si>
    <t>616280706</t>
  </si>
  <si>
    <t>dosypání krajnic v místech plné rekonstrukce</t>
  </si>
  <si>
    <t>43</t>
  </si>
  <si>
    <t>573191111</t>
  </si>
  <si>
    <t>Nátěr infiltrační kationaktivní v množství emulzí 1 kg/m2</t>
  </si>
  <si>
    <t>-219205420</t>
  </si>
  <si>
    <t>5802+(2*1152*0,175)</t>
  </si>
  <si>
    <t>v místech studené recyklace, celková délka 2380 m</t>
  </si>
  <si>
    <t>13556+(2*2830*0,1)</t>
  </si>
  <si>
    <t>plocha sjezdů zpevněných</t>
  </si>
  <si>
    <t>44</t>
  </si>
  <si>
    <t>573231111</t>
  </si>
  <si>
    <t>Postřik živičný spojovací ze silniční emulze v množství do 0,7 kg/m2</t>
  </si>
  <si>
    <t>818072183</t>
  </si>
  <si>
    <t>po odfrézování dle pol.č. 113154222</t>
  </si>
  <si>
    <t>plocha studené recyklace zplanimetrováno</t>
  </si>
  <si>
    <t>13556</t>
  </si>
  <si>
    <t>plocha plné konstrukce pod 1 vrstvu ACO 11 zplanimetrováno</t>
  </si>
  <si>
    <t>plocha plné konstrukce pod 2 vrstvu ACL 16  zplanimetrováno</t>
  </si>
  <si>
    <t>5802+(2*1152*0,1)</t>
  </si>
  <si>
    <t>45</t>
  </si>
  <si>
    <t>577134121</t>
  </si>
  <si>
    <t>Asfaltový beton vrstva obrusná ACO 11+ (ABS) tř. I tl 40 mm š přes 3 m z nemodifikovaného asfaltu</t>
  </si>
  <si>
    <t>1634281905</t>
  </si>
  <si>
    <t>plocha sjezdů zpevněných zplanimetrováno</t>
  </si>
  <si>
    <t>46</t>
  </si>
  <si>
    <t>577145122</t>
  </si>
  <si>
    <t>Asfaltový beton vrstva ložní ACL 16+ (ABH) tl 50 mm š přes 3 m z nemodifikovaného asfaltu</t>
  </si>
  <si>
    <t>323905872</t>
  </si>
  <si>
    <t>zozšíření pod krajnice</t>
  </si>
  <si>
    <t>2*2830*0,1</t>
  </si>
  <si>
    <t>47</t>
  </si>
  <si>
    <t>577155122</t>
  </si>
  <si>
    <t>Asfaltový beton vrstva ložní ACL 16+ (ABH) tl 60 mm š přes 3 m z nemodifikovaného asfaltu</t>
  </si>
  <si>
    <t>-759956131</t>
  </si>
  <si>
    <t>2*1152*0,1</t>
  </si>
  <si>
    <t>Trubní vedení</t>
  </si>
  <si>
    <t>48</t>
  </si>
  <si>
    <t>895611111</t>
  </si>
  <si>
    <t>Drenážní vyúsť z betonových trub VT</t>
  </si>
  <si>
    <t>415290965</t>
  </si>
  <si>
    <t>Ostatní konstrukce a práce-bourání</t>
  </si>
  <si>
    <t>49</t>
  </si>
  <si>
    <t>911331123</t>
  </si>
  <si>
    <t>Svodidlo ocelové jednostranné zádržnosti N2 se zaberaněním sloupků v rozmezí do 4 m</t>
  </si>
  <si>
    <t>-1124978976</t>
  </si>
  <si>
    <t xml:space="preserve"> základní N2 v plné výšce</t>
  </si>
  <si>
    <t>308</t>
  </si>
  <si>
    <t>50</t>
  </si>
  <si>
    <t>911331412</t>
  </si>
  <si>
    <t>Náběh ocelového svodidla jednostranný délky do 12 m se zaberaněním sloupků v rozmezí do 2 m</t>
  </si>
  <si>
    <t>592444462</t>
  </si>
  <si>
    <t>náběhy dlouhé 12m x 4ks</t>
  </si>
  <si>
    <t>51</t>
  </si>
  <si>
    <t>912211111</t>
  </si>
  <si>
    <t>Montáž směrového sloupku silničního plastového prosté uložení bez betonového základu</t>
  </si>
  <si>
    <t>1035749308</t>
  </si>
  <si>
    <t>bílé</t>
  </si>
  <si>
    <t>220</t>
  </si>
  <si>
    <t>červené</t>
  </si>
  <si>
    <t>modré</t>
  </si>
  <si>
    <t>52</t>
  </si>
  <si>
    <t>404451580</t>
  </si>
  <si>
    <t>sloupek silniční plastový s odrazovými skly směrový 1200 mm</t>
  </si>
  <si>
    <t>1306666274</t>
  </si>
  <si>
    <t>dle pol.č. 9122111111</t>
  </si>
  <si>
    <t>262</t>
  </si>
  <si>
    <t>53</t>
  </si>
  <si>
    <t>912211121</t>
  </si>
  <si>
    <t>Montáž směrového sloupku z plastických hmot na svodidlo</t>
  </si>
  <si>
    <t>1068580168</t>
  </si>
  <si>
    <t>nástavce na svodidla bílé</t>
  </si>
  <si>
    <t>54</t>
  </si>
  <si>
    <t>404451610</t>
  </si>
  <si>
    <t>sloupek svodidlový plastový s odrazovými skly s kovovým držákem</t>
  </si>
  <si>
    <t>-1671389723</t>
  </si>
  <si>
    <t>dle pol.č. 912211121</t>
  </si>
  <si>
    <t>55</t>
  </si>
  <si>
    <t>915111111</t>
  </si>
  <si>
    <t>Vodorovné dopravní značení šířky 125 mm bílou barvou dělící čáry souvislé</t>
  </si>
  <si>
    <t>1278591606</t>
  </si>
  <si>
    <t>V1a :</t>
  </si>
  <si>
    <t>2*30</t>
  </si>
  <si>
    <t>56</t>
  </si>
  <si>
    <t>915111112</t>
  </si>
  <si>
    <t>Vodorovné dopravní značení šířky 125 mm retroreflexní bílou barvou dělící čáry souvislé</t>
  </si>
  <si>
    <t>-706922106</t>
  </si>
  <si>
    <t>"dle pol.č.915111112"     60</t>
  </si>
  <si>
    <t>57</t>
  </si>
  <si>
    <t>915121111</t>
  </si>
  <si>
    <t>Vodorovné dopravní značení šířky 250 mm bílou barvou vodící čáry</t>
  </si>
  <si>
    <t>1467931583</t>
  </si>
  <si>
    <t>V6b na šířku 50cm</t>
  </si>
  <si>
    <t>2*2,2*2</t>
  </si>
  <si>
    <t>58</t>
  </si>
  <si>
    <t>915121112</t>
  </si>
  <si>
    <t>Vodorovné dopravní značení šířky 250 mm retroreflexní bílou barvou vodící čáry</t>
  </si>
  <si>
    <t>931221332</t>
  </si>
  <si>
    <t>59</t>
  </si>
  <si>
    <t>915351111</t>
  </si>
  <si>
    <t>Předformátované vodorovné dopravní značení číslice nebo písmeno délky do 1 m</t>
  </si>
  <si>
    <t>-621971913</t>
  </si>
  <si>
    <t>nápis na vozovce STOP</t>
  </si>
  <si>
    <t>2*4</t>
  </si>
  <si>
    <t>60</t>
  </si>
  <si>
    <t>915611111</t>
  </si>
  <si>
    <t>Předznačení vodorovného liniového značení</t>
  </si>
  <si>
    <t>1464420100</t>
  </si>
  <si>
    <t>"dle pol.č.915121111"     8,8</t>
  </si>
  <si>
    <t>61</t>
  </si>
  <si>
    <t>915621111</t>
  </si>
  <si>
    <t>Předznačení vodorovného plošného značení</t>
  </si>
  <si>
    <t>969822331</t>
  </si>
  <si>
    <t>8*1,5</t>
  </si>
  <si>
    <t>62</t>
  </si>
  <si>
    <t>919112223</t>
  </si>
  <si>
    <t>Řezání spár pro vytvoření komůrky š 15 mm hl 30 mm pro těsnící zálivku v živičném krytu</t>
  </si>
  <si>
    <t>466244102</t>
  </si>
  <si>
    <t>"dle pol.č.919121223"    145,60</t>
  </si>
  <si>
    <t>63</t>
  </si>
  <si>
    <t>919121223</t>
  </si>
  <si>
    <t>Těsnění spár zálivkou za studena pro komůrky š 15 mm hl 30 mm bez těsnicího profilu</t>
  </si>
  <si>
    <t>-1976477465</t>
  </si>
  <si>
    <t xml:space="preserve">Zalití spáry vozovka - asfaltová zálivka N2 </t>
  </si>
  <si>
    <t>"dle pol.č.919735112"  145,6</t>
  </si>
  <si>
    <t>919735112</t>
  </si>
  <si>
    <t>Řezání stávajícího živičného krytu hl do 100 mm</t>
  </si>
  <si>
    <t>-1036904030</t>
  </si>
  <si>
    <t>21,5+8+8,3+9,3+8,4+16,7+9,7+6+6,5+6,3+9,8+7+14+8,8+5,3</t>
  </si>
  <si>
    <t>65</t>
  </si>
  <si>
    <t>935112211</t>
  </si>
  <si>
    <t>Osazení příkopového žlabu do betonu tl 100 mm z betonových tvárnic š 800 mm</t>
  </si>
  <si>
    <t>-1599679762</t>
  </si>
  <si>
    <t>Zpevnění stávajícího příkopu v km 1,225 - 1,310</t>
  </si>
  <si>
    <t>85</t>
  </si>
  <si>
    <t>66</t>
  </si>
  <si>
    <t>592274960</t>
  </si>
  <si>
    <t>žlabovka betonová 33x59x8 cm</t>
  </si>
  <si>
    <t>-983257381</t>
  </si>
  <si>
    <t>"dle pol.č.935112211"   85*3</t>
  </si>
  <si>
    <t>67</t>
  </si>
  <si>
    <t>938909611</t>
  </si>
  <si>
    <t>Odstranění nánosu na krajnicích tl do 100 mm</t>
  </si>
  <si>
    <t>1728308751</t>
  </si>
  <si>
    <t>v tl 50 mm   zplanimetrováno</t>
  </si>
  <si>
    <t>99</t>
  </si>
  <si>
    <t xml:space="preserve">  Přesun hmot</t>
  </si>
  <si>
    <t>68</t>
  </si>
  <si>
    <t>998225111</t>
  </si>
  <si>
    <t>Přesun hmot pro pozemní komunikace s krytem z kamene, monolitickým betonovým nebo živičným</t>
  </si>
  <si>
    <t>-605249272</t>
  </si>
  <si>
    <t>69</t>
  </si>
  <si>
    <t>998225191</t>
  </si>
  <si>
    <t>Příplatek k přesunu hmot pro pozemní komunikace s krytem z kamene, živičným, betonovým do 1000 m</t>
  </si>
  <si>
    <t>40942127</t>
  </si>
  <si>
    <t>997</t>
  </si>
  <si>
    <t>Přesun sutě</t>
  </si>
  <si>
    <t>70</t>
  </si>
  <si>
    <t>997221551</t>
  </si>
  <si>
    <t>Vodorovná doprava suti ze sypkých materiálů do 1 km</t>
  </si>
  <si>
    <t>943478951</t>
  </si>
  <si>
    <t>na skládku</t>
  </si>
  <si>
    <t>"živice - 10% z pol.č.113107242"  5802*0,1*2,1*0,1</t>
  </si>
  <si>
    <t>kamenivo - 70 % z pol. 113107225 na skládku</t>
  </si>
  <si>
    <t>5802*0,27*0,7*1,9</t>
  </si>
  <si>
    <t>71</t>
  </si>
  <si>
    <t>-64403751</t>
  </si>
  <si>
    <t>na mezideponii</t>
  </si>
  <si>
    <t>"pro podklady z asf. recyklátu - odfrézovaný asf."</t>
  </si>
  <si>
    <t>"dle pol.č. 113154221 "  5802*0,077</t>
  </si>
  <si>
    <t>"dle pol.č. 113154222 "  685*0,103</t>
  </si>
  <si>
    <t>"zpět pro pol.č.564931412"  517,309</t>
  </si>
  <si>
    <t>přebytečný Rmat vzniklý reprofilací dle kubatur  - naložení v místě rozfrézování  k odvozu na mezideponii:</t>
  </si>
  <si>
    <t>"1. etapa : "  56,4*1,9</t>
  </si>
  <si>
    <t>"2. etapa :"  28,2*1,9</t>
  </si>
  <si>
    <t>"3. etapa"  117,2*1,9</t>
  </si>
  <si>
    <t>"zpět pro AZ dle pol.č.171111111"  383,420</t>
  </si>
  <si>
    <t>72</t>
  </si>
  <si>
    <t>997221559</t>
  </si>
  <si>
    <t>Příplatek ZKD 1 km u vodorovné dopravy suti ze sypkých materiálů</t>
  </si>
  <si>
    <t>-1666792204</t>
  </si>
  <si>
    <t>"dle pol.č.997221551   "   1801,458*2</t>
  </si>
  <si>
    <t xml:space="preserve">na mezideponii a zpět,  zhotovitel promítne v rámci položky kompletní náklady dle vzdálenosti své vytipované mezideponie </t>
  </si>
  <si>
    <t>73</t>
  </si>
  <si>
    <t>20250225</t>
  </si>
  <si>
    <t>"dle pol.č.997221551 x 19"  2205,34*19</t>
  </si>
  <si>
    <t>74</t>
  </si>
  <si>
    <t>997221611</t>
  </si>
  <si>
    <t>Nakládání suti na dopravní prostředky pro vodorovnou dopravu</t>
  </si>
  <si>
    <t>-2088412594</t>
  </si>
  <si>
    <t>Naložení na mezideponii k odvozu do AZ úseků s plnou recyklací</t>
  </si>
  <si>
    <t>383,42</t>
  </si>
  <si>
    <t>nakládání rec. na mezideponii  dle pol.č.997221551</t>
  </si>
  <si>
    <t>517,309</t>
  </si>
  <si>
    <t>75</t>
  </si>
  <si>
    <t>997221845</t>
  </si>
  <si>
    <t>Poplatek za uložení odpadu z asfaltových povrchů na skládce (skládkovné)</t>
  </si>
  <si>
    <t>-1014462612</t>
  </si>
  <si>
    <t>76</t>
  </si>
  <si>
    <t>997221855</t>
  </si>
  <si>
    <t>Poplatek za uložení odpadu z kameniva na skládce (skládkovné)</t>
  </si>
  <si>
    <t>-700198317</t>
  </si>
  <si>
    <t>101.1 - Rekonstrukce silnice III/11212</t>
  </si>
  <si>
    <t xml:space="preserve">    9 -   Ostatní konstrukce a práce-bourání</t>
  </si>
  <si>
    <t>-930056836</t>
  </si>
  <si>
    <t>1248</t>
  </si>
  <si>
    <t>1242692321</t>
  </si>
  <si>
    <t>1307415447</t>
  </si>
  <si>
    <t>113202111</t>
  </si>
  <si>
    <t>Vytrhání obrub krajníků obrubníků stojatých</t>
  </si>
  <si>
    <t>-1969831602</t>
  </si>
  <si>
    <t>Odkopávky a prokopávky nezapažené pro silnice v hornině tř. I.</t>
  </si>
  <si>
    <t>-137286723</t>
  </si>
  <si>
    <t xml:space="preserve">pro AZ  zplanimetrováno x tl  </t>
  </si>
  <si>
    <t>1248*0,5</t>
  </si>
  <si>
    <t>rozšíření pod krajnice 2*délka 217m</t>
  </si>
  <si>
    <t>2*217*0,2</t>
  </si>
  <si>
    <t>((457)-(1248*0,37))</t>
  </si>
  <si>
    <t>-1501354310</t>
  </si>
  <si>
    <t>odvoz na mezideponii</t>
  </si>
  <si>
    <t xml:space="preserve">30 % z pol.č.113107223 </t>
  </si>
  <si>
    <t>1248*0,27*0,3</t>
  </si>
  <si>
    <t>90 % z pol.č.113107242</t>
  </si>
  <si>
    <t>1248*0,1*0,9</t>
  </si>
  <si>
    <t xml:space="preserve">"dovoz z mezideponie " </t>
  </si>
  <si>
    <t>213,408</t>
  </si>
  <si>
    <t>-1525371765</t>
  </si>
  <si>
    <t>706,040</t>
  </si>
  <si>
    <t>285263847</t>
  </si>
  <si>
    <t>"dle pol.č.162701105" 706,04*10</t>
  </si>
  <si>
    <t>640364598</t>
  </si>
  <si>
    <t>vhodný materiál na výměnu podloží na meziskládce dle pol.č.162501102R</t>
  </si>
  <si>
    <t>931806600</t>
  </si>
  <si>
    <t>krajnice dl 217m</t>
  </si>
  <si>
    <t>-830742418</t>
  </si>
  <si>
    <t>pro pol.č. 171101111   zplanimetrováno * tl</t>
  </si>
  <si>
    <t>1247*0,5</t>
  </si>
  <si>
    <t>odpočet vhodného materiálu z pol.č.113107223  - 30%</t>
  </si>
  <si>
    <t>-1248*0,27*0,3</t>
  </si>
  <si>
    <t>odpočet vhodného materiálu z pol.č.113107242  - 90%</t>
  </si>
  <si>
    <t>-1248*0,1*0,9</t>
  </si>
  <si>
    <t>odpočet meteriálu z pol.č.113154221 mínus potřeba pro podklady z rec. na sjezdech</t>
  </si>
  <si>
    <t>-1248*0,03+22*0,05+46*0,1</t>
  </si>
  <si>
    <t>dosypání krajnic v místech plné rekonstrukce pro pol.č.569903311</t>
  </si>
  <si>
    <t>2*217*0,02</t>
  </si>
  <si>
    <t>"přepočet na tuny"   473,832*1,9</t>
  </si>
  <si>
    <t>-1769959591</t>
  </si>
  <si>
    <t>-9974856</t>
  </si>
  <si>
    <t>706,040*2,1</t>
  </si>
  <si>
    <t>2086160204</t>
  </si>
  <si>
    <t>2*217*0,4</t>
  </si>
  <si>
    <t>1421,600</t>
  </si>
  <si>
    <t>1824559481</t>
  </si>
  <si>
    <t>1292877298</t>
  </si>
  <si>
    <t>v místech s plnou konstrukcí celková délka 217 m</t>
  </si>
  <si>
    <t>1905940078</t>
  </si>
  <si>
    <t xml:space="preserve">použit materiál z pol.č.113154221  </t>
  </si>
  <si>
    <t>1715051970</t>
  </si>
  <si>
    <t>-31501378</t>
  </si>
  <si>
    <t>2*217*0,175</t>
  </si>
  <si>
    <t>353746973</t>
  </si>
  <si>
    <t>240</t>
  </si>
  <si>
    <t>-878429282</t>
  </si>
  <si>
    <t>-1974701779</t>
  </si>
  <si>
    <t>1248+(2*217*0,175)</t>
  </si>
  <si>
    <t>-1809419292</t>
  </si>
  <si>
    <t>1248+(2*217*0,1)</t>
  </si>
  <si>
    <t>205625739</t>
  </si>
  <si>
    <t>-250062681</t>
  </si>
  <si>
    <t>2*217*0,1</t>
  </si>
  <si>
    <t xml:space="preserve">  Ostatní konstrukce a práce-bourání</t>
  </si>
  <si>
    <t>916131213</t>
  </si>
  <si>
    <t>Osazení silničního obrubníku betonového stojatého s boční opěrou do lože z betonu prostého</t>
  </si>
  <si>
    <t>951443023</t>
  </si>
  <si>
    <t>592174600</t>
  </si>
  <si>
    <t>obrubník betonový chodníkový  100x15x25 cm</t>
  </si>
  <si>
    <t>1415766738</t>
  </si>
  <si>
    <t>57*1,01 'Přepočtené koeficientem množství</t>
  </si>
  <si>
    <t>916991121</t>
  </si>
  <si>
    <t>Lože pod obrubníky, krajníky nebo obruby z dlažebních kostek z betonu prostého</t>
  </si>
  <si>
    <t>-1276803592</t>
  </si>
  <si>
    <t>57*0,35*0,1</t>
  </si>
  <si>
    <t>-1716323908</t>
  </si>
  <si>
    <t>-401952580</t>
  </si>
  <si>
    <t>293380146</t>
  </si>
  <si>
    <t>"živice - 10 %  dle pol.č.113107242"  1248*0,1*2,1*0,1</t>
  </si>
  <si>
    <t>"kamenivo - 70 % z pol. 113107225 na skládku"  1248*0,27*0,7*1,9</t>
  </si>
  <si>
    <t>1240381090</t>
  </si>
  <si>
    <t>"dle pol.č. 113154221 "  1248*0,077</t>
  </si>
  <si>
    <t>"zpět pro pol.č.564931411R a 564931412R"  (22*0,05+46*0,1)*2,56666</t>
  </si>
  <si>
    <t>"zpět pro AZ"  (1248*0,03-22*0,05-46*0,1)*2,56666</t>
  </si>
  <si>
    <t>-1579567527</t>
  </si>
  <si>
    <t>"dle pol.č.997221551   "   192,292*2</t>
  </si>
  <si>
    <t>1120415392</t>
  </si>
  <si>
    <t>"dle pol.č.997221551 x 19"  474,365*19</t>
  </si>
  <si>
    <t>997221561</t>
  </si>
  <si>
    <t>Vodorovná doprava suti z kusových materiálů do 1 km</t>
  </si>
  <si>
    <t>491606759</t>
  </si>
  <si>
    <t>57*0,205    "beton pol. č. 113202111</t>
  </si>
  <si>
    <t>997221569</t>
  </si>
  <si>
    <t>Příplatek ZKD 1 km u vodorovné dopravy suti z kusových materiálů</t>
  </si>
  <si>
    <t>1367750259</t>
  </si>
  <si>
    <t>"dle pol.č.997221561 x 19"  11,685*19</t>
  </si>
  <si>
    <t>285320893</t>
  </si>
  <si>
    <t>96,096</t>
  </si>
  <si>
    <t>997221815</t>
  </si>
  <si>
    <t>Poplatek za uložení betonového odpadu na skládce (skládkovné)</t>
  </si>
  <si>
    <t>286540111</t>
  </si>
  <si>
    <t>-942463479</t>
  </si>
  <si>
    <t>68704435</t>
  </si>
  <si>
    <t>102 - Chodník v Polánce</t>
  </si>
  <si>
    <t xml:space="preserve">    99 - Přesun hmot</t>
  </si>
  <si>
    <t>121101101</t>
  </si>
  <si>
    <t>Sejmutí ornice s přemístěním na vzdálenost do 50 m</t>
  </si>
  <si>
    <t>-1950507608</t>
  </si>
  <si>
    <t>5*8*0,1</t>
  </si>
  <si>
    <t>-1765889334</t>
  </si>
  <si>
    <t>8*0,2</t>
  </si>
  <si>
    <t>-648766911</t>
  </si>
  <si>
    <t>963632158</t>
  </si>
  <si>
    <t>"dle pol.č.162701105" 1,6*10</t>
  </si>
  <si>
    <t>-772829033</t>
  </si>
  <si>
    <t>Dodávka vhodného materiálu do násypu vč. dovozu</t>
  </si>
  <si>
    <t>2116364681</t>
  </si>
  <si>
    <t>" přepočet na tuny "   12*1,9</t>
  </si>
  <si>
    <t>-639031847</t>
  </si>
  <si>
    <t>"dle pol.č.162701105R"  1,6</t>
  </si>
  <si>
    <t>-395477707</t>
  </si>
  <si>
    <t>dle pol 162701105R</t>
  </si>
  <si>
    <t>1,6*1,9</t>
  </si>
  <si>
    <t>-728672691</t>
  </si>
  <si>
    <t>181301102</t>
  </si>
  <si>
    <t>Rozprostření ornice tl vrstvy do 150 mm pl do 500 m2 v rovině nebo ve svahu do 1:5</t>
  </si>
  <si>
    <t>-1032231849</t>
  </si>
  <si>
    <t>8*3,5</t>
  </si>
  <si>
    <t>689306676</t>
  </si>
  <si>
    <t>28*0,15</t>
  </si>
  <si>
    <t>odpočet sejmuté ornice</t>
  </si>
  <si>
    <t>-4</t>
  </si>
  <si>
    <t>503145132</t>
  </si>
  <si>
    <t>-1459985679</t>
  </si>
  <si>
    <t>28/100*4</t>
  </si>
  <si>
    <t>-1029852053</t>
  </si>
  <si>
    <t>184802211</t>
  </si>
  <si>
    <t>Chemické odplevelení před založením kultury nad 20 m2 postřikem na široko ve svahu do 1:2</t>
  </si>
  <si>
    <t>-1296188439</t>
  </si>
  <si>
    <t>185803111</t>
  </si>
  <si>
    <t>Ošetření trávníku shrabáním v rovině a svahu do 1:5</t>
  </si>
  <si>
    <t>559973125</t>
  </si>
  <si>
    <t>28*3</t>
  </si>
  <si>
    <t>1710812077</t>
  </si>
  <si>
    <t>28*0,005*3</t>
  </si>
  <si>
    <t>-970877054</t>
  </si>
  <si>
    <t>-479682841</t>
  </si>
  <si>
    <t>0,42*5</t>
  </si>
  <si>
    <t>564821111</t>
  </si>
  <si>
    <t>Podklad ze štěrkodrtě ŠD tl 80 mm</t>
  </si>
  <si>
    <t>340631433</t>
  </si>
  <si>
    <t>564851111</t>
  </si>
  <si>
    <t>Podklad ze štěrkodrtě ŠD tl 150 mm</t>
  </si>
  <si>
    <t>-1976114384</t>
  </si>
  <si>
    <t>596211110</t>
  </si>
  <si>
    <t>Kladení zámkové dlažby komunikací pro pěší tl 60 mm skupiny A pl do 50 m2</t>
  </si>
  <si>
    <t>-756492089</t>
  </si>
  <si>
    <t>17-2</t>
  </si>
  <si>
    <t>592453080</t>
  </si>
  <si>
    <t>dlažba tl. 6 cm přírodní</t>
  </si>
  <si>
    <t>737760986</t>
  </si>
  <si>
    <t>15*1,03 'Přepočtené koeficientem množství</t>
  </si>
  <si>
    <t>596211130</t>
  </si>
  <si>
    <t>Kladení zámkové dlažby komunikací pro pěší tl 60 mm skupiny C pl do 50 m2</t>
  </si>
  <si>
    <t>1320396323</t>
  </si>
  <si>
    <t>592452670</t>
  </si>
  <si>
    <t>dlažba tl. 6 cm pro nevidomé barevná</t>
  </si>
  <si>
    <t>-1129590368</t>
  </si>
  <si>
    <t>2*1,03 'Přepočtené koeficientem množství</t>
  </si>
  <si>
    <t>-1781625363</t>
  </si>
  <si>
    <t>silniční obrubník 150/250 mm</t>
  </si>
  <si>
    <t>silniční obrubník přechod na nájezdový</t>
  </si>
  <si>
    <t xml:space="preserve">silniční obrubník nájezdový </t>
  </si>
  <si>
    <t>4,6</t>
  </si>
  <si>
    <t>obrubník betonový chodníkový 100x15x25 cm</t>
  </si>
  <si>
    <t>-2013336695</t>
  </si>
  <si>
    <t>6*1,01 'Přepočtené koeficientem množství</t>
  </si>
  <si>
    <t>592174680</t>
  </si>
  <si>
    <t>obrubník betonový silniční nájezdový  100x15x15 cm</t>
  </si>
  <si>
    <t>1712527320</t>
  </si>
  <si>
    <t>4,6*1,01 'Přepočtené koeficientem množství</t>
  </si>
  <si>
    <t>592174690</t>
  </si>
  <si>
    <t>obrubník betonový silniční přechodový L + P  100x15x15-25 cm</t>
  </si>
  <si>
    <t>1487324467</t>
  </si>
  <si>
    <t>1*1,01 'Přepočtené koeficientem množství</t>
  </si>
  <si>
    <t>916231213</t>
  </si>
  <si>
    <t>Osazení chodníkového obrubníku betonového stojatého s boční opěrou do lože z betonu prostého</t>
  </si>
  <si>
    <t>1259049303</t>
  </si>
  <si>
    <t>592174100</t>
  </si>
  <si>
    <t>obrubník betonový chodníkový  100x10x25 cm</t>
  </si>
  <si>
    <t>-223750069</t>
  </si>
  <si>
    <t>7*1,01 'Přepočtené koeficientem množství</t>
  </si>
  <si>
    <t>1537737240</t>
  </si>
  <si>
    <t>11,6*0,35*0,1</t>
  </si>
  <si>
    <t>7,0*0,3*0,1</t>
  </si>
  <si>
    <t>Přesun hmot</t>
  </si>
  <si>
    <t>998223011</t>
  </si>
  <si>
    <t>Přesun hmot pro pozemní komunikace s krytem dlážděným</t>
  </si>
  <si>
    <t>2073950828</t>
  </si>
  <si>
    <t>998223091</t>
  </si>
  <si>
    <t>Příplatek k přesunu hmot pro pozemní komunikace s krytem dlážděným za zvětšený přesun do 1000 m</t>
  </si>
  <si>
    <t>-722557036</t>
  </si>
  <si>
    <t>103 - DIO</t>
  </si>
  <si>
    <t>913111111</t>
  </si>
  <si>
    <t>Montáž a demontáž plastového podstavce dočasné dopravní značky</t>
  </si>
  <si>
    <t>1945892016</t>
  </si>
  <si>
    <t>"dle tab. " 93</t>
  </si>
  <si>
    <t>913111112</t>
  </si>
  <si>
    <t>Montáž a demontáž sloupku délky do 2 m dočasné dopravní značky</t>
  </si>
  <si>
    <t>-578089016</t>
  </si>
  <si>
    <t>"dle pol.č.913111111"    93</t>
  </si>
  <si>
    <t>913111115</t>
  </si>
  <si>
    <t>Montáž a demontáž dočasné dopravní značky samostatné základní</t>
  </si>
  <si>
    <t>-1010053172</t>
  </si>
  <si>
    <t>"maximální počet pro použití do všech etap</t>
  </si>
  <si>
    <t xml:space="preserve">"IS 11b :  12=" 12,000  </t>
  </si>
  <si>
    <t xml:space="preserve">"IS 11c : 16=" 16,000  </t>
  </si>
  <si>
    <t xml:space="preserve">"E 3a : 8=" 8,000  </t>
  </si>
  <si>
    <t xml:space="preserve">"E 9 : 2=" 2,000  </t>
  </si>
  <si>
    <t xml:space="preserve">"E13 : 1=" 1,000  </t>
  </si>
  <si>
    <t xml:space="preserve">"IP 10a : 4=" 4,000  </t>
  </si>
  <si>
    <t xml:space="preserve">"IP 10b : 4=" 4,000  </t>
  </si>
  <si>
    <t xml:space="preserve">"B1 : 1=" 1,000  </t>
  </si>
  <si>
    <t>913111116</t>
  </si>
  <si>
    <t>Montáž a demontáž dočasné dopravní značky samostatné zvětšené</t>
  </si>
  <si>
    <t>-414536671</t>
  </si>
  <si>
    <t xml:space="preserve">"IS11a : 15=" 15,000  </t>
  </si>
  <si>
    <t xml:space="preserve">"IP22  : 20=" 20,000  </t>
  </si>
  <si>
    <t>913111211</t>
  </si>
  <si>
    <t>Příplatek k dočasnému podstavci plastovému za první a ZKD den použití</t>
  </si>
  <si>
    <t>-457246852</t>
  </si>
  <si>
    <t>"předpoklad   10 měsíců dle pol.č.913111111"  93*10*30</t>
  </si>
  <si>
    <t>913111212</t>
  </si>
  <si>
    <t>Příplatek k dočasnému sloupku délky do 2 m za první a ZKD den použití</t>
  </si>
  <si>
    <t>-467724664</t>
  </si>
  <si>
    <t>"dle pol.č.913111211"  27900</t>
  </si>
  <si>
    <t>913111215</t>
  </si>
  <si>
    <t>Příplatek k dočasné dopravní značce samostatné základní za první a ZKD den použití</t>
  </si>
  <si>
    <t>-1520116333</t>
  </si>
  <si>
    <t>"dle pol.č.913111115 po dobu 10 měsíců "  48*10*30</t>
  </si>
  <si>
    <t>913111216</t>
  </si>
  <si>
    <t>Příplatek k dočasné dopravní značce samostatné zvětšené za první a ZKD den použití</t>
  </si>
  <si>
    <t>-267287574</t>
  </si>
  <si>
    <t>"dle pol.č.913111116"</t>
  </si>
  <si>
    <t>" předpokládaná doba 10 měsíců"   35*10*30</t>
  </si>
  <si>
    <t>913211113</t>
  </si>
  <si>
    <t>Montáž a demontáž dočasné dopravní zábrany Z2 reflexní šířky 3 m</t>
  </si>
  <si>
    <t>1876691664</t>
  </si>
  <si>
    <t>1 ks zábrany vč. světel pro všechny etapy</t>
  </si>
  <si>
    <t>913211213</t>
  </si>
  <si>
    <t>Příplatek k dočasné dopravní zábraně Z2 reflexní 3 m za první a ZKD den použití</t>
  </si>
  <si>
    <t>-787743633</t>
  </si>
  <si>
    <t>"předpoklad 10 měsíců"  1*10*30</t>
  </si>
  <si>
    <t>913221111</t>
  </si>
  <si>
    <t>Montáž a demontáž dočasné dopravní zábrany Z2 světelné šířky 1,5 m se 3 světly</t>
  </si>
  <si>
    <t>1346624822</t>
  </si>
  <si>
    <t>"1 ks zábrany vč. světel pro všechny etapy"  1</t>
  </si>
  <si>
    <t>913221211</t>
  </si>
  <si>
    <t>Příplatek k dočasné dopravní zábraně světelné šířky 1,5m se 3 světly za první a ZKD den použití</t>
  </si>
  <si>
    <t>1877133657</t>
  </si>
  <si>
    <t>913911112</t>
  </si>
  <si>
    <t>Montáž a demontáž akumulátoru dočasného dopravního značení olověného 12 V/55 Ah</t>
  </si>
  <si>
    <t>2054659532</t>
  </si>
  <si>
    <t>913911121</t>
  </si>
  <si>
    <t>Montáž a demontáž dočasného zásobníku plastového na akumulátor a řídící jednotku</t>
  </si>
  <si>
    <t>84238571</t>
  </si>
  <si>
    <t>913911212</t>
  </si>
  <si>
    <t>Příplatek k dočasnému akumulátor 12V/55 Ah za první a ZKD den použití</t>
  </si>
  <si>
    <t>-1666691525</t>
  </si>
  <si>
    <t>"předpoklad 10 měsíců "  1*10*30</t>
  </si>
  <si>
    <t>091703000R</t>
  </si>
  <si>
    <t xml:space="preserve">Náklady zajištění údržby, servisu, kontroly…. atd po celou dobu stavby
</t>
  </si>
  <si>
    <t>262144</t>
  </si>
  <si>
    <t>-1674699635</t>
  </si>
  <si>
    <t>104 - Rekonstrukce silničních propustků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</si>
  <si>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</si>
  <si>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</si>
  <si>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</si>
  <si>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</si>
  <si>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762 - Konstrukce tesařské</t>
  </si>
  <si>
    <t>113107225</t>
  </si>
  <si>
    <t>Odstranění podkladu pl přes 200 m2 z kameniva drceného tl 500 mm</t>
  </si>
  <si>
    <t>-144561089</t>
  </si>
  <si>
    <t xml:space="preserve">propust km 2,886 </t>
  </si>
  <si>
    <t>pro betonovou desku nad propustem</t>
  </si>
  <si>
    <t>8,35*4,5</t>
  </si>
  <si>
    <t>115101202</t>
  </si>
  <si>
    <t>Čerpání vody na dopravní výšku do 10 m průměrný přítok do 1000 l/min</t>
  </si>
  <si>
    <t>hod</t>
  </si>
  <si>
    <t>498163516</t>
  </si>
  <si>
    <t>120</t>
  </si>
  <si>
    <t>Odkopávky a prokopávky nezapažené pro silnice v hornině tř. I</t>
  </si>
  <si>
    <t>1983660245</t>
  </si>
  <si>
    <t>propust km 0,604</t>
  </si>
  <si>
    <t xml:space="preserve">pro opravu čela a římsy </t>
  </si>
  <si>
    <t>2*5*0,75</t>
  </si>
  <si>
    <t>pro dlažbu na vtoku a výtoku</t>
  </si>
  <si>
    <t>(14,6+7,8)*0,35</t>
  </si>
  <si>
    <t>odkopávky u  vtoku a výtoku</t>
  </si>
  <si>
    <t xml:space="preserve">propust km 1,021 </t>
  </si>
  <si>
    <t>pro dlažbu na vtoku</t>
  </si>
  <si>
    <t>9,3*0,35</t>
  </si>
  <si>
    <t>odkopávky u  vtoku</t>
  </si>
  <si>
    <t xml:space="preserve">propust km 1,093 </t>
  </si>
  <si>
    <t>pro opravu čela a římsy</t>
  </si>
  <si>
    <t>(4+3,5+3)*0,75</t>
  </si>
  <si>
    <t>(18,3+11,5)*0,35</t>
  </si>
  <si>
    <t>8,2*2,5*0,25</t>
  </si>
  <si>
    <t xml:space="preserve">propust km 1,492 </t>
  </si>
  <si>
    <t>(5*2)*1+8</t>
  </si>
  <si>
    <t>(15,4+10,5)*0,35</t>
  </si>
  <si>
    <t xml:space="preserve"> 6*1+6*0,6+8</t>
  </si>
  <si>
    <t>(7,7+11,6)*0,35</t>
  </si>
  <si>
    <t>8,35*4,5*0,25</t>
  </si>
  <si>
    <t>Hloubení rýh š do 600 mm v hornině tř. I objemu do 100 m3</t>
  </si>
  <si>
    <t>-974607826</t>
  </si>
  <si>
    <t>pro betonové prahy</t>
  </si>
  <si>
    <t>1,5*0,3*0,8*2</t>
  </si>
  <si>
    <t>propust km 1,021</t>
  </si>
  <si>
    <t>2,9*0,3*0,8</t>
  </si>
  <si>
    <t>propust km 1,492</t>
  </si>
  <si>
    <t>595924654</t>
  </si>
  <si>
    <t>2,136*0,5</t>
  </si>
  <si>
    <t>132301201</t>
  </si>
  <si>
    <t>Hloubení rýh š do 2000 mm v hornině tř. I. objemu do 100 m3</t>
  </si>
  <si>
    <t>-713725815</t>
  </si>
  <si>
    <t>prodloužení prop.</t>
  </si>
  <si>
    <t>(1,8+(1,2+1,9)/2)*1,8*1,5</t>
  </si>
  <si>
    <t>pro horskou vpust</t>
  </si>
  <si>
    <t>1,9*2,5*2</t>
  </si>
  <si>
    <t>pro vtokovou jímku</t>
  </si>
  <si>
    <t>1,9*2,5*2-0,8*0,8*1,2</t>
  </si>
  <si>
    <t>pod nový základ čel</t>
  </si>
  <si>
    <t>1,3*0,8*1,8</t>
  </si>
  <si>
    <t>1,4*1,4*1</t>
  </si>
  <si>
    <t>132301209</t>
  </si>
  <si>
    <t>Příplatek za lepivost k hloubení rýh š do 2000 mm v hornině tř. I.</t>
  </si>
  <si>
    <t>-1265413390</t>
  </si>
  <si>
    <t>31,109*0,5</t>
  </si>
  <si>
    <t>2102069001</t>
  </si>
  <si>
    <t>materiál z odkopávek vhodný do násypu - na meziskládku</t>
  </si>
  <si>
    <t>64,575</t>
  </si>
  <si>
    <t>dtto z meziskládky</t>
  </si>
  <si>
    <t>-877960405</t>
  </si>
  <si>
    <t>z čištění příkopů</t>
  </si>
  <si>
    <t>40*0,5</t>
  </si>
  <si>
    <t xml:space="preserve">dle pol.č. 122302203 </t>
  </si>
  <si>
    <t>155,839</t>
  </si>
  <si>
    <t>odpočet materiálu na meziskládku</t>
  </si>
  <si>
    <t>-64,575</t>
  </si>
  <si>
    <t>2,136</t>
  </si>
  <si>
    <t>dle pol.č. 132301201</t>
  </si>
  <si>
    <t>31,109</t>
  </si>
  <si>
    <t>dle pol.č. 113107225</t>
  </si>
  <si>
    <t>37,575*0,22</t>
  </si>
  <si>
    <t>1069576495</t>
  </si>
  <si>
    <t>"dle pol.č.162701105" 152,776*10</t>
  </si>
  <si>
    <t>1748195328</t>
  </si>
  <si>
    <t>-830021228</t>
  </si>
  <si>
    <t>152,776</t>
  </si>
  <si>
    <t>-562210681</t>
  </si>
  <si>
    <t>152,776*2,1</t>
  </si>
  <si>
    <t>175101201</t>
  </si>
  <si>
    <t>Obsypání objektu nad přilehlým původním terénem sypaninou bez prohození, uloženou do 3 m</t>
  </si>
  <si>
    <t>-2141935290</t>
  </si>
  <si>
    <t>propust km"  0,604</t>
  </si>
  <si>
    <t>zásyp po opravě čela a římsy :</t>
  </si>
  <si>
    <t xml:space="preserve">pro horskou vpust :  </t>
  </si>
  <si>
    <t>1,9*2,5*2-0,9*1,5*2</t>
  </si>
  <si>
    <t xml:space="preserve">pro vtokovou jímku : </t>
  </si>
  <si>
    <t>propust km"  1,093</t>
  </si>
  <si>
    <t xml:space="preserve">zásyp po opravě čela a římsy : </t>
  </si>
  <si>
    <t>propust km"  1,492</t>
  </si>
  <si>
    <t>propust km"  2,886</t>
  </si>
  <si>
    <t>6*1+6*0,6+8</t>
  </si>
  <si>
    <t>-1681145102</t>
  </si>
  <si>
    <t>urovnání okolo propustů</t>
  </si>
  <si>
    <t>5*30</t>
  </si>
  <si>
    <t>-2009096797</t>
  </si>
  <si>
    <t xml:space="preserve">pro dlažbu na vtoku a výtoku : </t>
  </si>
  <si>
    <t>(14,6+7,8)</t>
  </si>
  <si>
    <t>propust km"  1,021</t>
  </si>
  <si>
    <t>pro dlažbu na vtoku :</t>
  </si>
  <si>
    <t>9,3</t>
  </si>
  <si>
    <t>(18,3+11,5)</t>
  </si>
  <si>
    <t xml:space="preserve">pro betonovou desku nad propustem : </t>
  </si>
  <si>
    <t>8,2*2,5</t>
  </si>
  <si>
    <t>(15,4+10,5)</t>
  </si>
  <si>
    <t>(7,7+11,6)</t>
  </si>
  <si>
    <t>272321511</t>
  </si>
  <si>
    <t>Základové klenby ze ŽB tř. C 25/30</t>
  </si>
  <si>
    <t>-1001534041</t>
  </si>
  <si>
    <t xml:space="preserve">roznášecí betonová deska nad propustem : </t>
  </si>
  <si>
    <t>272351215</t>
  </si>
  <si>
    <t>Zřízení bednění stěn základových kleneb</t>
  </si>
  <si>
    <t>-82624861</t>
  </si>
  <si>
    <t>(8,2*2+2,5*2)*0,25</t>
  </si>
  <si>
    <t>(8,35*2+4,5*2)*0,25</t>
  </si>
  <si>
    <t>272351216</t>
  </si>
  <si>
    <t>Odstranění bednění stěn základových kleneb</t>
  </si>
  <si>
    <t>-553316456</t>
  </si>
  <si>
    <t>dtto pol.č. 272351216</t>
  </si>
  <si>
    <t>11,775</t>
  </si>
  <si>
    <t>272362021</t>
  </si>
  <si>
    <t>Výztuž základových kleneb svařovanými sítěmi Kari</t>
  </si>
  <si>
    <t>-1257945743</t>
  </si>
  <si>
    <t xml:space="preserve">roznášecí betonové desky nad propustem : </t>
  </si>
  <si>
    <t>odhad 110 kg/m3</t>
  </si>
  <si>
    <t>14,519*0,110</t>
  </si>
  <si>
    <t>273321511</t>
  </si>
  <si>
    <t>Základové desky ze ŽB tř. C 25/30</t>
  </si>
  <si>
    <t>1801042740</t>
  </si>
  <si>
    <t xml:space="preserve">propojení propustku s jímkami : </t>
  </si>
  <si>
    <t>1,8*1*0,3+(1,9+1,2)/2*1,8*0,3</t>
  </si>
  <si>
    <t>273354111</t>
  </si>
  <si>
    <t>Bednění základových desek - zřízení</t>
  </si>
  <si>
    <t>100440672</t>
  </si>
  <si>
    <t>(1,8*2+1*2)*0,3+(1,9+1,2+2*1,8)*0,3</t>
  </si>
  <si>
    <t>273354211</t>
  </si>
  <si>
    <t>Bednění základových desek - odstranění</t>
  </si>
  <si>
    <t>-1162962632</t>
  </si>
  <si>
    <t>273361116</t>
  </si>
  <si>
    <t>Výztuž základových desek z betonářské oceli 10 505</t>
  </si>
  <si>
    <t>-1531073188</t>
  </si>
  <si>
    <t>dle pol.č.273321117  předpoklad 110 kg/m3 :</t>
  </si>
  <si>
    <t>1,377*0,110</t>
  </si>
  <si>
    <t>274311127</t>
  </si>
  <si>
    <t>Základové pasy, prahy, věnce a ostruhy z betonu prostého C 25/30</t>
  </si>
  <si>
    <t>440274704</t>
  </si>
  <si>
    <t>"základ pod dozdívanání čela</t>
  </si>
  <si>
    <t xml:space="preserve">propust km 1,492 : </t>
  </si>
  <si>
    <t>1,3*1,3*0,75</t>
  </si>
  <si>
    <t xml:space="preserve">propust km 2,886 : </t>
  </si>
  <si>
    <t>(0,4+1)*1,4*1</t>
  </si>
  <si>
    <t>274354111</t>
  </si>
  <si>
    <t>Bednění základových pasů - zřízení</t>
  </si>
  <si>
    <t>-912835209</t>
  </si>
  <si>
    <t>1,3*3*0,25</t>
  </si>
  <si>
    <t>(0,4+1)*2*0,25+1,4*2*0,25</t>
  </si>
  <si>
    <t>274354211</t>
  </si>
  <si>
    <t>Bednění základových pasů - odstranění</t>
  </si>
  <si>
    <t>-922755443</t>
  </si>
  <si>
    <t>Svislé a kompletní konstrukce</t>
  </si>
  <si>
    <t>317321118</t>
  </si>
  <si>
    <t>Mostní římsy ze ŽB C 30/37</t>
  </si>
  <si>
    <t>1804903757</t>
  </si>
  <si>
    <t xml:space="preserve">propust km 0,604 : </t>
  </si>
  <si>
    <t>4*0,8*0,3*2</t>
  </si>
  <si>
    <t xml:space="preserve">propust km 1,093 : </t>
  </si>
  <si>
    <t>(3+2,75+1,8)*0,82*0,3</t>
  </si>
  <si>
    <t>4*0,9*0,3*2</t>
  </si>
  <si>
    <t>4,8*1,05*0,3*2</t>
  </si>
  <si>
    <t>317353121</t>
  </si>
  <si>
    <t>Bednění mostních říms všech tvarů - zřízení</t>
  </si>
  <si>
    <t>-2086119482</t>
  </si>
  <si>
    <t>(4*2+0,8*2)*0,3*2</t>
  </si>
  <si>
    <t>(3*2+2,75*2+1,8*2+0,82*4)*0,3</t>
  </si>
  <si>
    <t>(4*2+0,9*2)*0,3*2</t>
  </si>
  <si>
    <t>(4,8*2+1,05*2)*0,3*2</t>
  </si>
  <si>
    <t>317353221</t>
  </si>
  <si>
    <t>Bednění mostních říms všech tvarů - odstranění</t>
  </si>
  <si>
    <t>-212130924</t>
  </si>
  <si>
    <t>317361116</t>
  </si>
  <si>
    <t>Výztuž mostních říms z betonářské oceli 10 505</t>
  </si>
  <si>
    <t>1695356712</t>
  </si>
  <si>
    <t>dle pol.č. 31732118 - předpoklad 140 kg/m3</t>
  </si>
  <si>
    <t>8,961*0,140</t>
  </si>
  <si>
    <t>334213345</t>
  </si>
  <si>
    <t>Zdivo nadzákladové pilířů, opěr, křídel obkladní z lomového kamene tl 250-450 mm s vyspárováním</t>
  </si>
  <si>
    <t>CS ÚRS 2015 01</t>
  </si>
  <si>
    <t>711363632</t>
  </si>
  <si>
    <t>rozšíření čel propustů</t>
  </si>
  <si>
    <t xml:space="preserve">propust km 1,492 na vtoku : </t>
  </si>
  <si>
    <t xml:space="preserve">propust km 2,886 na vtoku : </t>
  </si>
  <si>
    <t>(0,4+1)*0,8*1,95</t>
  </si>
  <si>
    <t>334323118</t>
  </si>
  <si>
    <t>Mostní opěry a úložné prahy ze ŽB C 30/37</t>
  </si>
  <si>
    <t>802384018</t>
  </si>
  <si>
    <t xml:space="preserve">propojení propustku s jímkami km"  </t>
  </si>
  <si>
    <t>2*0,5*0,9+(1,9+1,2)*0,5*0,9</t>
  </si>
  <si>
    <t>334351112</t>
  </si>
  <si>
    <t>Bednění systémové mostních opěr a úložných prahů z překližek pro ŽB - zřízení</t>
  </si>
  <si>
    <t>-191996331</t>
  </si>
  <si>
    <t>propojení propustku s jímkami km 1,021</t>
  </si>
  <si>
    <t>2*1*0,9+2*0,2*0,9+(1,9*2+1,2*2)*0,9+2*0,5*0,9</t>
  </si>
  <si>
    <t>334351211</t>
  </si>
  <si>
    <t>Bednění systémové mostních opěr a úložných prahů z překližek - odstranění</t>
  </si>
  <si>
    <t>-1863071783</t>
  </si>
  <si>
    <t>8,640</t>
  </si>
  <si>
    <t>334361216</t>
  </si>
  <si>
    <t>Výztuž dříků opěr z betonářské oceli 10 505</t>
  </si>
  <si>
    <t>-937599934</t>
  </si>
  <si>
    <t>dle pol.č.421321128 - předpoklad 150 kg/m3</t>
  </si>
  <si>
    <t>2,295*0,150</t>
  </si>
  <si>
    <t>Vodorovné konstrukce</t>
  </si>
  <si>
    <t>421321128</t>
  </si>
  <si>
    <t>Mostní nosné konstrukce deskové ze ŽB C 30/37</t>
  </si>
  <si>
    <t>-1435713858</t>
  </si>
  <si>
    <t>propojení propustku s jímkami km"  1,021</t>
  </si>
  <si>
    <t>421361226</t>
  </si>
  <si>
    <t>Výztuž ŽB deskového mostu z betonářské oceli 10 505</t>
  </si>
  <si>
    <t>1163620858</t>
  </si>
  <si>
    <t>1,377*0,150</t>
  </si>
  <si>
    <t>421955112</t>
  </si>
  <si>
    <t>Bednění z překližek na mostní skruži - zřízení</t>
  </si>
  <si>
    <t>1334033832</t>
  </si>
  <si>
    <t>(1,8*1)+(1,8+2*1)*0,3+(1,9+1,2)/2*1,8+(1,8+1,2+1,9)*0,3</t>
  </si>
  <si>
    <t>421955212</t>
  </si>
  <si>
    <t>Bednění z překližek na mostní skruži - odstranění</t>
  </si>
  <si>
    <t>-246139823</t>
  </si>
  <si>
    <t>451576121</t>
  </si>
  <si>
    <t>Podkladní a výplňová vrstva ze štěrkopísku tl do 200 mm</t>
  </si>
  <si>
    <t>-662070750</t>
  </si>
  <si>
    <t>podklad pod dlažbu z lom kamene</t>
  </si>
  <si>
    <t xml:space="preserve">dlažba na vtoku a výtoku : </t>
  </si>
  <si>
    <t xml:space="preserve">dlažba na vtoku : </t>
  </si>
  <si>
    <t>dlažba na vtoku a výtoku :</t>
  </si>
  <si>
    <t>18,3+11,5</t>
  </si>
  <si>
    <t>15,4+10,5</t>
  </si>
  <si>
    <t>7,7+11,6</t>
  </si>
  <si>
    <t>452318510</t>
  </si>
  <si>
    <t>Zajišťovací práh z betonu prostého</t>
  </si>
  <si>
    <t>-859060607</t>
  </si>
  <si>
    <t>ukončení u dlažeb z lom kamene</t>
  </si>
  <si>
    <t xml:space="preserve">propust km 1,021 : </t>
  </si>
  <si>
    <t>465511228</t>
  </si>
  <si>
    <t>Dlažba z lomového kamene na sucho s vyklínováním spár tl 250 mm</t>
  </si>
  <si>
    <t>1706897086</t>
  </si>
  <si>
    <t>dlažba z lom kamene</t>
  </si>
  <si>
    <t>14,6+7,8</t>
  </si>
  <si>
    <t>465513257</t>
  </si>
  <si>
    <t>Dlažba svahu u opěr z upraveného lomového žulového kamene LK 25 do lože C 25/30 plochy přes 10 m2</t>
  </si>
  <si>
    <t>489334863</t>
  </si>
  <si>
    <t>odláždění svahů a ploch kolem propu z lom. kamene tl. do 200 mm včetně bet. lože C20/25-nXF3 tl. 100 mm , včetně spárováníi cementovou maltou MC 25 XF</t>
  </si>
  <si>
    <t>346885903</t>
  </si>
  <si>
    <t>na betonové desce nad propustem :</t>
  </si>
  <si>
    <t>Úpravy povrchů, podlahy a osazování výplní</t>
  </si>
  <si>
    <t>628635211</t>
  </si>
  <si>
    <t>Spárování starého zdiva z lomového kamene zdí a valů cementovou maltou hl do 80 mm</t>
  </si>
  <si>
    <t>CS ÚRS 2013 01</t>
  </si>
  <si>
    <t>683617975</t>
  </si>
  <si>
    <t>čela propustů - oprava z 50 %</t>
  </si>
  <si>
    <t>( (4+1,4)/2*1,4*2-1,4*1,4*2)*0,5</t>
  </si>
  <si>
    <t xml:space="preserve"> propust km 1,093 : </t>
  </si>
  <si>
    <t>( (3+1,2)/2*1,4-0,9*1,15+(2+1,8)*1,1-0,9*1,15)*0,5</t>
  </si>
  <si>
    <t>((2,7+1,4)/2*2,45-1,4*1,8+(4+1,4)/2*2,45-1,4*1,8)*0,5</t>
  </si>
  <si>
    <t>((4,8+3,1)/2*1,7-3,14*0,6*0,6*2+(3,4+2,7)/2*1,95-3,14*0,6*0,6*2)*0,5</t>
  </si>
  <si>
    <t>895931111</t>
  </si>
  <si>
    <t>Vpusti kanalizačních horské z betonu prostého C12/15 velikosti 1200/600 mm</t>
  </si>
  <si>
    <t>1309741924</t>
  </si>
  <si>
    <t>899203111</t>
  </si>
  <si>
    <t>Osazení mříží litinových včetně rámů a košů na bahno hmotnosti nad 100 do 150 kg</t>
  </si>
  <si>
    <t>1724914499</t>
  </si>
  <si>
    <t>552421400</t>
  </si>
  <si>
    <t>mříž kanalizační litinová 610 x 610 x 80 mm s rámem</t>
  </si>
  <si>
    <t>-103091575</t>
  </si>
  <si>
    <t>911121111</t>
  </si>
  <si>
    <t>Montáž zábradlí ocelového přichyceného vruty do betonového podkladu</t>
  </si>
  <si>
    <t>-1221275946</t>
  </si>
  <si>
    <t xml:space="preserve">km 1,021 : </t>
  </si>
  <si>
    <t>0,7*2+1,4*2</t>
  </si>
  <si>
    <t xml:space="preserve">km 1,093 : </t>
  </si>
  <si>
    <t>2,6+1,9+2,2</t>
  </si>
  <si>
    <t>553900001</t>
  </si>
  <si>
    <t>ocelové zábradlí dle PD. vč. PKO a nátěrů</t>
  </si>
  <si>
    <t>-360316546</t>
  </si>
  <si>
    <t>919413111</t>
  </si>
  <si>
    <t>Vtoková jímka z betonu prostého propustku z trub do DN 800</t>
  </si>
  <si>
    <t>11836444</t>
  </si>
  <si>
    <t>919521210</t>
  </si>
  <si>
    <t>Zřízení silničního propustku z trub betonových nebo ŽB DN 1200</t>
  </si>
  <si>
    <t>-208051923</t>
  </si>
  <si>
    <t>dvě náhradní roury dle PD :</t>
  </si>
  <si>
    <t>2*2,5</t>
  </si>
  <si>
    <t>592224160</t>
  </si>
  <si>
    <t>trouba hrdlová přímá železobet.  120 x 250 x 15 cm</t>
  </si>
  <si>
    <t>-692874240</t>
  </si>
  <si>
    <t>2*1,01 'Přepočtené koeficientem množství</t>
  </si>
  <si>
    <t>938111111</t>
  </si>
  <si>
    <t>Čištění zdiva opěr, pilířů, křídel od mechu a jiné vegetace</t>
  </si>
  <si>
    <t>2012730145</t>
  </si>
  <si>
    <t>čela propustů</t>
  </si>
  <si>
    <t>(4+1,4)/2*1,4*2-1,4*1,4*2</t>
  </si>
  <si>
    <t>(3+1,2)/2*1,4-0,9*1,15+(2+1,8)*1,1-0,9*1,15</t>
  </si>
  <si>
    <t>(2,7+1,4)/2*2,45-1,4*1,8+(4+1,4)/2*2,45-1,4*1,8</t>
  </si>
  <si>
    <t>(4,8+3,1)/2*1,7-3,14*0,6*0,6*2+(3,4+2,7)/2*1,95-3,14*0,6*0,6*2</t>
  </si>
  <si>
    <t>938902113</t>
  </si>
  <si>
    <t>Čištění příkopů komunikací příkopovým rypadlem objem nánosu do 0,5 m3/m</t>
  </si>
  <si>
    <t>-205723504</t>
  </si>
  <si>
    <t>u propustků</t>
  </si>
  <si>
    <t>km 0,604 :</t>
  </si>
  <si>
    <t>2*10</t>
  </si>
  <si>
    <t>km 1,492 :</t>
  </si>
  <si>
    <t>938902472</t>
  </si>
  <si>
    <t>Čištění propustků ručně D do 1000 mm při tl nánosu do 75% DN</t>
  </si>
  <si>
    <t>-1655900378</t>
  </si>
  <si>
    <t>10,3</t>
  </si>
  <si>
    <t>9,5</t>
  </si>
  <si>
    <t>propust km 1,093 :</t>
  </si>
  <si>
    <t>propust km 2,886</t>
  </si>
  <si>
    <t>962022491</t>
  </si>
  <si>
    <t>Bourání zdiva nadzákladového kamenného na MC přes 1 m3</t>
  </si>
  <si>
    <t>-478078124</t>
  </si>
  <si>
    <t xml:space="preserve">klenuté napojení na šachtu pod propustkem km 1,093 : </t>
  </si>
  <si>
    <t>1,5*1,8*0,8</t>
  </si>
  <si>
    <t xml:space="preserve">čela propustku km 1,492 : </t>
  </si>
  <si>
    <t>(3,5*2,7)/2*0,5</t>
  </si>
  <si>
    <t xml:space="preserve">čela propustku km 2,886 : </t>
  </si>
  <si>
    <t>(2,1*1,95)/2*0,5*2</t>
  </si>
  <si>
    <t>962052211</t>
  </si>
  <si>
    <t>Bourání zdiva nadzákladového ze ŽB přes 1 m3</t>
  </si>
  <si>
    <t>-1868411236</t>
  </si>
  <si>
    <t>římsy čel</t>
  </si>
  <si>
    <t>4*0,6*0,25*2</t>
  </si>
  <si>
    <t>2*0,6*0,3+(2,5+1,8)*0,6*0,25</t>
  </si>
  <si>
    <t>3*0,6*0,25+2,7*0,6*0,3</t>
  </si>
  <si>
    <t>4,8*0,6*0,2+(3,4*0,6*0,2)</t>
  </si>
  <si>
    <t>966008114</t>
  </si>
  <si>
    <t>Bourání trubního propustku do DN 1200</t>
  </si>
  <si>
    <t>209758567</t>
  </si>
  <si>
    <t>-9123043</t>
  </si>
  <si>
    <t>-492149806</t>
  </si>
  <si>
    <t>997013831</t>
  </si>
  <si>
    <t>Poplatek za uložení stavebního směsného odpadu na skládce (skládkovné)</t>
  </si>
  <si>
    <t>1021880247</t>
  </si>
  <si>
    <t>"dle pol.č.938902472"  61,8*0,258</t>
  </si>
  <si>
    <t>1934576622</t>
  </si>
  <si>
    <t xml:space="preserve">na skládku  </t>
  </si>
  <si>
    <t>"dle pol.č.113107225"  37,575*0,5*2,1</t>
  </si>
  <si>
    <t>1657684897</t>
  </si>
  <si>
    <t>"dle pol.č.997221551 x 19"  55,398*19</t>
  </si>
  <si>
    <t>-1849007386</t>
  </si>
  <si>
    <t>"dle pol.č.962022491"  6,571*2,5</t>
  </si>
  <si>
    <t>"dle pol.č.962052211"  4,125*2,4</t>
  </si>
  <si>
    <t>"dle pol.č.966008114 "  5*3,055</t>
  </si>
  <si>
    <t>650324825</t>
  </si>
  <si>
    <t>"dle pol.č.997221561 x 19"  41,603*19</t>
  </si>
  <si>
    <t>583023966</t>
  </si>
  <si>
    <t>235417118</t>
  </si>
  <si>
    <t>PSV</t>
  </si>
  <si>
    <t>Práce a dodávky PSV</t>
  </si>
  <si>
    <t>762</t>
  </si>
  <si>
    <t>Konstrukce tesařské</t>
  </si>
  <si>
    <t>762000001R</t>
  </si>
  <si>
    <t>D+M lávka v propustku z nehoblovaných fošen vč.nosné ocelové konzole a kotvení do rour</t>
  </si>
  <si>
    <t>-2010532265</t>
  </si>
  <si>
    <t xml:space="preserve">propustek km 2,886 viz PD : </t>
  </si>
  <si>
    <t>(10,5+2*2,5)*0,4</t>
  </si>
  <si>
    <t>vč. PKO a nátěrů</t>
  </si>
  <si>
    <t>105 - Rekonstrukce povrchu objízdných tras</t>
  </si>
  <si>
    <t xml:space="preserve">    1 - Zemní práce </t>
  </si>
  <si>
    <t xml:space="preserve">Zemní práce </t>
  </si>
  <si>
    <t>-884489257</t>
  </si>
  <si>
    <t xml:space="preserve">silnice III/11212 : </t>
  </si>
  <si>
    <t>2700*4,7</t>
  </si>
  <si>
    <t>Recyklace podkladu za studena na místě SROSM - rozpojení a reprofilace tl 150 mm plochy přes 10000m2</t>
  </si>
  <si>
    <t>-274759857</t>
  </si>
  <si>
    <t>624473301</t>
  </si>
  <si>
    <t>12690</t>
  </si>
  <si>
    <t>-2143911641</t>
  </si>
  <si>
    <t>pro studenou recyklaci cca 3%</t>
  </si>
  <si>
    <t>12690*0,14*2,300*0,03</t>
  </si>
  <si>
    <t>-1188394247</t>
  </si>
  <si>
    <t>12690,0*0,14*2,300*0,04</t>
  </si>
  <si>
    <t>-1234199215</t>
  </si>
  <si>
    <t>odhad 300 kg/m3 do studené recyklace</t>
  </si>
  <si>
    <t>12690*0,14*0,3</t>
  </si>
  <si>
    <t>569711111</t>
  </si>
  <si>
    <t>Zpevnění krajnic kamenivem drceným tl 50 mm</t>
  </si>
  <si>
    <t>589636847</t>
  </si>
  <si>
    <t>Odhad půměrně 30 % plochy</t>
  </si>
  <si>
    <t>Silnice III/1256  v dl. 8,0 km :</t>
  </si>
  <si>
    <t>8000*0,5*2*0,3</t>
  </si>
  <si>
    <t xml:space="preserve">Silnice III1124 v dl. 3,5 km : </t>
  </si>
  <si>
    <t>3500*0,5*2*0,3</t>
  </si>
  <si>
    <t xml:space="preserve">Silnice III/11211 v dl. 0,2 km : </t>
  </si>
  <si>
    <t>200*0,5*2*0,3</t>
  </si>
  <si>
    <t xml:space="preserve">Místní komunikace v dl. 2,1 km : </t>
  </si>
  <si>
    <t>2100*0,5*2*0,3</t>
  </si>
  <si>
    <t>569731111</t>
  </si>
  <si>
    <t>Zpevnění krajnic kamenivem drceným tl 100 mm</t>
  </si>
  <si>
    <t>-2105637263</t>
  </si>
  <si>
    <t>2*2700*0,5</t>
  </si>
  <si>
    <t>572241111</t>
  </si>
  <si>
    <t>Vyspravení výtluků asfaltovým betonem ACO (AB) tl do 40 mm při vyspravované ploše do 10% na 1 km</t>
  </si>
  <si>
    <t>-1958081945</t>
  </si>
  <si>
    <t>odhad lokálních výsprav</t>
  </si>
  <si>
    <t>- skutečný rozsah bude upřesněn před výstavbou na základě prohlídky za účasti investora stavby (Středočeský kraj), správce komunikace (KSÚS) a zhotovi</t>
  </si>
  <si>
    <t>délka x šířka x %</t>
  </si>
  <si>
    <t xml:space="preserve">Silnice II/112 v dl. 5,5 km odhad 3% plochy : </t>
  </si>
  <si>
    <t>5500*6*0,03</t>
  </si>
  <si>
    <t xml:space="preserve">Silnice II/125 v dl. 0,5 km odhad 2% plochy : </t>
  </si>
  <si>
    <t>500*6*0,02</t>
  </si>
  <si>
    <t xml:space="preserve">Silnice III1124 v dl. 3,5 km odhad 6 % plochy : </t>
  </si>
  <si>
    <t>3500*4,7*0,06</t>
  </si>
  <si>
    <t>572241121</t>
  </si>
  <si>
    <t>Vyspravení výtluků asfaltovým betonem ACO (AB) tl do 40 mm při vyspravované ploše přes 10% na 1 km</t>
  </si>
  <si>
    <t>1174285621</t>
  </si>
  <si>
    <t xml:space="preserve">Silnice III/1256  v dl. 8,0 km odhad 10% plochy : </t>
  </si>
  <si>
    <t>8000*4,7*0,1</t>
  </si>
  <si>
    <t xml:space="preserve">Silnice III/11211 v dl. 0,2 km odhad 15 % plochy : </t>
  </si>
  <si>
    <t>200*4,7*0,15</t>
  </si>
  <si>
    <t xml:space="preserve">Místní komunikace v dl. 2,1 km odhad 12 % plochy : </t>
  </si>
  <si>
    <t>2100*3,5*0,12</t>
  </si>
  <si>
    <t>1171899806</t>
  </si>
  <si>
    <t>-1447930817</t>
  </si>
  <si>
    <t>333319126</t>
  </si>
  <si>
    <t>1734151773</t>
  </si>
  <si>
    <t>1210150846</t>
  </si>
  <si>
    <t>201 - Most přes Polánecký potok v km 1,884</t>
  </si>
  <si>
    <t xml:space="preserve">    2 -   Zakládání</t>
  </si>
  <si>
    <t xml:space="preserve">    711 -   Izolace proti vodě, vlhkosti a plynům</t>
  </si>
  <si>
    <t xml:space="preserve">    VRN1 - Průzkumné, geodetické a projektové práce</t>
  </si>
  <si>
    <t>115001105</t>
  </si>
  <si>
    <t>Převedení vody potrubím DN do 600</t>
  </si>
  <si>
    <t>-1681168635</t>
  </si>
  <si>
    <t>115101203</t>
  </si>
  <si>
    <t>Čerpání vody na dopravní výšku do 10 m průměrný přítok do 2000 l/min</t>
  </si>
  <si>
    <t>-416373559</t>
  </si>
  <si>
    <t>200</t>
  </si>
  <si>
    <t>115101303</t>
  </si>
  <si>
    <t>Pohotovost čerpací soupravy pro dopravní výšku do 10 m přítok do 2000 l/min</t>
  </si>
  <si>
    <t>den</t>
  </si>
  <si>
    <t>-1760936540</t>
  </si>
  <si>
    <t>633022806</t>
  </si>
  <si>
    <t xml:space="preserve">celk. odtěžení stáv. násypu silnice : </t>
  </si>
  <si>
    <t>2*14,0*11,0</t>
  </si>
  <si>
    <t>131301102</t>
  </si>
  <si>
    <t xml:space="preserve">Hloubení jam nezapažených v hornině tř. I. </t>
  </si>
  <si>
    <t>-1345221188</t>
  </si>
  <si>
    <t>základová spára v rostlém terénu (kvarter) :</t>
  </si>
  <si>
    <t>11,5*2,1*11,2+2,6*2,1*4,5</t>
  </si>
  <si>
    <t>výkop pro opevnění koryta mimo most :</t>
  </si>
  <si>
    <t>2,60*(5,0+6,5)+2*0,5*0,5*5,5</t>
  </si>
  <si>
    <t>131301109</t>
  </si>
  <si>
    <t>Příplatek za lepivost u hloubení jam nezapažených v hornině tř. I.</t>
  </si>
  <si>
    <t>-35910342</t>
  </si>
  <si>
    <t>327,7*0,5</t>
  </si>
  <si>
    <t>153191121</t>
  </si>
  <si>
    <t>Zřízení těsnění hradicích stěn ze zhutněné sypaniny</t>
  </si>
  <si>
    <t>-1276494614</t>
  </si>
  <si>
    <t>Zřízení a odstranění zemní hrázky v korytě vodoteče</t>
  </si>
  <si>
    <t>2*(2,0*3,5)</t>
  </si>
  <si>
    <t>153191131</t>
  </si>
  <si>
    <t>Odstranění těsnění hradicích stěn ze zhutněné sypaniny</t>
  </si>
  <si>
    <t>1026224959</t>
  </si>
  <si>
    <t>Odstranění zemní hrázky v korytě vodoteče</t>
  </si>
  <si>
    <t>155131312</t>
  </si>
  <si>
    <t>Zřízení protierozního zpevnění svahů geomříží, georohoží sklonu do 1:1 včetně kotvení</t>
  </si>
  <si>
    <t>-2091598976</t>
  </si>
  <si>
    <t>protierozní geotextilie osazená na svahu ve sklonu 1:1</t>
  </si>
  <si>
    <t>693211240</t>
  </si>
  <si>
    <t>georohož</t>
  </si>
  <si>
    <t>-53618115</t>
  </si>
  <si>
    <t>dle pol.č.155131312</t>
  </si>
  <si>
    <t>60*1,15 'Přepočtené koeficientem množství</t>
  </si>
  <si>
    <t>1144514132</t>
  </si>
  <si>
    <t>odvoz zeminy z výkopu na meziskládku dle pol.č.122302203</t>
  </si>
  <si>
    <t>zpět z meziskládky</t>
  </si>
  <si>
    <t>1680671262</t>
  </si>
  <si>
    <t>dle pol.č. 131301102</t>
  </si>
  <si>
    <t>327,7</t>
  </si>
  <si>
    <t>-288787802</t>
  </si>
  <si>
    <t>"dle pol.č.162701105" 327,7*10</t>
  </si>
  <si>
    <t>-1882243827</t>
  </si>
  <si>
    <t>na meziskládce</t>
  </si>
  <si>
    <t>171101103</t>
  </si>
  <si>
    <t>Uložení sypaniny z hornin soudržných do násypů zhutněných do 100 % PS</t>
  </si>
  <si>
    <t>1193314498</t>
  </si>
  <si>
    <t>zemina vhodná dle ČSN 73 6133, hutnění na Id=0,9, resp. 100 % PS</t>
  </si>
  <si>
    <t xml:space="preserve">násyp v přechodové oblasti : </t>
  </si>
  <si>
    <t>16,5*7</t>
  </si>
  <si>
    <t>Dodávka vhodného materiálu do zásypů a zemních hrázek vč. dovozu</t>
  </si>
  <si>
    <t>1337499077</t>
  </si>
  <si>
    <t>zemina potřebná na násypy a obsyp objektu</t>
  </si>
  <si>
    <t xml:space="preserve">dle pol.171101103 : </t>
  </si>
  <si>
    <t>115,5</t>
  </si>
  <si>
    <t xml:space="preserve">dle pol. 175101201 : </t>
  </si>
  <si>
    <t>228,4</t>
  </si>
  <si>
    <t>odpočet odtěžené zeminy dle pol.č.122302203</t>
  </si>
  <si>
    <t>-308</t>
  </si>
  <si>
    <t>zemní hrázky dle pol.č.153191121</t>
  </si>
  <si>
    <t>"přepočet na tuny"   49,9*1,9</t>
  </si>
  <si>
    <t>171101121</t>
  </si>
  <si>
    <t>Uložení sypaniny z hornin nesoudržných kamenitých do násypů zhutněných</t>
  </si>
  <si>
    <t>-1750855844</t>
  </si>
  <si>
    <t>ŠD 0-32, hutnění na Id=0,85  vč. hutnění po vrstvách tl. 0,3 m</t>
  </si>
  <si>
    <t xml:space="preserve">podkladní přechodový klín : </t>
  </si>
  <si>
    <t>7*(4,2+4,5)</t>
  </si>
  <si>
    <t>583441550</t>
  </si>
  <si>
    <t>štěrkodrť frakce 0-22</t>
  </si>
  <si>
    <t>-2109031272</t>
  </si>
  <si>
    <t>60,9*1,8</t>
  </si>
  <si>
    <t>1347850607</t>
  </si>
  <si>
    <t>dle pol.č.162401102</t>
  </si>
  <si>
    <t>308,00</t>
  </si>
  <si>
    <t>dle pol.č.131301102</t>
  </si>
  <si>
    <t>327,70</t>
  </si>
  <si>
    <t>493232</t>
  </si>
  <si>
    <t>327,70*1,7</t>
  </si>
  <si>
    <t>-995504247</t>
  </si>
  <si>
    <t>obsyp objektu vč. kuželů u křídel :</t>
  </si>
  <si>
    <t>9,2*13,0+3*16,0*1,5+16,0*2,3</t>
  </si>
  <si>
    <t>1540156993</t>
  </si>
  <si>
    <t>dle pol.č.182301132</t>
  </si>
  <si>
    <t>133</t>
  </si>
  <si>
    <t>-2078111546</t>
  </si>
  <si>
    <t>zásypy klínů</t>
  </si>
  <si>
    <t>(6,6+7)*8,5</t>
  </si>
  <si>
    <t>519845373</t>
  </si>
  <si>
    <t>-78950495</t>
  </si>
  <si>
    <t>133/100*4</t>
  </si>
  <si>
    <t>182301132</t>
  </si>
  <si>
    <t>Rozprostření ornice pl přes 500 m2 ve svahu přes 1:5 tl vrstvy do 150 mm</t>
  </si>
  <si>
    <t>400603096</t>
  </si>
  <si>
    <t>47+25+32+29</t>
  </si>
  <si>
    <t>-1631294710</t>
  </si>
  <si>
    <t>nákup, naložení a doprava na stavbu       dle pol.č.181301132 x tl.</t>
  </si>
  <si>
    <t>133,2*0,15</t>
  </si>
  <si>
    <t>-886118762</t>
  </si>
  <si>
    <t>133*3</t>
  </si>
  <si>
    <t>2018573172</t>
  </si>
  <si>
    <t>0,03 m3/m2/1 měsíc po dobu 3 měsíců</t>
  </si>
  <si>
    <t>133*0,03*3</t>
  </si>
  <si>
    <t>1345906632</t>
  </si>
  <si>
    <t>1710582163</t>
  </si>
  <si>
    <t>11,970*5</t>
  </si>
  <si>
    <t xml:space="preserve">  Zakládání</t>
  </si>
  <si>
    <t>212341111</t>
  </si>
  <si>
    <t>Obetonování drenážních trub mezerovitým betonem</t>
  </si>
  <si>
    <t>-1258483744</t>
  </si>
  <si>
    <t>drenážní tr. HDPE DN 150 SN8  za rubem opěr 0,06 m3/m</t>
  </si>
  <si>
    <t>11*2*0,06</t>
  </si>
  <si>
    <t>212792312</t>
  </si>
  <si>
    <t>Odvodnění mostní opěry - drenážní plastové potrubí HDPE DN 160</t>
  </si>
  <si>
    <t>454156474</t>
  </si>
  <si>
    <t>drenážní tr. HDPE DN 150 SN8  za rubem opěr</t>
  </si>
  <si>
    <t>11*2</t>
  </si>
  <si>
    <t>213311113</t>
  </si>
  <si>
    <t>Polštáře zhutněné pod základy z kameniva drceného frakce 16 až 63 mm</t>
  </si>
  <si>
    <t>1978662750</t>
  </si>
  <si>
    <t>štěrkodrť ŠDA 0-32 dle ČSN EN 13285, hutněná na Id=0,90</t>
  </si>
  <si>
    <t xml:space="preserve">rám (20 % rezerva na odchylky geologie) : </t>
  </si>
  <si>
    <t>8,1*9,8*0,5+2,6*0,5*4,5</t>
  </si>
  <si>
    <t>273311124</t>
  </si>
  <si>
    <t>Základové desky z betonu prostého C 12/15</t>
  </si>
  <si>
    <t>1208361981</t>
  </si>
  <si>
    <t>beton C12/15-XA1</t>
  </si>
  <si>
    <t xml:space="preserve">podkladní beton pod rámem tl. x plocha: </t>
  </si>
  <si>
    <t>0,15*62,4</t>
  </si>
  <si>
    <t>273321118</t>
  </si>
  <si>
    <t>Základové desky ze ŽB C 30/37</t>
  </si>
  <si>
    <t>1507872980</t>
  </si>
  <si>
    <t>základová deska zplanimetrováno</t>
  </si>
  <si>
    <t>62,4*0,5</t>
  </si>
  <si>
    <t>913522580</t>
  </si>
  <si>
    <t>(6,5+6,8+13,2+1,1+4,85+5,7)*0,5</t>
  </si>
  <si>
    <t>-819689351</t>
  </si>
  <si>
    <t>-1676704279</t>
  </si>
  <si>
    <t>předpoklad 150 kg/m3</t>
  </si>
  <si>
    <t>31,20*0,15</t>
  </si>
  <si>
    <t>90244197</t>
  </si>
  <si>
    <t>beton C25/30-XF3</t>
  </si>
  <si>
    <t xml:space="preserve">podkladní beton pod drenáž za rubem stojek : </t>
  </si>
  <si>
    <t>0,3*1*8*2</t>
  </si>
  <si>
    <t>-628210857</t>
  </si>
  <si>
    <t>1*8*2</t>
  </si>
  <si>
    <t>-813162342</t>
  </si>
  <si>
    <t>"dle pol.č.274354111"  16</t>
  </si>
  <si>
    <t>317171126</t>
  </si>
  <si>
    <t>Kotvení monolitického betonu římsy do mostovky kotvou do vývrtu</t>
  </si>
  <si>
    <t>629313222</t>
  </si>
  <si>
    <t>kotvy říms - vlepení kotvy a vyvrtání otvoru.</t>
  </si>
  <si>
    <t>548792040</t>
  </si>
  <si>
    <t>kotva římsy spřažená</t>
  </si>
  <si>
    <t>1129026195</t>
  </si>
  <si>
    <t>kotvy říms s povrchovou ochranou dle TZ, TKP 19A</t>
  </si>
  <si>
    <t>938450117</t>
  </si>
  <si>
    <t>beton C30/37-XF4+XD3, vč. úpravy a výplně pracovních, dilatačních a smršťovacích spár a úpravy povrchu</t>
  </si>
  <si>
    <t>0,7*6,3+0,3*(4,5+4,5+10,8)</t>
  </si>
  <si>
    <t>252422581</t>
  </si>
  <si>
    <t>spodek a boky</t>
  </si>
  <si>
    <t>(15,3+10,8)*(0,3+0,6+0,25)</t>
  </si>
  <si>
    <t>čela</t>
  </si>
  <si>
    <t>0,6*0,6*4</t>
  </si>
  <si>
    <t>1467473535</t>
  </si>
  <si>
    <t>48999969</t>
  </si>
  <si>
    <t>předpoklad 150 kg/m3 betonu</t>
  </si>
  <si>
    <t>dle pol.č. 317321118</t>
  </si>
  <si>
    <t>10,350*0,15</t>
  </si>
  <si>
    <t>-1499973331</t>
  </si>
  <si>
    <t>beton C30/37-XF4+XD3</t>
  </si>
  <si>
    <t>opěry mostu</t>
  </si>
  <si>
    <t>8*0,6*(3,625-0,600)+8*0,6*(3,687-0,600)</t>
  </si>
  <si>
    <t>334323218</t>
  </si>
  <si>
    <t>Mostní křídla a závěrné zídky ze ŽB C 30/37</t>
  </si>
  <si>
    <t>-1507668668</t>
  </si>
  <si>
    <t>křídla</t>
  </si>
  <si>
    <t>0,45*(10,7+10,7+12,6)</t>
  </si>
  <si>
    <t>boční opěra</t>
  </si>
  <si>
    <t>0,6*0,6*3,687+(3,687+1,38)/2*4,2*0,6</t>
  </si>
  <si>
    <t>-937146402</t>
  </si>
  <si>
    <t>8*2*(3,625-0,600)+8*0,6*(3,687-0,600)+3,025*0,6*2+3,087*0,6*2</t>
  </si>
  <si>
    <t>-786561288</t>
  </si>
  <si>
    <t>70,552</t>
  </si>
  <si>
    <t>334352111</t>
  </si>
  <si>
    <t>Bednění mostních křídel a závěrných zídek ze systémového bednění s výplní z překližek - zřízení</t>
  </si>
  <si>
    <t>379082483</t>
  </si>
  <si>
    <t>10,7*6+1*0,45*3+4,9*0,45*3</t>
  </si>
  <si>
    <t>opěra</t>
  </si>
  <si>
    <t>2*0,6*3,687+(3,687+1,38)/2*4,2*2+0,3*1,38</t>
  </si>
  <si>
    <t>334352211</t>
  </si>
  <si>
    <t>Bednění mostních křídel a závěrných zídek ze systémového bednění s výplní z překližek - odstranění</t>
  </si>
  <si>
    <t>764805602</t>
  </si>
  <si>
    <t>-909650669</t>
  </si>
  <si>
    <t>29,338*0,15</t>
  </si>
  <si>
    <t>334361226</t>
  </si>
  <si>
    <t>Výztuž křídel, závěrných zdí z betonářské oceli 10 505</t>
  </si>
  <si>
    <t>-152407354</t>
  </si>
  <si>
    <t>předpoklad 130 kg/  m3</t>
  </si>
  <si>
    <t>23,012*0,13</t>
  </si>
  <si>
    <t>334791114</t>
  </si>
  <si>
    <t>Prostup v betonových zdech z plastových trub DN do 200</t>
  </si>
  <si>
    <t>598613854</t>
  </si>
  <si>
    <t>"chránička prostupu drenáže založená do bednění"   2*0,45</t>
  </si>
  <si>
    <t>380316122</t>
  </si>
  <si>
    <t>Kompletní konstrukce z betonu se zvýšenými nároky na prostředí tř. C 25/30 tl do 300 mm</t>
  </si>
  <si>
    <t>132735717</t>
  </si>
  <si>
    <t>Objekt vyústění drenáže z betonu C 25/30 XF3</t>
  </si>
  <si>
    <t>2*1,35*0,5*0,6</t>
  </si>
  <si>
    <t>vč. bednění a odbednění</t>
  </si>
  <si>
    <t>1188438955</t>
  </si>
  <si>
    <t>strop - zplanimetrováno</t>
  </si>
  <si>
    <t>0,6*0,6*8*2+2,45*8</t>
  </si>
  <si>
    <t>421351131</t>
  </si>
  <si>
    <t>Bednění boční stěny konstrukcí mostů výšky do 350 mm - zřízení</t>
  </si>
  <si>
    <t>-690913578</t>
  </si>
  <si>
    <t>(6,3+5,7+8*2)*0,6</t>
  </si>
  <si>
    <t>421351231</t>
  </si>
  <si>
    <t>Bednění stěny boční konstrukcí mostů výšky do 350 mm - odstranění</t>
  </si>
  <si>
    <t>585876822</t>
  </si>
  <si>
    <t>-73078471</t>
  </si>
  <si>
    <t>25,36*0,150</t>
  </si>
  <si>
    <t>-2106294416</t>
  </si>
  <si>
    <t>5,1*8</t>
  </si>
  <si>
    <t>-1401001357</t>
  </si>
  <si>
    <t>451315116</t>
  </si>
  <si>
    <t>Podkladní nebo výplňová vrstva z betonu C 20/25 tl do 100 mm</t>
  </si>
  <si>
    <t>-776943635</t>
  </si>
  <si>
    <t>"pod kamennou rovnaninu pod mostem"  5,2*8</t>
  </si>
  <si>
    <t>"pod zámkovou dlažbu dle pol.č.596841120 bet C20/25-nXF3"  9,9</t>
  </si>
  <si>
    <t>451477121</t>
  </si>
  <si>
    <t>Podkladní vrstva plastbetonová drenážní první vrstva tl 20 mm</t>
  </si>
  <si>
    <t>1131373446</t>
  </si>
  <si>
    <t>drenážní proužek pod odvodňovacím žlábkem</t>
  </si>
  <si>
    <t>0,15*6,3*2</t>
  </si>
  <si>
    <t>457311116</t>
  </si>
  <si>
    <t>Vyrovnávací nebo spádový beton C 20/25 včetně úpravy povrchu</t>
  </si>
  <si>
    <t>-67810693</t>
  </si>
  <si>
    <t>" pod dlažbou pod mostem "  0,55*8*2</t>
  </si>
  <si>
    <t>463211121</t>
  </si>
  <si>
    <t>Rovnanina z lomového kamene s vyplněním spár a dutin těženým kamenivem</t>
  </si>
  <si>
    <t>-1539475323</t>
  </si>
  <si>
    <t>kamenná rovnanina na sucho hmotnosti do 25 kg a tloušťky 0,30 m s proštěrkováním</t>
  </si>
  <si>
    <t xml:space="preserve">koryto Poláneckého potoka v profilu pod mostem dl. * pl. řezu: </t>
  </si>
  <si>
    <t>20,0*1,55</t>
  </si>
  <si>
    <t>navazující plochy vedle koryta před a za mostem plocha x tl.</t>
  </si>
  <si>
    <t>(0,6+4,7+4,4+2+1,6+3,7)*0,3</t>
  </si>
  <si>
    <t xml:space="preserve">koncové prahy úpravy : </t>
  </si>
  <si>
    <t>6*0,5*0,8*2</t>
  </si>
  <si>
    <t>-914486540</t>
  </si>
  <si>
    <t>odláždění svahů a ploch kolem mostu z lom. kamene tl. do 200 mm včetně bet. lože C20/25-nXF3 tl. 100 mm , včetně spárováníi cementovou maltou MC 25 XF</t>
  </si>
  <si>
    <t>kamenná dlažba v jakosti I dle ČSN 72 1860 (dle VL 4.206.02).</t>
  </si>
  <si>
    <t>př. bloky říms :</t>
  </si>
  <si>
    <t>(1,0+1,0)</t>
  </si>
  <si>
    <t xml:space="preserve">skluzy a nátoky : </t>
  </si>
  <si>
    <t>(2,5+0,5+5,5+1,1)</t>
  </si>
  <si>
    <t xml:space="preserve">přídlažba š. 0,85 m podél křídel : </t>
  </si>
  <si>
    <t>(4,5+4,0+4,7)</t>
  </si>
  <si>
    <t>612382437</t>
  </si>
  <si>
    <t>"PS-E  0,25 kg/m2  - zplanimetrováno"  34,6</t>
  </si>
  <si>
    <t>463910327</t>
  </si>
  <si>
    <t>34,6</t>
  </si>
  <si>
    <t>-1284568253</t>
  </si>
  <si>
    <t>578133131</t>
  </si>
  <si>
    <t>Litý asfalt MA 11 (LAS) tl 30 mm š do 3 m z modifikovaného asfaltu</t>
  </si>
  <si>
    <t>977645115</t>
  </si>
  <si>
    <t>LITÝ ASFALT SILNIČNÍ TL 30MM TŘ IV</t>
  </si>
  <si>
    <t>"ochrana izolace mostovky"  34,6</t>
  </si>
  <si>
    <t>596841120</t>
  </si>
  <si>
    <t>Kladení betonové dlažby komunikací pro pěší do lože z cement malty vel do 0,09 m2 plochy do 50 m2</t>
  </si>
  <si>
    <t>516284136</t>
  </si>
  <si>
    <t>chodník u mostu</t>
  </si>
  <si>
    <t>3,8+6,1</t>
  </si>
  <si>
    <t>dlažba  20 x 10 x 6 cm přírodní</t>
  </si>
  <si>
    <t>-1410267785</t>
  </si>
  <si>
    <t>"dle pol.č.596841120" 9,9*1,03</t>
  </si>
  <si>
    <t>628611101</t>
  </si>
  <si>
    <t>Nátěr betonu mostu epoxidový 1x impregnační OS-A</t>
  </si>
  <si>
    <t>1879107310</t>
  </si>
  <si>
    <t>impregnační nátěr říms - horní povrch</t>
  </si>
  <si>
    <t>20,5+8,3</t>
  </si>
  <si>
    <t>77</t>
  </si>
  <si>
    <t>628611102</t>
  </si>
  <si>
    <t>Nátěr betonu mostu epoxidový 2x ochranný nepružný OS-B</t>
  </si>
  <si>
    <t>-1679216399</t>
  </si>
  <si>
    <t>ochranný nátěr typ S2 (dle TKP, kap. 31), bok mostovkyl a podhled až k okapničce</t>
  </si>
  <si>
    <t>3,2*2+5*0,3*2</t>
  </si>
  <si>
    <t>78</t>
  </si>
  <si>
    <t>628611131</t>
  </si>
  <si>
    <t>Nátěr betonu mostu akrylátový 2x ochranný pružný OS-C</t>
  </si>
  <si>
    <t>-1472384968</t>
  </si>
  <si>
    <t>nátěr obruby římsy (S4, dle TKP, kap. 31)</t>
  </si>
  <si>
    <t>(0,15+0,15)*(10,8+6,3)</t>
  </si>
  <si>
    <t>79</t>
  </si>
  <si>
    <t>91345.R</t>
  </si>
  <si>
    <t>Nivelační značky kovové</t>
  </si>
  <si>
    <t>-222513288</t>
  </si>
  <si>
    <t>"nerez. provedení, životnost min 50 let"  4</t>
  </si>
  <si>
    <t>80</t>
  </si>
  <si>
    <t>988026235</t>
  </si>
  <si>
    <t>včetně kotvení</t>
  </si>
  <si>
    <t>10,4+4,5+15</t>
  </si>
  <si>
    <t>81</t>
  </si>
  <si>
    <t>553900001R</t>
  </si>
  <si>
    <t>ocelové zábradlí dle PD</t>
  </si>
  <si>
    <t>1720726912</t>
  </si>
  <si>
    <t>včetně povrchové ochrany dle TKP, kap. 19B,    vč. nátěrů</t>
  </si>
  <si>
    <t>29,9</t>
  </si>
  <si>
    <t>82</t>
  </si>
  <si>
    <t>914112111</t>
  </si>
  <si>
    <t>Tabulka s označením evidenčního čísla mostu</t>
  </si>
  <si>
    <t>-1647387570</t>
  </si>
  <si>
    <t xml:space="preserve">"na silnici"  2  </t>
  </si>
  <si>
    <t>83</t>
  </si>
  <si>
    <t>-1834575499</t>
  </si>
  <si>
    <t>10,8</t>
  </si>
  <si>
    <t>84</t>
  </si>
  <si>
    <t>-1705857911</t>
  </si>
  <si>
    <t>10,8*1,01 'Přepočtené koeficientem množství</t>
  </si>
  <si>
    <t>89298011</t>
  </si>
  <si>
    <t>záhonový obrubník 100/250 do prostředí XF4 vč. spárování cem. maltou MC25 XF4</t>
  </si>
  <si>
    <t xml:space="preserve">př. bloky říms : </t>
  </si>
  <si>
    <t>1,35+2,60+2,0+2,60+2,60+2,0+0,75+2,0+1,15+1,6+1,5</t>
  </si>
  <si>
    <t>podél křídel :</t>
  </si>
  <si>
    <t>9,5+6,4+0,5</t>
  </si>
  <si>
    <t>86</t>
  </si>
  <si>
    <t>-1215900455</t>
  </si>
  <si>
    <t>36,5</t>
  </si>
  <si>
    <t>36,5*1,01 'Přepočtené koeficientem množství</t>
  </si>
  <si>
    <t>87</t>
  </si>
  <si>
    <t>-1596975214</t>
  </si>
  <si>
    <t>(36,55+10,8)*0,3*0,1</t>
  </si>
  <si>
    <t>88</t>
  </si>
  <si>
    <t>919112114</t>
  </si>
  <si>
    <t>Řezání dilatačních spár š 4 mm hl do 100 mm příčných nebo podélných v živičném krytu</t>
  </si>
  <si>
    <t>-972851969</t>
  </si>
  <si>
    <t>26,5+16,7</t>
  </si>
  <si>
    <t>89</t>
  </si>
  <si>
    <t>919112233</t>
  </si>
  <si>
    <t>Řezání spár pro vytvoření komůrky š 20 mm hl 40 mm pro těsnící zálivku v živičném krytu</t>
  </si>
  <si>
    <t>-739352666</t>
  </si>
  <si>
    <t xml:space="preserve">ve vozovce, nad ruby rámu : </t>
  </si>
  <si>
    <t>6,1*2</t>
  </si>
  <si>
    <t>90</t>
  </si>
  <si>
    <t>919121112</t>
  </si>
  <si>
    <t>Těsnění spár zálivkou za studena pro komůrky š 10 mm hl 25 mm s těsnicím profilem</t>
  </si>
  <si>
    <t>888032703</t>
  </si>
  <si>
    <t>předtěsnění zálivek v obrusné vrstvě podél obrubníků a římsy</t>
  </si>
  <si>
    <t>13+14,7</t>
  </si>
  <si>
    <t>91</t>
  </si>
  <si>
    <t>919121132</t>
  </si>
  <si>
    <t>Těsnění spár zálivkou za studena pro komůrky š 20 mm hl 40 mm s těsnicím profilem</t>
  </si>
  <si>
    <t>-1413648925</t>
  </si>
  <si>
    <t>92</t>
  </si>
  <si>
    <t>919121213</t>
  </si>
  <si>
    <t>Těsnění spár zálivkou za studena pro komůrky š 10 mm hl 25 mm bez těsnicího profilu</t>
  </si>
  <si>
    <t>893879014</t>
  </si>
  <si>
    <t>těsnící zálivka typu N2 dle ČSN EN 14188 včetně úpravy spár a přípravy povrchu</t>
  </si>
  <si>
    <t>"Podél říms:"  27,7</t>
  </si>
  <si>
    <t>93</t>
  </si>
  <si>
    <t>919124121</t>
  </si>
  <si>
    <t>Dilatační spáry vkládané v cementobetonovém krytu s vyplněním spár asfaltovou zálivkou</t>
  </si>
  <si>
    <t>1136586718</t>
  </si>
  <si>
    <t>předtěsnění zálivek v krytu vozovky podél říms</t>
  </si>
  <si>
    <t>26,50+16,70</t>
  </si>
  <si>
    <t>94</t>
  </si>
  <si>
    <t>919724131</t>
  </si>
  <si>
    <t>Drenážní geosyntetikum laminované geotextilií a fólií</t>
  </si>
  <si>
    <t>149125107</t>
  </si>
  <si>
    <t>drenážní geokompozit (drenážní jádro+oboustranná geotextilie) min. tl. po stlačení 6 mm</t>
  </si>
  <si>
    <t>materiál dle výkresu detailu č. 201.6.1</t>
  </si>
  <si>
    <t xml:space="preserve">rub rámu : </t>
  </si>
  <si>
    <t>25,8+27,3</t>
  </si>
  <si>
    <t xml:space="preserve">rub křídel : </t>
  </si>
  <si>
    <t>10,7*3+12,6</t>
  </si>
  <si>
    <t>95</t>
  </si>
  <si>
    <t>919726124</t>
  </si>
  <si>
    <t>Geotextilie pro ochranu, separaci a filtraci netkaná měrná hmotnost do 800 g/m2</t>
  </si>
  <si>
    <t>-1863060588</t>
  </si>
  <si>
    <t>"dle pol.č.919724131"   97,8</t>
  </si>
  <si>
    <t>96</t>
  </si>
  <si>
    <t>931994132</t>
  </si>
  <si>
    <t>Těsnění dilatační spáry betonové konstrukce silikonovým tmelem do pl 4,0 cm2</t>
  </si>
  <si>
    <t>-1140333791</t>
  </si>
  <si>
    <t>Těsnění spár říms po obvodu  trvale pružným těsnícím silikonovým tmelem šedé barvy (typ F-25-HM-M1p dle ČSN EN ISO 11600),</t>
  </si>
  <si>
    <t>"Délka  tmelení "    2*(0,3+0,6+2,2+0,25)+2*(0,3+0,6+0,75+0,25)</t>
  </si>
  <si>
    <t>97</t>
  </si>
  <si>
    <t>931994141</t>
  </si>
  <si>
    <t>Těsnění pracovní spáry betonové konstrukce polyuretanovým tmelem do pl 1,5 cm2</t>
  </si>
  <si>
    <t>1132499703</t>
  </si>
  <si>
    <t>Smršťovací spáry v římsách šířka 5 mm, hl. 15 mm podle detailu  403</t>
  </si>
  <si>
    <t>98</t>
  </si>
  <si>
    <t>936942211</t>
  </si>
  <si>
    <t>Zhotovení tabulky s letopočtem opravy mostu vložením šablony do bednění</t>
  </si>
  <si>
    <t>-231710080</t>
  </si>
  <si>
    <t>941121111</t>
  </si>
  <si>
    <t>Montáž lešení řadového trubkového těžkého s podlahami zatížení do 300 kg/m2 š do 1,5 m v do 10 m</t>
  </si>
  <si>
    <t>1798453666</t>
  </si>
  <si>
    <t>(4,5*4+6)*3*2</t>
  </si>
  <si>
    <t>941121211</t>
  </si>
  <si>
    <t>Příplatek k lešení řadovému trubkovému těžkému s podlahami š 1,5 m v 10 m za první a ZKD den použití</t>
  </si>
  <si>
    <t>1487158965</t>
  </si>
  <si>
    <t>předpoklad 3 měsíce</t>
  </si>
  <si>
    <t>"dle pol.č.941121111"  144*90</t>
  </si>
  <si>
    <t>941121811</t>
  </si>
  <si>
    <t>Demontáž lešení řadového trubkového těžkého s podlahami zatížení do 300 kg/m2 š do 1,5 m v do 10 m</t>
  </si>
  <si>
    <t>400888984</t>
  </si>
  <si>
    <t>948411111</t>
  </si>
  <si>
    <t>Zřízení podpěrné skruže dočasné kovové z věží ST100 výšky do 10 m</t>
  </si>
  <si>
    <t>-1686529469</t>
  </si>
  <si>
    <t>pod desku mostu</t>
  </si>
  <si>
    <t>5,1*8*3</t>
  </si>
  <si>
    <t>948411211</t>
  </si>
  <si>
    <t>Odstranění podpěrné skruže dočasné kovové z věží ST100 výšky do 10 m</t>
  </si>
  <si>
    <t>-621379997</t>
  </si>
  <si>
    <t>948411911</t>
  </si>
  <si>
    <t>Měsíční nájemné podpěrné skruže dočasné kovové z věží ST 100 výšky do 10 m</t>
  </si>
  <si>
    <t>-1078669058</t>
  </si>
  <si>
    <t>"dle pol.č.948411111, předpoklad 1,5 měsíce: "  122,40*1,5</t>
  </si>
  <si>
    <t>948521111</t>
  </si>
  <si>
    <t>Zřízení podpěrný rošt dočasný ze dřeva z nosníků GT 24 dl do 6 m</t>
  </si>
  <si>
    <t>385774157</t>
  </si>
  <si>
    <t>pod křídla</t>
  </si>
  <si>
    <t>4,9*0,45*3</t>
  </si>
  <si>
    <t>106</t>
  </si>
  <si>
    <t>948521121</t>
  </si>
  <si>
    <t>Odstranění podpěrný rošt dočasný ze dřeva z nosníků GT 24 dl do 6 m</t>
  </si>
  <si>
    <t>335629776</t>
  </si>
  <si>
    <t>47,415</t>
  </si>
  <si>
    <t>107</t>
  </si>
  <si>
    <t>948521129</t>
  </si>
  <si>
    <t>Měsíční nájemné podpěrný rošt dočasný ze dřeva z nosníků GT 24 dl do 6 m</t>
  </si>
  <si>
    <t>251717052</t>
  </si>
  <si>
    <t>47,415*2 'Přepočtené koeficientem množství</t>
  </si>
  <si>
    <t>108</t>
  </si>
  <si>
    <t>-1347320144</t>
  </si>
  <si>
    <t xml:space="preserve">mostovka : </t>
  </si>
  <si>
    <t>4,0*(5*0,24*0,53+5,74*0,25)</t>
  </si>
  <si>
    <t xml:space="preserve">stojiny (odhad) : </t>
  </si>
  <si>
    <t>2*0,7*4,0*6,5+4*0,7*11,5</t>
  </si>
  <si>
    <t xml:space="preserve">základ (odhad) : </t>
  </si>
  <si>
    <t>2*14,0*0,75*1,5</t>
  </si>
  <si>
    <t>966075141</t>
  </si>
  <si>
    <t>Odstranění kovového zábradlí vcelku</t>
  </si>
  <si>
    <t>-2076448159</t>
  </si>
  <si>
    <t>třímadlové zábradlí na stáv. mostě</t>
  </si>
  <si>
    <t>2*6</t>
  </si>
  <si>
    <t>110</t>
  </si>
  <si>
    <t>966077141</t>
  </si>
  <si>
    <t>Odstranění různých doplňkových ocelových konstrukcí hmotnosti do 500 kg</t>
  </si>
  <si>
    <t>-1169026231</t>
  </si>
  <si>
    <t>odstranění zabetonovaných nosníků I 40,</t>
  </si>
  <si>
    <t>111</t>
  </si>
  <si>
    <t>998212111</t>
  </si>
  <si>
    <t>Přesun hmot pro mosty zděné, monolitické betonové nebo ocelové v do 20 m</t>
  </si>
  <si>
    <t>-1394627023</t>
  </si>
  <si>
    <t>112</t>
  </si>
  <si>
    <t>998212191</t>
  </si>
  <si>
    <t>Příplatek k přesunu hmot pro mosty zděné nebo monolitické za zvětšený přesun do 1000 m</t>
  </si>
  <si>
    <t>-1565179491</t>
  </si>
  <si>
    <t>113</t>
  </si>
  <si>
    <t>997013814</t>
  </si>
  <si>
    <t>Poplatek za uložení stavebního odpadu z izolačních hmot na skládce (skládkovné)</t>
  </si>
  <si>
    <t>-1151976269</t>
  </si>
  <si>
    <t>"dle pol.č.711131811"   73,160*0,02</t>
  </si>
  <si>
    <t>114</t>
  </si>
  <si>
    <t>2038502886</t>
  </si>
  <si>
    <t>"dle pol.č.962052211"   108,384*2,4</t>
  </si>
  <si>
    <t>115</t>
  </si>
  <si>
    <t>365159015</t>
  </si>
  <si>
    <t>"dle pol.č.997221551   "   260,122*19</t>
  </si>
  <si>
    <t>116</t>
  </si>
  <si>
    <t>-1837657165</t>
  </si>
  <si>
    <t>s uložením do sběrných surovin</t>
  </si>
  <si>
    <t>"dle pol.č.997211521"     12*0,060</t>
  </si>
  <si>
    <t>"dle pol.č.966077141"      5*0,5</t>
  </si>
  <si>
    <t>117</t>
  </si>
  <si>
    <t>240284727</t>
  </si>
  <si>
    <t>"dle pol.č.997221561 x 19"  4,683*19</t>
  </si>
  <si>
    <t>118</t>
  </si>
  <si>
    <t>-1978380968</t>
  </si>
  <si>
    <t>711</t>
  </si>
  <si>
    <t xml:space="preserve">  Izolace proti vodě, vlhkosti a plynům</t>
  </si>
  <si>
    <t>119</t>
  </si>
  <si>
    <t>711111001</t>
  </si>
  <si>
    <t>Provedení izolace proti zemní vlhkosti vodorovné za studena nátěrem penetračním</t>
  </si>
  <si>
    <t>222359662</t>
  </si>
  <si>
    <t>deska mostu</t>
  </si>
  <si>
    <t>6,3*8</t>
  </si>
  <si>
    <t>dno mostu</t>
  </si>
  <si>
    <t>5*8</t>
  </si>
  <si>
    <t>711111002</t>
  </si>
  <si>
    <t>Provedení izolace proti zemní vlhkosti vodorovné za studena lakem asfaltovým</t>
  </si>
  <si>
    <t>212580066</t>
  </si>
  <si>
    <t>dno mostu 2x</t>
  </si>
  <si>
    <t>5*8*2</t>
  </si>
  <si>
    <t>121</t>
  </si>
  <si>
    <t>711112001</t>
  </si>
  <si>
    <t>Provedení izolace proti zemní vlhkosti svislé za studena nátěrem penetračním</t>
  </si>
  <si>
    <t>297714032</t>
  </si>
  <si>
    <t>boky základové desky</t>
  </si>
  <si>
    <t>8*(3,625-0,600)+8*(3,687-0,600)</t>
  </si>
  <si>
    <t xml:space="preserve">opěry mostu zevnitř </t>
  </si>
  <si>
    <t>8*1*2</t>
  </si>
  <si>
    <t>10,7*3+1*0,45*3+4,9*0,45*3</t>
  </si>
  <si>
    <t>0,6*3,687+(3,687+1,38)/2*4,2</t>
  </si>
  <si>
    <t>boky desky mostu</t>
  </si>
  <si>
    <t>(8*2)*0,6</t>
  </si>
  <si>
    <t>122</t>
  </si>
  <si>
    <t>111631500</t>
  </si>
  <si>
    <t>lak asfaltový ALP</t>
  </si>
  <si>
    <t>-695004202</t>
  </si>
  <si>
    <t>90,400*0,0004</t>
  </si>
  <si>
    <t>146,489*0,0004</t>
  </si>
  <si>
    <t>123</t>
  </si>
  <si>
    <t>711112002</t>
  </si>
  <si>
    <t>Provedení izolace proti zemní vlhkosti svislé za studena lakem asfaltovým</t>
  </si>
  <si>
    <t>1778942539</t>
  </si>
  <si>
    <t>136,889*2</t>
  </si>
  <si>
    <t>124</t>
  </si>
  <si>
    <t>111631520</t>
  </si>
  <si>
    <t>lak asfaltový  ALN</t>
  </si>
  <si>
    <t>-520463163</t>
  </si>
  <si>
    <t>80,000*0,0004</t>
  </si>
  <si>
    <t>273,778*0,0004</t>
  </si>
  <si>
    <t>125</t>
  </si>
  <si>
    <t>711131811</t>
  </si>
  <si>
    <t>Odstranění izolace proti zemní vlhkosti vodorovné</t>
  </si>
  <si>
    <t>1803509990</t>
  </si>
  <si>
    <t>5,9*6</t>
  </si>
  <si>
    <t>5,9*3,2*2</t>
  </si>
  <si>
    <t>126</t>
  </si>
  <si>
    <t>711341564</t>
  </si>
  <si>
    <t>Provedení hydroizolace mostovek pásy přitavením NAIP</t>
  </si>
  <si>
    <t>814933695</t>
  </si>
  <si>
    <t>pod římsy zplanimetrováno + přesah 150 mm</t>
  </si>
  <si>
    <t>13,2+3,7</t>
  </si>
  <si>
    <t>127</t>
  </si>
  <si>
    <t>628361100</t>
  </si>
  <si>
    <t>pás těžký asfaltovaný  s Al vložkou</t>
  </si>
  <si>
    <t>1001598267</t>
  </si>
  <si>
    <t>(13,2+3,7)*1,15</t>
  </si>
  <si>
    <t>128</t>
  </si>
  <si>
    <t>711442.R</t>
  </si>
  <si>
    <t>Izolace mostovek asfaltovými pásy s pečetící vrstvou</t>
  </si>
  <si>
    <t>787280750</t>
  </si>
  <si>
    <t>"izolace mostovky a bezdiltačního styku z natav. AIP tl. 5 mm včetně úpravy povrchu otryskáním ocel. kuličkami, na n.k.</t>
  </si>
  <si>
    <t xml:space="preserve"> včetně izolace a pečetící vrstvy </t>
  </si>
  <si>
    <t>(7,1+7,55)*1</t>
  </si>
  <si>
    <t>129</t>
  </si>
  <si>
    <t>711471053</t>
  </si>
  <si>
    <t>Provedení vodorovné izolace proti tlakové vodě termoplasty volně položenou fólií z nízkolehčeného PE</t>
  </si>
  <si>
    <t>-868675101</t>
  </si>
  <si>
    <t>ČSN 73 6244/2010, čl. 5.2 - těsnící vrstva: geomembrána, např. těsnící fólie z HDPE</t>
  </si>
  <si>
    <t>5*7*2</t>
  </si>
  <si>
    <t>130</t>
  </si>
  <si>
    <t>693410140</t>
  </si>
  <si>
    <t>geomembrány hydroizolační hladké HDPE</t>
  </si>
  <si>
    <t>-1650314847</t>
  </si>
  <si>
    <t>výměra dle pol č. 711471052</t>
  </si>
  <si>
    <t>70*1,1 'Přepočtené koeficientem množství</t>
  </si>
  <si>
    <t>131</t>
  </si>
  <si>
    <t>711491171</t>
  </si>
  <si>
    <t>Provedení izolace proti tlakové vodě vodorovné z textilií vrstva podkladní</t>
  </si>
  <si>
    <t>869106272</t>
  </si>
  <si>
    <t>dle pol.č. 711471053</t>
  </si>
  <si>
    <t>132</t>
  </si>
  <si>
    <t>693111150</t>
  </si>
  <si>
    <t>textilie netkaná  300 g/m2 š 2m</t>
  </si>
  <si>
    <t>1208432480</t>
  </si>
  <si>
    <t>70*2</t>
  </si>
  <si>
    <t>140*1,05 'Přepočtené koeficientem množství</t>
  </si>
  <si>
    <t>711491172</t>
  </si>
  <si>
    <t>Provedení izolace proti tlakové vodě vodorovné z textilií vrstva ochranná</t>
  </si>
  <si>
    <t>287629116</t>
  </si>
  <si>
    <t>134</t>
  </si>
  <si>
    <t>998711101</t>
  </si>
  <si>
    <t>Přesun hmot tonážní pro izolace proti vodě, vlhkosti a plynům v objektech výšky do 6 m</t>
  </si>
  <si>
    <t>-1442607192</t>
  </si>
  <si>
    <t>VRN1</t>
  </si>
  <si>
    <t>Průzkumné, geodetické a projektové práce</t>
  </si>
  <si>
    <t>135</t>
  </si>
  <si>
    <t>013203000</t>
  </si>
  <si>
    <t>Dokumentace stavby bez rozlišení</t>
  </si>
  <si>
    <t>-1177624739</t>
  </si>
  <si>
    <t>"Vypracování mostního listu vč, výpočtu zatížitelnosti</t>
  </si>
  <si>
    <t>"1. hlavní prohlídka mostu</t>
  </si>
  <si>
    <t>"soubor "  1</t>
  </si>
  <si>
    <t>431 01 - Veřejné osvětlení - 1. část</t>
  </si>
  <si>
    <t xml:space="preserve">    21-m - Elektromontáže</t>
  </si>
  <si>
    <t xml:space="preserve">    46-M - Zemní práce při extr.mont.pracích</t>
  </si>
  <si>
    <t xml:space="preserve">    0 - Vedlejší rozpočtové náklady</t>
  </si>
  <si>
    <t>21-m</t>
  </si>
  <si>
    <t>Elektromontáže</t>
  </si>
  <si>
    <t>21001</t>
  </si>
  <si>
    <t>Demontáž vzdušného vedení</t>
  </si>
  <si>
    <t>236119346</t>
  </si>
  <si>
    <t>21002</t>
  </si>
  <si>
    <t>Demontáž svítidla</t>
  </si>
  <si>
    <t>1569332692</t>
  </si>
  <si>
    <t>21003</t>
  </si>
  <si>
    <t>Demontáž držáku svítidla</t>
  </si>
  <si>
    <t>-937023806</t>
  </si>
  <si>
    <t>21004</t>
  </si>
  <si>
    <t>Demontáž kabelu AYKY</t>
  </si>
  <si>
    <t>1090008864</t>
  </si>
  <si>
    <t>21005</t>
  </si>
  <si>
    <t>Ekologická likvidace odpadu</t>
  </si>
  <si>
    <t>395910304</t>
  </si>
  <si>
    <t>21006</t>
  </si>
  <si>
    <t>Pronájem montážní plošiny</t>
  </si>
  <si>
    <t>888072115</t>
  </si>
  <si>
    <t>21007</t>
  </si>
  <si>
    <t>Podružný materiál</t>
  </si>
  <si>
    <t>Kč</t>
  </si>
  <si>
    <t>-949087231</t>
  </si>
  <si>
    <t>210346314</t>
  </si>
  <si>
    <t>Ukončení kabelu koncovkou</t>
  </si>
  <si>
    <t>-2071366761</t>
  </si>
  <si>
    <t>210851411</t>
  </si>
  <si>
    <t>Kabel CYKY -J 3x1,5mm2</t>
  </si>
  <si>
    <t>-1224807961</t>
  </si>
  <si>
    <t>211031113</t>
  </si>
  <si>
    <t>Ukončení kabelu 3x1,5mm2</t>
  </si>
  <si>
    <t>1962998252</t>
  </si>
  <si>
    <t>212031141</t>
  </si>
  <si>
    <t>Montáž svítidla VO</t>
  </si>
  <si>
    <t>142345445</t>
  </si>
  <si>
    <t>2120821212</t>
  </si>
  <si>
    <t>Montáž držáku svítidla</t>
  </si>
  <si>
    <t>-227615721</t>
  </si>
  <si>
    <t>46-M</t>
  </si>
  <si>
    <t>Zemní práce při extr.mont.pracích</t>
  </si>
  <si>
    <t>22001</t>
  </si>
  <si>
    <t xml:space="preserve">DĚLENÁ CHRÁNIČKA SITEL 160/110x1000
</t>
  </si>
  <si>
    <t>-2030165009</t>
  </si>
  <si>
    <t>22005</t>
  </si>
  <si>
    <t xml:space="preserve">SPONKA
</t>
  </si>
  <si>
    <t>250202192</t>
  </si>
  <si>
    <t>22007</t>
  </si>
  <si>
    <t xml:space="preserve">MONTÁŽNÍ PĚNA 500ml
</t>
  </si>
  <si>
    <t>-1935642015</t>
  </si>
  <si>
    <t>460150154</t>
  </si>
  <si>
    <t>Hloubení kabelových zapažených i nezapažených rýh ručně š 35 cm, hl 70 cm, v hornině tř 4</t>
  </si>
  <si>
    <t>394118114</t>
  </si>
  <si>
    <t>60% z 5m</t>
  </si>
  <si>
    <t>5*0,6</t>
  </si>
  <si>
    <t>460150304</t>
  </si>
  <si>
    <t>Hloubení kabelových zapažených i nezapažených rýh ručně š 50 cm, hl 120 cm, v hornině tř 4</t>
  </si>
  <si>
    <t>-1343618737</t>
  </si>
  <si>
    <t>60% z 27m</t>
  </si>
  <si>
    <t>27*0,6</t>
  </si>
  <si>
    <t>460202154</t>
  </si>
  <si>
    <t>Hloubení kabelových nezapažených rýh strojně š 35 cm, hl 70 cm, v hornině tř 4</t>
  </si>
  <si>
    <t>-144491668</t>
  </si>
  <si>
    <t>40% z 5m</t>
  </si>
  <si>
    <t>5*0,4</t>
  </si>
  <si>
    <t>460202304</t>
  </si>
  <si>
    <t>Hloubení kabelových nezapažených rýh strojně š 50 cm, hl 120 cm, v hornině tř 4</t>
  </si>
  <si>
    <t>1126989508</t>
  </si>
  <si>
    <t>40% z 27m</t>
  </si>
  <si>
    <t>27*0,4</t>
  </si>
  <si>
    <t>461112400</t>
  </si>
  <si>
    <t>Vytyčení trasy vedení kabelového podzemního podél silnice</t>
  </si>
  <si>
    <t>km</t>
  </si>
  <si>
    <t>1054773273</t>
  </si>
  <si>
    <t>460030011</t>
  </si>
  <si>
    <t>Sejmutí drnu jakékoliv tloušťky</t>
  </si>
  <si>
    <t>-1709816505</t>
  </si>
  <si>
    <t>460421082</t>
  </si>
  <si>
    <t>Lože kabelů z písku nebo štěrkopísku tl 5 cm nad kabel, kryté plastovou folií, š lože do 50 cm</t>
  </si>
  <si>
    <t>-1709645687</t>
  </si>
  <si>
    <t>460490013</t>
  </si>
  <si>
    <t>Krytí kabelů výstražnou fólií šířky 34 cm</t>
  </si>
  <si>
    <t>392946472</t>
  </si>
  <si>
    <t>460560154</t>
  </si>
  <si>
    <t>Zásyp rýh ručně šířky 35 cm, hloubky 70 cm, z horniny třídy 4</t>
  </si>
  <si>
    <t>1574237553</t>
  </si>
  <si>
    <t>460560304</t>
  </si>
  <si>
    <t>Zásyp rýh ručně šířky 50 cm, hloubky 120 cm, z horniny třídy 4</t>
  </si>
  <si>
    <t>320530247</t>
  </si>
  <si>
    <t>460620002</t>
  </si>
  <si>
    <t>Položení drnu včetně zalití vodou na rovině</t>
  </si>
  <si>
    <t>810368972</t>
  </si>
  <si>
    <t>461811400</t>
  </si>
  <si>
    <t>Provizorní úprava terénu</t>
  </si>
  <si>
    <t>-386094048</t>
  </si>
  <si>
    <t>462111100</t>
  </si>
  <si>
    <t>Hutnění zeminy po městě po 20cm</t>
  </si>
  <si>
    <t>-707289089</t>
  </si>
  <si>
    <t>463852122</t>
  </si>
  <si>
    <t>Kabelový průchod do 150mm</t>
  </si>
  <si>
    <t>-2065107636</t>
  </si>
  <si>
    <t>030001000R</t>
  </si>
  <si>
    <t>131072</t>
  </si>
  <si>
    <t>-645255589</t>
  </si>
  <si>
    <t>03001R</t>
  </si>
  <si>
    <t>Vytýčení stávajících sítí, pomocné práce</t>
  </si>
  <si>
    <t>kč</t>
  </si>
  <si>
    <t>1771681709</t>
  </si>
  <si>
    <t>03002R</t>
  </si>
  <si>
    <t xml:space="preserve">Doprava a přesun </t>
  </si>
  <si>
    <t>212699287</t>
  </si>
  <si>
    <t>044002000R</t>
  </si>
  <si>
    <t>Revize</t>
  </si>
  <si>
    <t>772019759</t>
  </si>
  <si>
    <t>431 02 - Veřejné osvětlení - 2. část</t>
  </si>
  <si>
    <t>30568049</t>
  </si>
  <si>
    <t>-751941649</t>
  </si>
  <si>
    <t>-1715430842</t>
  </si>
  <si>
    <t>210462112</t>
  </si>
  <si>
    <t xml:space="preserve">D+M KABEL CYKYz-J 4x10mm2
</t>
  </si>
  <si>
    <t>-1597147003</t>
  </si>
  <si>
    <t>D+M KABEL CYKY-J 3x2,5mm2</t>
  </si>
  <si>
    <t>-1577842113</t>
  </si>
  <si>
    <t>211001</t>
  </si>
  <si>
    <t xml:space="preserve">SVÍTIDLO MODUS LV 70W,HPS, na výložník pr. 60mm
</t>
  </si>
  <si>
    <t>-1202771763</t>
  </si>
  <si>
    <t>211002</t>
  </si>
  <si>
    <t xml:space="preserve">DRŽÁK SVÍTIDLA DVO
</t>
  </si>
  <si>
    <t>-1861606426</t>
  </si>
  <si>
    <t>211003</t>
  </si>
  <si>
    <t xml:space="preserve">VÝBOJKA 70W
</t>
  </si>
  <si>
    <t>968094890</t>
  </si>
  <si>
    <t>211004</t>
  </si>
  <si>
    <t xml:space="preserve">POJISTKOVÁ SKŘÍŇ SP100 V PROVEDENÍ NA SLOUP
</t>
  </si>
  <si>
    <t>-1647618155</t>
  </si>
  <si>
    <t>904947062</t>
  </si>
  <si>
    <t>211031136</t>
  </si>
  <si>
    <t xml:space="preserve">D+M UKONČENÍ KABELU 4x10mm2
</t>
  </si>
  <si>
    <t>115982499</t>
  </si>
  <si>
    <t>211071311</t>
  </si>
  <si>
    <t xml:space="preserve">D+M SPOJOVAČ AlFe - Cu 
</t>
  </si>
  <si>
    <t>1557816739</t>
  </si>
  <si>
    <t>211159500</t>
  </si>
  <si>
    <t>D+M Pojistka P00 6A</t>
  </si>
  <si>
    <t>-2043370639</t>
  </si>
  <si>
    <t>211922100</t>
  </si>
  <si>
    <t xml:space="preserve">MONTÁŽ SKŘÍNĚ SP100 NA SLOUP
</t>
  </si>
  <si>
    <t>-1515144772</t>
  </si>
  <si>
    <t>1617897334</t>
  </si>
  <si>
    <t>2069862359</t>
  </si>
  <si>
    <t>212212121</t>
  </si>
  <si>
    <t xml:space="preserve">D+M DRÁT FeZn 10
</t>
  </si>
  <si>
    <t>1180165975</t>
  </si>
  <si>
    <t>212252200</t>
  </si>
  <si>
    <t xml:space="preserve">D+M SVORKA SP,SS
</t>
  </si>
  <si>
    <t>1990693637</t>
  </si>
  <si>
    <t>1989948906</t>
  </si>
  <si>
    <t>417954547</t>
  </si>
  <si>
    <t>60% z 15m</t>
  </si>
  <si>
    <t>15*0,6</t>
  </si>
  <si>
    <t>793062414</t>
  </si>
  <si>
    <t>40% z 15m</t>
  </si>
  <si>
    <t>15*0,4</t>
  </si>
  <si>
    <t>873356683</t>
  </si>
  <si>
    <t>-1447104993</t>
  </si>
  <si>
    <t>1451679125</t>
  </si>
  <si>
    <t>2122197731</t>
  </si>
  <si>
    <t>972390388</t>
  </si>
  <si>
    <t>-1002080849</t>
  </si>
  <si>
    <t>-836158965</t>
  </si>
  <si>
    <t>1555835841</t>
  </si>
  <si>
    <t>1379711489</t>
  </si>
  <si>
    <t>1916989928</t>
  </si>
  <si>
    <t>1841195673</t>
  </si>
  <si>
    <t>461 - Sdělovací vedení</t>
  </si>
  <si>
    <t>1536555630</t>
  </si>
  <si>
    <t>22002</t>
  </si>
  <si>
    <t xml:space="preserve">DĚLENÁ CHRÁNIČKA SITEL 200/160x1000
</t>
  </si>
  <si>
    <t>-481705428</t>
  </si>
  <si>
    <t>22003</t>
  </si>
  <si>
    <t xml:space="preserve">KOLENO 160/110 - 15st.
</t>
  </si>
  <si>
    <t>-973870249</t>
  </si>
  <si>
    <t>22004</t>
  </si>
  <si>
    <t xml:space="preserve">KOLENO 200/160 - 15st.
</t>
  </si>
  <si>
    <t>-866630817</t>
  </si>
  <si>
    <t>-1920981479</t>
  </si>
  <si>
    <t>22006</t>
  </si>
  <si>
    <t xml:space="preserve">MARKER 3m-BALL
</t>
  </si>
  <si>
    <t>2120854102</t>
  </si>
  <si>
    <t>-1610064344</t>
  </si>
  <si>
    <t>460010022</t>
  </si>
  <si>
    <t>1268303005</t>
  </si>
  <si>
    <t>1678196283</t>
  </si>
  <si>
    <t>-1182117214</t>
  </si>
  <si>
    <t>60% z 17m</t>
  </si>
  <si>
    <t>17*0,6</t>
  </si>
  <si>
    <t>-1302640607</t>
  </si>
  <si>
    <t>60% z 85m</t>
  </si>
  <si>
    <t>85*0,6</t>
  </si>
  <si>
    <t>58410738</t>
  </si>
  <si>
    <t>40% z 17m</t>
  </si>
  <si>
    <t>17*0,4</t>
  </si>
  <si>
    <t>-1734083526</t>
  </si>
  <si>
    <t>40% z 85m</t>
  </si>
  <si>
    <t>85*0,4</t>
  </si>
  <si>
    <t>-2011990459</t>
  </si>
  <si>
    <t>1739198858</t>
  </si>
  <si>
    <t>-1752331546</t>
  </si>
  <si>
    <t>-562162010</t>
  </si>
  <si>
    <t>96103044</t>
  </si>
  <si>
    <t>184780762</t>
  </si>
  <si>
    <t>146107792</t>
  </si>
  <si>
    <t>-1593354019</t>
  </si>
  <si>
    <t>463852123</t>
  </si>
  <si>
    <t>Kabelový průchod do 200mm</t>
  </si>
  <si>
    <t>-397248357</t>
  </si>
  <si>
    <t>850464320</t>
  </si>
  <si>
    <t>-152429654</t>
  </si>
  <si>
    <t>-2145963388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</si>
</sst>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5" fillId="0" borderId="13" xfId="0" applyNumberFormat="1" applyFont="1" applyBorder="1" applyAlignment="1">
      <alignment/>
    </xf>
    <xf numFmtId="166" fontId="35" fillId="0" borderId="14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85" t="s">
        <v>8</v>
      </c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254" t="s">
        <v>17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8"/>
      <c r="AQ5" s="30"/>
      <c r="BE5" s="252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56" t="s">
        <v>20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8"/>
      <c r="AQ6" s="30"/>
      <c r="BE6" s="253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253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253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53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253"/>
      <c r="BS10" s="23" t="s">
        <v>21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5</v>
      </c>
      <c r="AO11" s="28"/>
      <c r="AP11" s="28"/>
      <c r="AQ11" s="30"/>
      <c r="BE11" s="253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53"/>
      <c r="BS12" s="23" t="s">
        <v>21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253"/>
      <c r="BS13" s="23" t="s">
        <v>21</v>
      </c>
    </row>
    <row r="14" spans="2:71" ht="15">
      <c r="B14" s="27"/>
      <c r="C14" s="28"/>
      <c r="D14" s="28"/>
      <c r="E14" s="257" t="s">
        <v>36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253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53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38</v>
      </c>
      <c r="AO16" s="28"/>
      <c r="AP16" s="28"/>
      <c r="AQ16" s="30"/>
      <c r="BE16" s="253"/>
      <c r="BS16" s="23" t="s">
        <v>6</v>
      </c>
    </row>
    <row r="17" spans="2:71" ht="18.4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40</v>
      </c>
      <c r="AO17" s="28"/>
      <c r="AP17" s="28"/>
      <c r="AQ17" s="30"/>
      <c r="BE17" s="253"/>
      <c r="BS17" s="23" t="s">
        <v>41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53"/>
      <c r="BS18" s="23" t="s">
        <v>9</v>
      </c>
    </row>
    <row r="19" spans="2:71" ht="14.45" customHeight="1">
      <c r="B19" s="27"/>
      <c r="C19" s="28"/>
      <c r="D19" s="36" t="s">
        <v>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53"/>
      <c r="BS19" s="23" t="s">
        <v>9</v>
      </c>
    </row>
    <row r="20" spans="2:71" ht="77.25" customHeight="1">
      <c r="B20" s="27"/>
      <c r="C20" s="28"/>
      <c r="D20" s="28"/>
      <c r="E20" s="259" t="s">
        <v>43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8"/>
      <c r="AP20" s="28"/>
      <c r="AQ20" s="30"/>
      <c r="BE20" s="253"/>
      <c r="BS20" s="23" t="s">
        <v>41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5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53"/>
    </row>
    <row r="23" spans="2:57" s="1" customFormat="1" ht="25.9" customHeight="1">
      <c r="B23" s="40"/>
      <c r="C23" s="41"/>
      <c r="D23" s="42" t="s">
        <v>44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260">
        <f>ROUND(AG51,2)</f>
        <v>0</v>
      </c>
      <c r="AL23" s="261"/>
      <c r="AM23" s="261"/>
      <c r="AN23" s="261"/>
      <c r="AO23" s="261"/>
      <c r="AP23" s="41"/>
      <c r="AQ23" s="44"/>
      <c r="BE23" s="25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5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262" t="s">
        <v>45</v>
      </c>
      <c r="M25" s="262"/>
      <c r="N25" s="262"/>
      <c r="O25" s="262"/>
      <c r="P25" s="41"/>
      <c r="Q25" s="41"/>
      <c r="R25" s="41"/>
      <c r="S25" s="41"/>
      <c r="T25" s="41"/>
      <c r="U25" s="41"/>
      <c r="V25" s="41"/>
      <c r="W25" s="262" t="s">
        <v>46</v>
      </c>
      <c r="X25" s="262"/>
      <c r="Y25" s="262"/>
      <c r="Z25" s="262"/>
      <c r="AA25" s="262"/>
      <c r="AB25" s="262"/>
      <c r="AC25" s="262"/>
      <c r="AD25" s="262"/>
      <c r="AE25" s="262"/>
      <c r="AF25" s="41"/>
      <c r="AG25" s="41"/>
      <c r="AH25" s="41"/>
      <c r="AI25" s="41"/>
      <c r="AJ25" s="41"/>
      <c r="AK25" s="262" t="s">
        <v>47</v>
      </c>
      <c r="AL25" s="262"/>
      <c r="AM25" s="262"/>
      <c r="AN25" s="262"/>
      <c r="AO25" s="262"/>
      <c r="AP25" s="41"/>
      <c r="AQ25" s="44"/>
      <c r="BE25" s="253"/>
    </row>
    <row r="26" spans="2:57" s="2" customFormat="1" ht="14.45" customHeight="1">
      <c r="B26" s="46"/>
      <c r="C26" s="47"/>
      <c r="D26" s="48" t="s">
        <v>48</v>
      </c>
      <c r="E26" s="47"/>
      <c r="F26" s="48" t="s">
        <v>49</v>
      </c>
      <c r="G26" s="47"/>
      <c r="H26" s="47"/>
      <c r="I26" s="47"/>
      <c r="J26" s="47"/>
      <c r="K26" s="47"/>
      <c r="L26" s="263">
        <v>0.21</v>
      </c>
      <c r="M26" s="264"/>
      <c r="N26" s="264"/>
      <c r="O26" s="264"/>
      <c r="P26" s="47"/>
      <c r="Q26" s="47"/>
      <c r="R26" s="47"/>
      <c r="S26" s="47"/>
      <c r="T26" s="47"/>
      <c r="U26" s="47"/>
      <c r="V26" s="47"/>
      <c r="W26" s="265">
        <f>ROUND(AZ51,2)</f>
        <v>0</v>
      </c>
      <c r="X26" s="264"/>
      <c r="Y26" s="264"/>
      <c r="Z26" s="264"/>
      <c r="AA26" s="264"/>
      <c r="AB26" s="264"/>
      <c r="AC26" s="264"/>
      <c r="AD26" s="264"/>
      <c r="AE26" s="264"/>
      <c r="AF26" s="47"/>
      <c r="AG26" s="47"/>
      <c r="AH26" s="47"/>
      <c r="AI26" s="47"/>
      <c r="AJ26" s="47"/>
      <c r="AK26" s="265">
        <f>ROUND(AV51,2)</f>
        <v>0</v>
      </c>
      <c r="AL26" s="264"/>
      <c r="AM26" s="264"/>
      <c r="AN26" s="264"/>
      <c r="AO26" s="264"/>
      <c r="AP26" s="47"/>
      <c r="AQ26" s="49"/>
      <c r="BE26" s="253"/>
    </row>
    <row r="27" spans="2:57" s="2" customFormat="1" ht="14.45" customHeight="1">
      <c r="B27" s="46"/>
      <c r="C27" s="47"/>
      <c r="D27" s="47"/>
      <c r="E27" s="47"/>
      <c r="F27" s="48" t="s">
        <v>50</v>
      </c>
      <c r="G27" s="47"/>
      <c r="H27" s="47"/>
      <c r="I27" s="47"/>
      <c r="J27" s="47"/>
      <c r="K27" s="47"/>
      <c r="L27" s="263">
        <v>0.15</v>
      </c>
      <c r="M27" s="264"/>
      <c r="N27" s="264"/>
      <c r="O27" s="264"/>
      <c r="P27" s="47"/>
      <c r="Q27" s="47"/>
      <c r="R27" s="47"/>
      <c r="S27" s="47"/>
      <c r="T27" s="47"/>
      <c r="U27" s="47"/>
      <c r="V27" s="47"/>
      <c r="W27" s="265">
        <f>ROUND(BA51,2)</f>
        <v>0</v>
      </c>
      <c r="X27" s="264"/>
      <c r="Y27" s="264"/>
      <c r="Z27" s="264"/>
      <c r="AA27" s="264"/>
      <c r="AB27" s="264"/>
      <c r="AC27" s="264"/>
      <c r="AD27" s="264"/>
      <c r="AE27" s="264"/>
      <c r="AF27" s="47"/>
      <c r="AG27" s="47"/>
      <c r="AH27" s="47"/>
      <c r="AI27" s="47"/>
      <c r="AJ27" s="47"/>
      <c r="AK27" s="265">
        <f>ROUND(AW51,2)</f>
        <v>0</v>
      </c>
      <c r="AL27" s="264"/>
      <c r="AM27" s="264"/>
      <c r="AN27" s="264"/>
      <c r="AO27" s="264"/>
      <c r="AP27" s="47"/>
      <c r="AQ27" s="49"/>
      <c r="BE27" s="253"/>
    </row>
    <row r="28" spans="2:57" s="2" customFormat="1" ht="14.45" customHeight="1" hidden="1">
      <c r="B28" s="46"/>
      <c r="C28" s="47"/>
      <c r="D28" s="47"/>
      <c r="E28" s="47"/>
      <c r="F28" s="48" t="s">
        <v>51</v>
      </c>
      <c r="G28" s="47"/>
      <c r="H28" s="47"/>
      <c r="I28" s="47"/>
      <c r="J28" s="47"/>
      <c r="K28" s="47"/>
      <c r="L28" s="263">
        <v>0.21</v>
      </c>
      <c r="M28" s="264"/>
      <c r="N28" s="264"/>
      <c r="O28" s="264"/>
      <c r="P28" s="47"/>
      <c r="Q28" s="47"/>
      <c r="R28" s="47"/>
      <c r="S28" s="47"/>
      <c r="T28" s="47"/>
      <c r="U28" s="47"/>
      <c r="V28" s="47"/>
      <c r="W28" s="265">
        <f>ROUND(BB51,2)</f>
        <v>0</v>
      </c>
      <c r="X28" s="264"/>
      <c r="Y28" s="264"/>
      <c r="Z28" s="264"/>
      <c r="AA28" s="264"/>
      <c r="AB28" s="264"/>
      <c r="AC28" s="264"/>
      <c r="AD28" s="264"/>
      <c r="AE28" s="264"/>
      <c r="AF28" s="47"/>
      <c r="AG28" s="47"/>
      <c r="AH28" s="47"/>
      <c r="AI28" s="47"/>
      <c r="AJ28" s="47"/>
      <c r="AK28" s="265">
        <v>0</v>
      </c>
      <c r="AL28" s="264"/>
      <c r="AM28" s="264"/>
      <c r="AN28" s="264"/>
      <c r="AO28" s="264"/>
      <c r="AP28" s="47"/>
      <c r="AQ28" s="49"/>
      <c r="BE28" s="253"/>
    </row>
    <row r="29" spans="2:57" s="2" customFormat="1" ht="14.45" customHeight="1" hidden="1">
      <c r="B29" s="46"/>
      <c r="C29" s="47"/>
      <c r="D29" s="47"/>
      <c r="E29" s="47"/>
      <c r="F29" s="48" t="s">
        <v>52</v>
      </c>
      <c r="G29" s="47"/>
      <c r="H29" s="47"/>
      <c r="I29" s="47"/>
      <c r="J29" s="47"/>
      <c r="K29" s="47"/>
      <c r="L29" s="263">
        <v>0.15</v>
      </c>
      <c r="M29" s="264"/>
      <c r="N29" s="264"/>
      <c r="O29" s="264"/>
      <c r="P29" s="47"/>
      <c r="Q29" s="47"/>
      <c r="R29" s="47"/>
      <c r="S29" s="47"/>
      <c r="T29" s="47"/>
      <c r="U29" s="47"/>
      <c r="V29" s="47"/>
      <c r="W29" s="265">
        <f>ROUND(BC51,2)</f>
        <v>0</v>
      </c>
      <c r="X29" s="264"/>
      <c r="Y29" s="264"/>
      <c r="Z29" s="264"/>
      <c r="AA29" s="264"/>
      <c r="AB29" s="264"/>
      <c r="AC29" s="264"/>
      <c r="AD29" s="264"/>
      <c r="AE29" s="264"/>
      <c r="AF29" s="47"/>
      <c r="AG29" s="47"/>
      <c r="AH29" s="47"/>
      <c r="AI29" s="47"/>
      <c r="AJ29" s="47"/>
      <c r="AK29" s="265">
        <v>0</v>
      </c>
      <c r="AL29" s="264"/>
      <c r="AM29" s="264"/>
      <c r="AN29" s="264"/>
      <c r="AO29" s="264"/>
      <c r="AP29" s="47"/>
      <c r="AQ29" s="49"/>
      <c r="BE29" s="253"/>
    </row>
    <row r="30" spans="2:57" s="2" customFormat="1" ht="14.45" customHeight="1" hidden="1">
      <c r="B30" s="46"/>
      <c r="C30" s="47"/>
      <c r="D30" s="47"/>
      <c r="E30" s="47"/>
      <c r="F30" s="48" t="s">
        <v>53</v>
      </c>
      <c r="G30" s="47"/>
      <c r="H30" s="47"/>
      <c r="I30" s="47"/>
      <c r="J30" s="47"/>
      <c r="K30" s="47"/>
      <c r="L30" s="263">
        <v>0</v>
      </c>
      <c r="M30" s="264"/>
      <c r="N30" s="264"/>
      <c r="O30" s="264"/>
      <c r="P30" s="47"/>
      <c r="Q30" s="47"/>
      <c r="R30" s="47"/>
      <c r="S30" s="47"/>
      <c r="T30" s="47"/>
      <c r="U30" s="47"/>
      <c r="V30" s="47"/>
      <c r="W30" s="265">
        <f>ROUND(BD51,2)</f>
        <v>0</v>
      </c>
      <c r="X30" s="264"/>
      <c r="Y30" s="264"/>
      <c r="Z30" s="264"/>
      <c r="AA30" s="264"/>
      <c r="AB30" s="264"/>
      <c r="AC30" s="264"/>
      <c r="AD30" s="264"/>
      <c r="AE30" s="264"/>
      <c r="AF30" s="47"/>
      <c r="AG30" s="47"/>
      <c r="AH30" s="47"/>
      <c r="AI30" s="47"/>
      <c r="AJ30" s="47"/>
      <c r="AK30" s="265">
        <v>0</v>
      </c>
      <c r="AL30" s="264"/>
      <c r="AM30" s="264"/>
      <c r="AN30" s="264"/>
      <c r="AO30" s="264"/>
      <c r="AP30" s="47"/>
      <c r="AQ30" s="49"/>
      <c r="BE30" s="25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53"/>
    </row>
    <row r="32" spans="2:57" s="1" customFormat="1" ht="25.9" customHeight="1">
      <c r="B32" s="40"/>
      <c r="C32" s="50"/>
      <c r="D32" s="51" t="s">
        <v>54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55</v>
      </c>
      <c r="U32" s="52"/>
      <c r="V32" s="52"/>
      <c r="W32" s="52"/>
      <c r="X32" s="266" t="s">
        <v>56</v>
      </c>
      <c r="Y32" s="267"/>
      <c r="Z32" s="267"/>
      <c r="AA32" s="267"/>
      <c r="AB32" s="267"/>
      <c r="AC32" s="52"/>
      <c r="AD32" s="52"/>
      <c r="AE32" s="52"/>
      <c r="AF32" s="52"/>
      <c r="AG32" s="52"/>
      <c r="AH32" s="52"/>
      <c r="AI32" s="52"/>
      <c r="AJ32" s="52"/>
      <c r="AK32" s="268">
        <f>SUM(AK23:AK30)</f>
        <v>0</v>
      </c>
      <c r="AL32" s="267"/>
      <c r="AM32" s="267"/>
      <c r="AN32" s="267"/>
      <c r="AO32" s="269"/>
      <c r="AP32" s="50"/>
      <c r="AQ32" s="54"/>
      <c r="BE32" s="25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57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11-229-2</v>
      </c>
      <c r="AR41" s="61"/>
    </row>
    <row r="42" spans="2:44" s="4" customFormat="1" ht="36.95" customHeight="1">
      <c r="B42" s="63"/>
      <c r="C42" s="64" t="s">
        <v>19</v>
      </c>
      <c r="L42" s="270" t="str">
        <f>K6</f>
        <v>III/1257 Polánka, most ev.č. 1257-3</v>
      </c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25</v>
      </c>
      <c r="L44" s="65" t="str">
        <f>IF(K8="","",K8)</f>
        <v xml:space="preserve"> </v>
      </c>
      <c r="AI44" s="62" t="s">
        <v>27</v>
      </c>
      <c r="AM44" s="272" t="str">
        <f>IF(AN8="","",AN8)</f>
        <v>3. 1. 2018</v>
      </c>
      <c r="AN44" s="272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31</v>
      </c>
      <c r="L46" s="3" t="str">
        <f>IF(E11="","",E11)</f>
        <v>Středočeský kraj,  Zborovská 11, Praha 4</v>
      </c>
      <c r="AI46" s="62" t="s">
        <v>37</v>
      </c>
      <c r="AM46" s="273" t="str">
        <f>IF(E17="","",E17)</f>
        <v xml:space="preserve">PRAGOPROJEKT, a.s.  Praha </v>
      </c>
      <c r="AN46" s="273"/>
      <c r="AO46" s="273"/>
      <c r="AP46" s="273"/>
      <c r="AR46" s="40"/>
      <c r="AS46" s="274" t="s">
        <v>58</v>
      </c>
      <c r="AT46" s="27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35</v>
      </c>
      <c r="L47" s="3" t="str">
        <f>IF(E14="Vyplň údaj","",E14)</f>
        <v/>
      </c>
      <c r="AR47" s="40"/>
      <c r="AS47" s="276"/>
      <c r="AT47" s="277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276"/>
      <c r="AT48" s="277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278" t="s">
        <v>59</v>
      </c>
      <c r="D49" s="279"/>
      <c r="E49" s="279"/>
      <c r="F49" s="279"/>
      <c r="G49" s="279"/>
      <c r="H49" s="70"/>
      <c r="I49" s="280" t="s">
        <v>60</v>
      </c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81" t="s">
        <v>61</v>
      </c>
      <c r="AH49" s="279"/>
      <c r="AI49" s="279"/>
      <c r="AJ49" s="279"/>
      <c r="AK49" s="279"/>
      <c r="AL49" s="279"/>
      <c r="AM49" s="279"/>
      <c r="AN49" s="280" t="s">
        <v>62</v>
      </c>
      <c r="AO49" s="279"/>
      <c r="AP49" s="279"/>
      <c r="AQ49" s="71" t="s">
        <v>63</v>
      </c>
      <c r="AR49" s="40"/>
      <c r="AS49" s="72" t="s">
        <v>64</v>
      </c>
      <c r="AT49" s="73" t="s">
        <v>65</v>
      </c>
      <c r="AU49" s="73" t="s">
        <v>66</v>
      </c>
      <c r="AV49" s="73" t="s">
        <v>67</v>
      </c>
      <c r="AW49" s="73" t="s">
        <v>68</v>
      </c>
      <c r="AX49" s="73" t="s">
        <v>69</v>
      </c>
      <c r="AY49" s="73" t="s">
        <v>70</v>
      </c>
      <c r="AZ49" s="73" t="s">
        <v>71</v>
      </c>
      <c r="BA49" s="73" t="s">
        <v>72</v>
      </c>
      <c r="BB49" s="73" t="s">
        <v>73</v>
      </c>
      <c r="BC49" s="73" t="s">
        <v>74</v>
      </c>
      <c r="BD49" s="74" t="s">
        <v>75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287">
        <f>ROUND(SUM(AG52:AG62),2)</f>
        <v>0</v>
      </c>
      <c r="AH51" s="287"/>
      <c r="AI51" s="287"/>
      <c r="AJ51" s="287"/>
      <c r="AK51" s="287"/>
      <c r="AL51" s="287"/>
      <c r="AM51" s="287"/>
      <c r="AN51" s="288">
        <f aca="true" t="shared" si="0" ref="AN51:AN62">SUM(AG51,AT51)</f>
        <v>0</v>
      </c>
      <c r="AO51" s="288"/>
      <c r="AP51" s="288"/>
      <c r="AQ51" s="78" t="s">
        <v>5</v>
      </c>
      <c r="AR51" s="63"/>
      <c r="AS51" s="79">
        <f>ROUND(SUM(AS52:AS62),2)</f>
        <v>0</v>
      </c>
      <c r="AT51" s="80">
        <f aca="true" t="shared" si="1" ref="AT51:AT62">ROUND(SUM(AV51:AW51),2)</f>
        <v>0</v>
      </c>
      <c r="AU51" s="81">
        <f>ROUND(SUM(AU52:AU62),5)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ROUND(SUM(AZ52:AZ62),2)</f>
        <v>0</v>
      </c>
      <c r="BA51" s="80">
        <f>ROUND(SUM(BA52:BA62),2)</f>
        <v>0</v>
      </c>
      <c r="BB51" s="80">
        <f>ROUND(SUM(BB52:BB62),2)</f>
        <v>0</v>
      </c>
      <c r="BC51" s="80">
        <f>ROUND(SUM(BC52:BC62),2)</f>
        <v>0</v>
      </c>
      <c r="BD51" s="82">
        <f>ROUND(SUM(BD52:BD62),2)</f>
        <v>0</v>
      </c>
      <c r="BS51" s="64" t="s">
        <v>77</v>
      </c>
      <c r="BT51" s="64" t="s">
        <v>78</v>
      </c>
      <c r="BU51" s="83" t="s">
        <v>79</v>
      </c>
      <c r="BV51" s="64" t="s">
        <v>80</v>
      </c>
      <c r="BW51" s="64" t="s">
        <v>7</v>
      </c>
      <c r="BX51" s="64" t="s">
        <v>81</v>
      </c>
      <c r="CL51" s="64" t="s">
        <v>5</v>
      </c>
    </row>
    <row r="52" spans="1:91" s="5" customFormat="1" ht="22.5" customHeight="1">
      <c r="A52" s="84" t="s">
        <v>82</v>
      </c>
      <c r="B52" s="85"/>
      <c r="C52" s="86"/>
      <c r="D52" s="284" t="s">
        <v>83</v>
      </c>
      <c r="E52" s="284"/>
      <c r="F52" s="284"/>
      <c r="G52" s="284"/>
      <c r="H52" s="284"/>
      <c r="I52" s="87"/>
      <c r="J52" s="284" t="s">
        <v>84</v>
      </c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2">
        <f>'000 - Všeobecné a předběž...'!J27</f>
        <v>0</v>
      </c>
      <c r="AH52" s="283"/>
      <c r="AI52" s="283"/>
      <c r="AJ52" s="283"/>
      <c r="AK52" s="283"/>
      <c r="AL52" s="283"/>
      <c r="AM52" s="283"/>
      <c r="AN52" s="282">
        <f t="shared" si="0"/>
        <v>0</v>
      </c>
      <c r="AO52" s="283"/>
      <c r="AP52" s="283"/>
      <c r="AQ52" s="88" t="s">
        <v>85</v>
      </c>
      <c r="AR52" s="85"/>
      <c r="AS52" s="89">
        <v>0</v>
      </c>
      <c r="AT52" s="90">
        <f t="shared" si="1"/>
        <v>0</v>
      </c>
      <c r="AU52" s="91">
        <f>'000 - Všeobecné a předběž...'!P79</f>
        <v>0</v>
      </c>
      <c r="AV52" s="90">
        <f>'000 - Všeobecné a předběž...'!J30</f>
        <v>0</v>
      </c>
      <c r="AW52" s="90">
        <f>'000 - Všeobecné a předběž...'!J31</f>
        <v>0</v>
      </c>
      <c r="AX52" s="90">
        <f>'000 - Všeobecné a předběž...'!J32</f>
        <v>0</v>
      </c>
      <c r="AY52" s="90">
        <f>'000 - Všeobecné a předběž...'!J33</f>
        <v>0</v>
      </c>
      <c r="AZ52" s="90">
        <f>'000 - Všeobecné a předběž...'!F30</f>
        <v>0</v>
      </c>
      <c r="BA52" s="90">
        <f>'000 - Všeobecné a předběž...'!F31</f>
        <v>0</v>
      </c>
      <c r="BB52" s="90">
        <f>'000 - Všeobecné a předběž...'!F32</f>
        <v>0</v>
      </c>
      <c r="BC52" s="90">
        <f>'000 - Všeobecné a předběž...'!F33</f>
        <v>0</v>
      </c>
      <c r="BD52" s="92">
        <f>'000 - Všeobecné a předběž...'!F34</f>
        <v>0</v>
      </c>
      <c r="BT52" s="93" t="s">
        <v>24</v>
      </c>
      <c r="BV52" s="93" t="s">
        <v>80</v>
      </c>
      <c r="BW52" s="93" t="s">
        <v>86</v>
      </c>
      <c r="BX52" s="93" t="s">
        <v>7</v>
      </c>
      <c r="CL52" s="93" t="s">
        <v>5</v>
      </c>
      <c r="CM52" s="93" t="s">
        <v>87</v>
      </c>
    </row>
    <row r="53" spans="1:91" s="5" customFormat="1" ht="22.5" customHeight="1">
      <c r="A53" s="84" t="s">
        <v>82</v>
      </c>
      <c r="B53" s="85"/>
      <c r="C53" s="86"/>
      <c r="D53" s="284" t="s">
        <v>88</v>
      </c>
      <c r="E53" s="284"/>
      <c r="F53" s="284"/>
      <c r="G53" s="284"/>
      <c r="H53" s="284"/>
      <c r="I53" s="87"/>
      <c r="J53" s="284" t="s">
        <v>89</v>
      </c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2">
        <f>'101 - Rekonstrukce silnic...'!J27</f>
        <v>0</v>
      </c>
      <c r="AH53" s="283"/>
      <c r="AI53" s="283"/>
      <c r="AJ53" s="283"/>
      <c r="AK53" s="283"/>
      <c r="AL53" s="283"/>
      <c r="AM53" s="283"/>
      <c r="AN53" s="282">
        <f t="shared" si="0"/>
        <v>0</v>
      </c>
      <c r="AO53" s="283"/>
      <c r="AP53" s="283"/>
      <c r="AQ53" s="88" t="s">
        <v>85</v>
      </c>
      <c r="AR53" s="85"/>
      <c r="AS53" s="89">
        <v>0</v>
      </c>
      <c r="AT53" s="90">
        <f t="shared" si="1"/>
        <v>0</v>
      </c>
      <c r="AU53" s="91">
        <f>'101 - Rekonstrukce silnic...'!P84</f>
        <v>0</v>
      </c>
      <c r="AV53" s="90">
        <f>'101 - Rekonstrukce silnic...'!J30</f>
        <v>0</v>
      </c>
      <c r="AW53" s="90">
        <f>'101 - Rekonstrukce silnic...'!J31</f>
        <v>0</v>
      </c>
      <c r="AX53" s="90">
        <f>'101 - Rekonstrukce silnic...'!J32</f>
        <v>0</v>
      </c>
      <c r="AY53" s="90">
        <f>'101 - Rekonstrukce silnic...'!J33</f>
        <v>0</v>
      </c>
      <c r="AZ53" s="90">
        <f>'101 - Rekonstrukce silnic...'!F30</f>
        <v>0</v>
      </c>
      <c r="BA53" s="90">
        <f>'101 - Rekonstrukce silnic...'!F31</f>
        <v>0</v>
      </c>
      <c r="BB53" s="90">
        <f>'101 - Rekonstrukce silnic...'!F32</f>
        <v>0</v>
      </c>
      <c r="BC53" s="90">
        <f>'101 - Rekonstrukce silnic...'!F33</f>
        <v>0</v>
      </c>
      <c r="BD53" s="92">
        <f>'101 - Rekonstrukce silnic...'!F34</f>
        <v>0</v>
      </c>
      <c r="BT53" s="93" t="s">
        <v>24</v>
      </c>
      <c r="BV53" s="93" t="s">
        <v>80</v>
      </c>
      <c r="BW53" s="93" t="s">
        <v>90</v>
      </c>
      <c r="BX53" s="93" t="s">
        <v>7</v>
      </c>
      <c r="CL53" s="93" t="s">
        <v>5</v>
      </c>
      <c r="CM53" s="93" t="s">
        <v>87</v>
      </c>
    </row>
    <row r="54" spans="1:91" s="5" customFormat="1" ht="22.5" customHeight="1">
      <c r="A54" s="84" t="s">
        <v>82</v>
      </c>
      <c r="B54" s="85"/>
      <c r="C54" s="86"/>
      <c r="D54" s="284" t="s">
        <v>91</v>
      </c>
      <c r="E54" s="284"/>
      <c r="F54" s="284"/>
      <c r="G54" s="284"/>
      <c r="H54" s="284"/>
      <c r="I54" s="87"/>
      <c r="J54" s="284" t="s">
        <v>92</v>
      </c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2">
        <f>'101.1 - Rekonstrukce siln...'!J27</f>
        <v>0</v>
      </c>
      <c r="AH54" s="283"/>
      <c r="AI54" s="283"/>
      <c r="AJ54" s="283"/>
      <c r="AK54" s="283"/>
      <c r="AL54" s="283"/>
      <c r="AM54" s="283"/>
      <c r="AN54" s="282">
        <f t="shared" si="0"/>
        <v>0</v>
      </c>
      <c r="AO54" s="283"/>
      <c r="AP54" s="283"/>
      <c r="AQ54" s="88" t="s">
        <v>85</v>
      </c>
      <c r="AR54" s="85"/>
      <c r="AS54" s="89">
        <v>0</v>
      </c>
      <c r="AT54" s="90">
        <f t="shared" si="1"/>
        <v>0</v>
      </c>
      <c r="AU54" s="91">
        <f>'101.1 - Rekonstrukce siln...'!P83</f>
        <v>0</v>
      </c>
      <c r="AV54" s="90">
        <f>'101.1 - Rekonstrukce siln...'!J30</f>
        <v>0</v>
      </c>
      <c r="AW54" s="90">
        <f>'101.1 - Rekonstrukce siln...'!J31</f>
        <v>0</v>
      </c>
      <c r="AX54" s="90">
        <f>'101.1 - Rekonstrukce siln...'!J32</f>
        <v>0</v>
      </c>
      <c r="AY54" s="90">
        <f>'101.1 - Rekonstrukce siln...'!J33</f>
        <v>0</v>
      </c>
      <c r="AZ54" s="90">
        <f>'101.1 - Rekonstrukce siln...'!F30</f>
        <v>0</v>
      </c>
      <c r="BA54" s="90">
        <f>'101.1 - Rekonstrukce siln...'!F31</f>
        <v>0</v>
      </c>
      <c r="BB54" s="90">
        <f>'101.1 - Rekonstrukce siln...'!F32</f>
        <v>0</v>
      </c>
      <c r="BC54" s="90">
        <f>'101.1 - Rekonstrukce siln...'!F33</f>
        <v>0</v>
      </c>
      <c r="BD54" s="92">
        <f>'101.1 - Rekonstrukce siln...'!F34</f>
        <v>0</v>
      </c>
      <c r="BT54" s="93" t="s">
        <v>24</v>
      </c>
      <c r="BV54" s="93" t="s">
        <v>80</v>
      </c>
      <c r="BW54" s="93" t="s">
        <v>93</v>
      </c>
      <c r="BX54" s="93" t="s">
        <v>7</v>
      </c>
      <c r="CL54" s="93" t="s">
        <v>5</v>
      </c>
      <c r="CM54" s="93" t="s">
        <v>87</v>
      </c>
    </row>
    <row r="55" spans="1:91" s="5" customFormat="1" ht="22.5" customHeight="1">
      <c r="A55" s="84" t="s">
        <v>82</v>
      </c>
      <c r="B55" s="85"/>
      <c r="C55" s="86"/>
      <c r="D55" s="284" t="s">
        <v>94</v>
      </c>
      <c r="E55" s="284"/>
      <c r="F55" s="284"/>
      <c r="G55" s="284"/>
      <c r="H55" s="284"/>
      <c r="I55" s="87"/>
      <c r="J55" s="284" t="s">
        <v>95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2">
        <f>'102 - Chodník v Polánce'!J27</f>
        <v>0</v>
      </c>
      <c r="AH55" s="283"/>
      <c r="AI55" s="283"/>
      <c r="AJ55" s="283"/>
      <c r="AK55" s="283"/>
      <c r="AL55" s="283"/>
      <c r="AM55" s="283"/>
      <c r="AN55" s="282">
        <f t="shared" si="0"/>
        <v>0</v>
      </c>
      <c r="AO55" s="283"/>
      <c r="AP55" s="283"/>
      <c r="AQ55" s="88" t="s">
        <v>85</v>
      </c>
      <c r="AR55" s="85"/>
      <c r="AS55" s="89">
        <v>0</v>
      </c>
      <c r="AT55" s="90">
        <f t="shared" si="1"/>
        <v>0</v>
      </c>
      <c r="AU55" s="91">
        <f>'102 - Chodník v Polánce'!P81</f>
        <v>0</v>
      </c>
      <c r="AV55" s="90">
        <f>'102 - Chodník v Polánce'!J30</f>
        <v>0</v>
      </c>
      <c r="AW55" s="90">
        <f>'102 - Chodník v Polánce'!J31</f>
        <v>0</v>
      </c>
      <c r="AX55" s="90">
        <f>'102 - Chodník v Polánce'!J32</f>
        <v>0</v>
      </c>
      <c r="AY55" s="90">
        <f>'102 - Chodník v Polánce'!J33</f>
        <v>0</v>
      </c>
      <c r="AZ55" s="90">
        <f>'102 - Chodník v Polánce'!F30</f>
        <v>0</v>
      </c>
      <c r="BA55" s="90">
        <f>'102 - Chodník v Polánce'!F31</f>
        <v>0</v>
      </c>
      <c r="BB55" s="90">
        <f>'102 - Chodník v Polánce'!F32</f>
        <v>0</v>
      </c>
      <c r="BC55" s="90">
        <f>'102 - Chodník v Polánce'!F33</f>
        <v>0</v>
      </c>
      <c r="BD55" s="92">
        <f>'102 - Chodník v Polánce'!F34</f>
        <v>0</v>
      </c>
      <c r="BT55" s="93" t="s">
        <v>24</v>
      </c>
      <c r="BV55" s="93" t="s">
        <v>80</v>
      </c>
      <c r="BW55" s="93" t="s">
        <v>96</v>
      </c>
      <c r="BX55" s="93" t="s">
        <v>7</v>
      </c>
      <c r="CL55" s="93" t="s">
        <v>5</v>
      </c>
      <c r="CM55" s="93" t="s">
        <v>87</v>
      </c>
    </row>
    <row r="56" spans="1:91" s="5" customFormat="1" ht="22.5" customHeight="1">
      <c r="A56" s="84" t="s">
        <v>82</v>
      </c>
      <c r="B56" s="85"/>
      <c r="C56" s="86"/>
      <c r="D56" s="284" t="s">
        <v>97</v>
      </c>
      <c r="E56" s="284"/>
      <c r="F56" s="284"/>
      <c r="G56" s="284"/>
      <c r="H56" s="284"/>
      <c r="I56" s="87"/>
      <c r="J56" s="284" t="s">
        <v>98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2">
        <f>'103 - DIO'!J27</f>
        <v>0</v>
      </c>
      <c r="AH56" s="283"/>
      <c r="AI56" s="283"/>
      <c r="AJ56" s="283"/>
      <c r="AK56" s="283"/>
      <c r="AL56" s="283"/>
      <c r="AM56" s="283"/>
      <c r="AN56" s="282">
        <f t="shared" si="0"/>
        <v>0</v>
      </c>
      <c r="AO56" s="283"/>
      <c r="AP56" s="283"/>
      <c r="AQ56" s="88" t="s">
        <v>85</v>
      </c>
      <c r="AR56" s="85"/>
      <c r="AS56" s="89">
        <v>0</v>
      </c>
      <c r="AT56" s="90">
        <f t="shared" si="1"/>
        <v>0</v>
      </c>
      <c r="AU56" s="91">
        <f>'103 - DIO'!P79</f>
        <v>0</v>
      </c>
      <c r="AV56" s="90">
        <f>'103 - DIO'!J30</f>
        <v>0</v>
      </c>
      <c r="AW56" s="90">
        <f>'103 - DIO'!J31</f>
        <v>0</v>
      </c>
      <c r="AX56" s="90">
        <f>'103 - DIO'!J32</f>
        <v>0</v>
      </c>
      <c r="AY56" s="90">
        <f>'103 - DIO'!J33</f>
        <v>0</v>
      </c>
      <c r="AZ56" s="90">
        <f>'103 - DIO'!F30</f>
        <v>0</v>
      </c>
      <c r="BA56" s="90">
        <f>'103 - DIO'!F31</f>
        <v>0</v>
      </c>
      <c r="BB56" s="90">
        <f>'103 - DIO'!F32</f>
        <v>0</v>
      </c>
      <c r="BC56" s="90">
        <f>'103 - DIO'!F33</f>
        <v>0</v>
      </c>
      <c r="BD56" s="92">
        <f>'103 - DIO'!F34</f>
        <v>0</v>
      </c>
      <c r="BT56" s="93" t="s">
        <v>24</v>
      </c>
      <c r="BV56" s="93" t="s">
        <v>80</v>
      </c>
      <c r="BW56" s="93" t="s">
        <v>99</v>
      </c>
      <c r="BX56" s="93" t="s">
        <v>7</v>
      </c>
      <c r="CL56" s="93" t="s">
        <v>5</v>
      </c>
      <c r="CM56" s="93" t="s">
        <v>87</v>
      </c>
    </row>
    <row r="57" spans="1:91" s="5" customFormat="1" ht="22.5" customHeight="1">
      <c r="A57" s="84" t="s">
        <v>82</v>
      </c>
      <c r="B57" s="85"/>
      <c r="C57" s="86"/>
      <c r="D57" s="284" t="s">
        <v>100</v>
      </c>
      <c r="E57" s="284"/>
      <c r="F57" s="284"/>
      <c r="G57" s="284"/>
      <c r="H57" s="284"/>
      <c r="I57" s="87"/>
      <c r="J57" s="284" t="s">
        <v>101</v>
      </c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2">
        <f>'104 - Rekonstrukce silnič...'!J27</f>
        <v>0</v>
      </c>
      <c r="AH57" s="283"/>
      <c r="AI57" s="283"/>
      <c r="AJ57" s="283"/>
      <c r="AK57" s="283"/>
      <c r="AL57" s="283"/>
      <c r="AM57" s="283"/>
      <c r="AN57" s="282">
        <f t="shared" si="0"/>
        <v>0</v>
      </c>
      <c r="AO57" s="283"/>
      <c r="AP57" s="283"/>
      <c r="AQ57" s="88" t="s">
        <v>85</v>
      </c>
      <c r="AR57" s="85"/>
      <c r="AS57" s="89">
        <v>0</v>
      </c>
      <c r="AT57" s="90">
        <f t="shared" si="1"/>
        <v>0</v>
      </c>
      <c r="AU57" s="91">
        <f>'104 - Rekonstrukce silnič...'!P89</f>
        <v>0</v>
      </c>
      <c r="AV57" s="90">
        <f>'104 - Rekonstrukce silnič...'!J30</f>
        <v>0</v>
      </c>
      <c r="AW57" s="90">
        <f>'104 - Rekonstrukce silnič...'!J31</f>
        <v>0</v>
      </c>
      <c r="AX57" s="90">
        <f>'104 - Rekonstrukce silnič...'!J32</f>
        <v>0</v>
      </c>
      <c r="AY57" s="90">
        <f>'104 - Rekonstrukce silnič...'!J33</f>
        <v>0</v>
      </c>
      <c r="AZ57" s="90">
        <f>'104 - Rekonstrukce silnič...'!F30</f>
        <v>0</v>
      </c>
      <c r="BA57" s="90">
        <f>'104 - Rekonstrukce silnič...'!F31</f>
        <v>0</v>
      </c>
      <c r="BB57" s="90">
        <f>'104 - Rekonstrukce silnič...'!F32</f>
        <v>0</v>
      </c>
      <c r="BC57" s="90">
        <f>'104 - Rekonstrukce silnič...'!F33</f>
        <v>0</v>
      </c>
      <c r="BD57" s="92">
        <f>'104 - Rekonstrukce silnič...'!F34</f>
        <v>0</v>
      </c>
      <c r="BT57" s="93" t="s">
        <v>24</v>
      </c>
      <c r="BV57" s="93" t="s">
        <v>80</v>
      </c>
      <c r="BW57" s="93" t="s">
        <v>102</v>
      </c>
      <c r="BX57" s="93" t="s">
        <v>7</v>
      </c>
      <c r="CL57" s="93" t="s">
        <v>5</v>
      </c>
      <c r="CM57" s="93" t="s">
        <v>87</v>
      </c>
    </row>
    <row r="58" spans="1:91" s="5" customFormat="1" ht="22.5" customHeight="1">
      <c r="A58" s="84" t="s">
        <v>82</v>
      </c>
      <c r="B58" s="85"/>
      <c r="C58" s="86"/>
      <c r="D58" s="284" t="s">
        <v>103</v>
      </c>
      <c r="E58" s="284"/>
      <c r="F58" s="284"/>
      <c r="G58" s="284"/>
      <c r="H58" s="284"/>
      <c r="I58" s="87"/>
      <c r="J58" s="284" t="s">
        <v>104</v>
      </c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2">
        <f>'105 - Rekonstrukce povrch...'!J27</f>
        <v>0</v>
      </c>
      <c r="AH58" s="283"/>
      <c r="AI58" s="283"/>
      <c r="AJ58" s="283"/>
      <c r="AK58" s="283"/>
      <c r="AL58" s="283"/>
      <c r="AM58" s="283"/>
      <c r="AN58" s="282">
        <f t="shared" si="0"/>
        <v>0</v>
      </c>
      <c r="AO58" s="283"/>
      <c r="AP58" s="283"/>
      <c r="AQ58" s="88" t="s">
        <v>85</v>
      </c>
      <c r="AR58" s="85"/>
      <c r="AS58" s="89">
        <v>0</v>
      </c>
      <c r="AT58" s="90">
        <f t="shared" si="1"/>
        <v>0</v>
      </c>
      <c r="AU58" s="91">
        <f>'105 - Rekonstrukce povrch...'!P80</f>
        <v>0</v>
      </c>
      <c r="AV58" s="90">
        <f>'105 - Rekonstrukce povrch...'!J30</f>
        <v>0</v>
      </c>
      <c r="AW58" s="90">
        <f>'105 - Rekonstrukce povrch...'!J31</f>
        <v>0</v>
      </c>
      <c r="AX58" s="90">
        <f>'105 - Rekonstrukce povrch...'!J32</f>
        <v>0</v>
      </c>
      <c r="AY58" s="90">
        <f>'105 - Rekonstrukce povrch...'!J33</f>
        <v>0</v>
      </c>
      <c r="AZ58" s="90">
        <f>'105 - Rekonstrukce povrch...'!F30</f>
        <v>0</v>
      </c>
      <c r="BA58" s="90">
        <f>'105 - Rekonstrukce povrch...'!F31</f>
        <v>0</v>
      </c>
      <c r="BB58" s="90">
        <f>'105 - Rekonstrukce povrch...'!F32</f>
        <v>0</v>
      </c>
      <c r="BC58" s="90">
        <f>'105 - Rekonstrukce povrch...'!F33</f>
        <v>0</v>
      </c>
      <c r="BD58" s="92">
        <f>'105 - Rekonstrukce povrch...'!F34</f>
        <v>0</v>
      </c>
      <c r="BT58" s="93" t="s">
        <v>24</v>
      </c>
      <c r="BV58" s="93" t="s">
        <v>80</v>
      </c>
      <c r="BW58" s="93" t="s">
        <v>105</v>
      </c>
      <c r="BX58" s="93" t="s">
        <v>7</v>
      </c>
      <c r="CL58" s="93" t="s">
        <v>5</v>
      </c>
      <c r="CM58" s="93" t="s">
        <v>87</v>
      </c>
    </row>
    <row r="59" spans="1:91" s="5" customFormat="1" ht="22.5" customHeight="1">
      <c r="A59" s="84" t="s">
        <v>82</v>
      </c>
      <c r="B59" s="85"/>
      <c r="C59" s="86"/>
      <c r="D59" s="284" t="s">
        <v>106</v>
      </c>
      <c r="E59" s="284"/>
      <c r="F59" s="284"/>
      <c r="G59" s="284"/>
      <c r="H59" s="284"/>
      <c r="I59" s="87"/>
      <c r="J59" s="284" t="s">
        <v>107</v>
      </c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2">
        <f>'201 - Most přes Polánecký...'!J27</f>
        <v>0</v>
      </c>
      <c r="AH59" s="283"/>
      <c r="AI59" s="283"/>
      <c r="AJ59" s="283"/>
      <c r="AK59" s="283"/>
      <c r="AL59" s="283"/>
      <c r="AM59" s="283"/>
      <c r="AN59" s="282">
        <f t="shared" si="0"/>
        <v>0</v>
      </c>
      <c r="AO59" s="283"/>
      <c r="AP59" s="283"/>
      <c r="AQ59" s="88" t="s">
        <v>85</v>
      </c>
      <c r="AR59" s="85"/>
      <c r="AS59" s="89">
        <v>0</v>
      </c>
      <c r="AT59" s="90">
        <f t="shared" si="1"/>
        <v>0</v>
      </c>
      <c r="AU59" s="91">
        <f>'201 - Most přes Polánecký...'!P90</f>
        <v>0</v>
      </c>
      <c r="AV59" s="90">
        <f>'201 - Most přes Polánecký...'!J30</f>
        <v>0</v>
      </c>
      <c r="AW59" s="90">
        <f>'201 - Most přes Polánecký...'!J31</f>
        <v>0</v>
      </c>
      <c r="AX59" s="90">
        <f>'201 - Most přes Polánecký...'!J32</f>
        <v>0</v>
      </c>
      <c r="AY59" s="90">
        <f>'201 - Most přes Polánecký...'!J33</f>
        <v>0</v>
      </c>
      <c r="AZ59" s="90">
        <f>'201 - Most přes Polánecký...'!F30</f>
        <v>0</v>
      </c>
      <c r="BA59" s="90">
        <f>'201 - Most přes Polánecký...'!F31</f>
        <v>0</v>
      </c>
      <c r="BB59" s="90">
        <f>'201 - Most přes Polánecký...'!F32</f>
        <v>0</v>
      </c>
      <c r="BC59" s="90">
        <f>'201 - Most přes Polánecký...'!F33</f>
        <v>0</v>
      </c>
      <c r="BD59" s="92">
        <f>'201 - Most přes Polánecký...'!F34</f>
        <v>0</v>
      </c>
      <c r="BT59" s="93" t="s">
        <v>24</v>
      </c>
      <c r="BV59" s="93" t="s">
        <v>80</v>
      </c>
      <c r="BW59" s="93" t="s">
        <v>108</v>
      </c>
      <c r="BX59" s="93" t="s">
        <v>7</v>
      </c>
      <c r="CL59" s="93" t="s">
        <v>5</v>
      </c>
      <c r="CM59" s="93" t="s">
        <v>87</v>
      </c>
    </row>
    <row r="60" spans="1:91" s="5" customFormat="1" ht="22.5" customHeight="1">
      <c r="A60" s="84" t="s">
        <v>82</v>
      </c>
      <c r="B60" s="85"/>
      <c r="C60" s="86"/>
      <c r="D60" s="284" t="s">
        <v>109</v>
      </c>
      <c r="E60" s="284"/>
      <c r="F60" s="284"/>
      <c r="G60" s="284"/>
      <c r="H60" s="284"/>
      <c r="I60" s="87"/>
      <c r="J60" s="284" t="s">
        <v>110</v>
      </c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2">
        <f>'431 01 - Veřejné osvětlen...'!J27</f>
        <v>0</v>
      </c>
      <c r="AH60" s="283"/>
      <c r="AI60" s="283"/>
      <c r="AJ60" s="283"/>
      <c r="AK60" s="283"/>
      <c r="AL60" s="283"/>
      <c r="AM60" s="283"/>
      <c r="AN60" s="282">
        <f t="shared" si="0"/>
        <v>0</v>
      </c>
      <c r="AO60" s="283"/>
      <c r="AP60" s="283"/>
      <c r="AQ60" s="88" t="s">
        <v>85</v>
      </c>
      <c r="AR60" s="85"/>
      <c r="AS60" s="89">
        <v>0</v>
      </c>
      <c r="AT60" s="90">
        <f t="shared" si="1"/>
        <v>0</v>
      </c>
      <c r="AU60" s="91">
        <f>'431 01 - Veřejné osvětlen...'!P81</f>
        <v>0</v>
      </c>
      <c r="AV60" s="90">
        <f>'431 01 - Veřejné osvětlen...'!J30</f>
        <v>0</v>
      </c>
      <c r="AW60" s="90">
        <f>'431 01 - Veřejné osvětlen...'!J31</f>
        <v>0</v>
      </c>
      <c r="AX60" s="90">
        <f>'431 01 - Veřejné osvětlen...'!J32</f>
        <v>0</v>
      </c>
      <c r="AY60" s="90">
        <f>'431 01 - Veřejné osvětlen...'!J33</f>
        <v>0</v>
      </c>
      <c r="AZ60" s="90">
        <f>'431 01 - Veřejné osvětlen...'!F30</f>
        <v>0</v>
      </c>
      <c r="BA60" s="90">
        <f>'431 01 - Veřejné osvětlen...'!F31</f>
        <v>0</v>
      </c>
      <c r="BB60" s="90">
        <f>'431 01 - Veřejné osvětlen...'!F32</f>
        <v>0</v>
      </c>
      <c r="BC60" s="90">
        <f>'431 01 - Veřejné osvětlen...'!F33</f>
        <v>0</v>
      </c>
      <c r="BD60" s="92">
        <f>'431 01 - Veřejné osvětlen...'!F34</f>
        <v>0</v>
      </c>
      <c r="BT60" s="93" t="s">
        <v>24</v>
      </c>
      <c r="BV60" s="93" t="s">
        <v>80</v>
      </c>
      <c r="BW60" s="93" t="s">
        <v>111</v>
      </c>
      <c r="BX60" s="93" t="s">
        <v>7</v>
      </c>
      <c r="CL60" s="93" t="s">
        <v>5</v>
      </c>
      <c r="CM60" s="93" t="s">
        <v>87</v>
      </c>
    </row>
    <row r="61" spans="1:91" s="5" customFormat="1" ht="22.5" customHeight="1">
      <c r="A61" s="84" t="s">
        <v>82</v>
      </c>
      <c r="B61" s="85"/>
      <c r="C61" s="86"/>
      <c r="D61" s="284" t="s">
        <v>112</v>
      </c>
      <c r="E61" s="284"/>
      <c r="F61" s="284"/>
      <c r="G61" s="284"/>
      <c r="H61" s="284"/>
      <c r="I61" s="87"/>
      <c r="J61" s="284" t="s">
        <v>113</v>
      </c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2">
        <f>'431 02 - Veřejné osvětlen...'!J27</f>
        <v>0</v>
      </c>
      <c r="AH61" s="283"/>
      <c r="AI61" s="283"/>
      <c r="AJ61" s="283"/>
      <c r="AK61" s="283"/>
      <c r="AL61" s="283"/>
      <c r="AM61" s="283"/>
      <c r="AN61" s="282">
        <f t="shared" si="0"/>
        <v>0</v>
      </c>
      <c r="AO61" s="283"/>
      <c r="AP61" s="283"/>
      <c r="AQ61" s="88" t="s">
        <v>85</v>
      </c>
      <c r="AR61" s="85"/>
      <c r="AS61" s="89">
        <v>0</v>
      </c>
      <c r="AT61" s="90">
        <f t="shared" si="1"/>
        <v>0</v>
      </c>
      <c r="AU61" s="91">
        <f>'431 02 - Veřejné osvětlen...'!P81</f>
        <v>0</v>
      </c>
      <c r="AV61" s="90">
        <f>'431 02 - Veřejné osvětlen...'!J30</f>
        <v>0</v>
      </c>
      <c r="AW61" s="90">
        <f>'431 02 - Veřejné osvětlen...'!J31</f>
        <v>0</v>
      </c>
      <c r="AX61" s="90">
        <f>'431 02 - Veřejné osvětlen...'!J32</f>
        <v>0</v>
      </c>
      <c r="AY61" s="90">
        <f>'431 02 - Veřejné osvětlen...'!J33</f>
        <v>0</v>
      </c>
      <c r="AZ61" s="90">
        <f>'431 02 - Veřejné osvětlen...'!F30</f>
        <v>0</v>
      </c>
      <c r="BA61" s="90">
        <f>'431 02 - Veřejné osvětlen...'!F31</f>
        <v>0</v>
      </c>
      <c r="BB61" s="90">
        <f>'431 02 - Veřejné osvětlen...'!F32</f>
        <v>0</v>
      </c>
      <c r="BC61" s="90">
        <f>'431 02 - Veřejné osvětlen...'!F33</f>
        <v>0</v>
      </c>
      <c r="BD61" s="92">
        <f>'431 02 - Veřejné osvětlen...'!F34</f>
        <v>0</v>
      </c>
      <c r="BT61" s="93" t="s">
        <v>24</v>
      </c>
      <c r="BV61" s="93" t="s">
        <v>80</v>
      </c>
      <c r="BW61" s="93" t="s">
        <v>114</v>
      </c>
      <c r="BX61" s="93" t="s">
        <v>7</v>
      </c>
      <c r="CL61" s="93" t="s">
        <v>5</v>
      </c>
      <c r="CM61" s="93" t="s">
        <v>87</v>
      </c>
    </row>
    <row r="62" spans="1:91" s="5" customFormat="1" ht="22.5" customHeight="1">
      <c r="A62" s="84" t="s">
        <v>82</v>
      </c>
      <c r="B62" s="85"/>
      <c r="C62" s="86"/>
      <c r="D62" s="284" t="s">
        <v>115</v>
      </c>
      <c r="E62" s="284"/>
      <c r="F62" s="284"/>
      <c r="G62" s="284"/>
      <c r="H62" s="284"/>
      <c r="I62" s="87"/>
      <c r="J62" s="284" t="s">
        <v>116</v>
      </c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2">
        <f>'461 - Sdělovací vedení'!J27</f>
        <v>0</v>
      </c>
      <c r="AH62" s="283"/>
      <c r="AI62" s="283"/>
      <c r="AJ62" s="283"/>
      <c r="AK62" s="283"/>
      <c r="AL62" s="283"/>
      <c r="AM62" s="283"/>
      <c r="AN62" s="282">
        <f t="shared" si="0"/>
        <v>0</v>
      </c>
      <c r="AO62" s="283"/>
      <c r="AP62" s="283"/>
      <c r="AQ62" s="88" t="s">
        <v>85</v>
      </c>
      <c r="AR62" s="85"/>
      <c r="AS62" s="94">
        <v>0</v>
      </c>
      <c r="AT62" s="95">
        <f t="shared" si="1"/>
        <v>0</v>
      </c>
      <c r="AU62" s="96">
        <f>'461 - Sdělovací vedení'!P80</f>
        <v>0</v>
      </c>
      <c r="AV62" s="95">
        <f>'461 - Sdělovací vedení'!J30</f>
        <v>0</v>
      </c>
      <c r="AW62" s="95">
        <f>'461 - Sdělovací vedení'!J31</f>
        <v>0</v>
      </c>
      <c r="AX62" s="95">
        <f>'461 - Sdělovací vedení'!J32</f>
        <v>0</v>
      </c>
      <c r="AY62" s="95">
        <f>'461 - Sdělovací vedení'!J33</f>
        <v>0</v>
      </c>
      <c r="AZ62" s="95">
        <f>'461 - Sdělovací vedení'!F30</f>
        <v>0</v>
      </c>
      <c r="BA62" s="95">
        <f>'461 - Sdělovací vedení'!F31</f>
        <v>0</v>
      </c>
      <c r="BB62" s="95">
        <f>'461 - Sdělovací vedení'!F32</f>
        <v>0</v>
      </c>
      <c r="BC62" s="95">
        <f>'461 - Sdělovací vedení'!F33</f>
        <v>0</v>
      </c>
      <c r="BD62" s="97">
        <f>'461 - Sdělovací vedení'!F34</f>
        <v>0</v>
      </c>
      <c r="BT62" s="93" t="s">
        <v>24</v>
      </c>
      <c r="BV62" s="93" t="s">
        <v>80</v>
      </c>
      <c r="BW62" s="93" t="s">
        <v>117</v>
      </c>
      <c r="BX62" s="93" t="s">
        <v>7</v>
      </c>
      <c r="CL62" s="93" t="s">
        <v>5</v>
      </c>
      <c r="CM62" s="93" t="s">
        <v>87</v>
      </c>
    </row>
    <row r="63" spans="2:44" s="1" customFormat="1" ht="30" customHeight="1">
      <c r="B63" s="40"/>
      <c r="AR63" s="40"/>
    </row>
    <row r="64" spans="2:44" s="1" customFormat="1" ht="6.95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40"/>
    </row>
  </sheetData>
  <mergeCells count="81">
    <mergeCell ref="AR2:BE2"/>
    <mergeCell ref="AN62:AP62"/>
    <mergeCell ref="AG62:AM62"/>
    <mergeCell ref="D62:H62"/>
    <mergeCell ref="J62:AF62"/>
    <mergeCell ref="AG51:AM51"/>
    <mergeCell ref="AN51:AP5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0 - Všeobecné a předběž...'!C2" display="/"/>
    <hyperlink ref="A53" location="'101 - Rekonstrukce silnic...'!C2" display="/"/>
    <hyperlink ref="A54" location="'101.1 - Rekonstrukce siln...'!C2" display="/"/>
    <hyperlink ref="A55" location="'102 - Chodník v Polánce'!C2" display="/"/>
    <hyperlink ref="A56" location="'103 - DIO'!C2" display="/"/>
    <hyperlink ref="A57" location="'104 - Rekonstrukce silnič...'!C2" display="/"/>
    <hyperlink ref="A58" location="'105 - Rekonstrukce povrch...'!C2" display="/"/>
    <hyperlink ref="A59" location="'201 - Most přes Polánecký...'!C2" display="/"/>
    <hyperlink ref="A60" location="'431 01 - Veřejné osvětlen...'!C2" display="/"/>
    <hyperlink ref="A61" location="'431 02 - Veřejné osvětlen...'!C2" display="/"/>
    <hyperlink ref="A62" location="'461 - Sdělovací ved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111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2046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ROUND(SUM(BE81:BE127),2)</f>
        <v>0</v>
      </c>
      <c r="G30" s="41"/>
      <c r="H30" s="41"/>
      <c r="I30" s="118">
        <v>0.21</v>
      </c>
      <c r="J30" s="117">
        <f>ROUND(ROUND((SUM(BE81:BE127)),2)*I30,2)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ROUND(SUM(BF81:BF127),2)</f>
        <v>0</v>
      </c>
      <c r="G31" s="41"/>
      <c r="H31" s="41"/>
      <c r="I31" s="118">
        <v>0.15</v>
      </c>
      <c r="J31" s="117">
        <f>ROUND(ROUND((SUM(BF81:BF127)),2)*I31,2)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ROUND(SUM(BG81:BG127),2)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ROUND(SUM(BH81:BH127),2)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ROUND(SUM(BI81:BI127),2)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431 01 - Veřejné osvětlení - 1. část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J81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131</v>
      </c>
      <c r="E57" s="137"/>
      <c r="F57" s="137"/>
      <c r="G57" s="137"/>
      <c r="H57" s="137"/>
      <c r="I57" s="138"/>
      <c r="J57" s="139">
        <f>J82</f>
        <v>0</v>
      </c>
      <c r="K57" s="140"/>
    </row>
    <row r="58" spans="2:11" s="8" customFormat="1" ht="19.9" customHeight="1">
      <c r="B58" s="141"/>
      <c r="C58" s="142"/>
      <c r="D58" s="143" t="s">
        <v>2047</v>
      </c>
      <c r="E58" s="144"/>
      <c r="F58" s="144"/>
      <c r="G58" s="144"/>
      <c r="H58" s="144"/>
      <c r="I58" s="145"/>
      <c r="J58" s="146">
        <f>J83</f>
        <v>0</v>
      </c>
      <c r="K58" s="147"/>
    </row>
    <row r="59" spans="2:11" s="8" customFormat="1" ht="19.9" customHeight="1">
      <c r="B59" s="141"/>
      <c r="C59" s="142"/>
      <c r="D59" s="143" t="s">
        <v>2048</v>
      </c>
      <c r="E59" s="144"/>
      <c r="F59" s="144"/>
      <c r="G59" s="144"/>
      <c r="H59" s="144"/>
      <c r="I59" s="145"/>
      <c r="J59" s="146">
        <f>J96</f>
        <v>0</v>
      </c>
      <c r="K59" s="147"/>
    </row>
    <row r="60" spans="2:11" s="7" customFormat="1" ht="24.95" customHeight="1">
      <c r="B60" s="134"/>
      <c r="C60" s="135"/>
      <c r="D60" s="136" t="s">
        <v>133</v>
      </c>
      <c r="E60" s="137"/>
      <c r="F60" s="137"/>
      <c r="G60" s="137"/>
      <c r="H60" s="137"/>
      <c r="I60" s="138"/>
      <c r="J60" s="139">
        <f>J122</f>
        <v>0</v>
      </c>
      <c r="K60" s="140"/>
    </row>
    <row r="61" spans="2:11" s="8" customFormat="1" ht="19.9" customHeight="1">
      <c r="B61" s="141"/>
      <c r="C61" s="142"/>
      <c r="D61" s="143" t="s">
        <v>2049</v>
      </c>
      <c r="E61" s="144"/>
      <c r="F61" s="144"/>
      <c r="G61" s="144"/>
      <c r="H61" s="144"/>
      <c r="I61" s="145"/>
      <c r="J61" s="146">
        <f>J123</f>
        <v>0</v>
      </c>
      <c r="K61" s="1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5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6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7"/>
      <c r="J67" s="59"/>
      <c r="K67" s="59"/>
      <c r="L67" s="40"/>
    </row>
    <row r="68" spans="2:12" s="1" customFormat="1" ht="36.95" customHeight="1">
      <c r="B68" s="40"/>
      <c r="C68" s="60" t="s">
        <v>134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19</v>
      </c>
      <c r="L70" s="40"/>
    </row>
    <row r="71" spans="2:12" s="1" customFormat="1" ht="22.5" customHeight="1">
      <c r="B71" s="40"/>
      <c r="E71" s="289" t="str">
        <f>E7</f>
        <v>III/1257 Polánka, most ev.č. 1257-3</v>
      </c>
      <c r="F71" s="290"/>
      <c r="G71" s="290"/>
      <c r="H71" s="290"/>
      <c r="L71" s="40"/>
    </row>
    <row r="72" spans="2:12" s="1" customFormat="1" ht="14.45" customHeight="1">
      <c r="B72" s="40"/>
      <c r="C72" s="62" t="s">
        <v>124</v>
      </c>
      <c r="L72" s="40"/>
    </row>
    <row r="73" spans="2:12" s="1" customFormat="1" ht="23.25" customHeight="1">
      <c r="B73" s="40"/>
      <c r="E73" s="270" t="str">
        <f>E9</f>
        <v>431 01 - Veřejné osvětlení - 1. část</v>
      </c>
      <c r="F73" s="291"/>
      <c r="G73" s="291"/>
      <c r="H73" s="291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25</v>
      </c>
      <c r="F75" s="148" t="str">
        <f>F12</f>
        <v xml:space="preserve"> </v>
      </c>
      <c r="I75" s="149" t="s">
        <v>27</v>
      </c>
      <c r="J75" s="66" t="str">
        <f>IF(J12="","",J12)</f>
        <v>3. 1. 2018</v>
      </c>
      <c r="L75" s="40"/>
    </row>
    <row r="76" spans="2:12" s="1" customFormat="1" ht="6.95" customHeight="1">
      <c r="B76" s="40"/>
      <c r="L76" s="40"/>
    </row>
    <row r="77" spans="2:12" s="1" customFormat="1" ht="15">
      <c r="B77" s="40"/>
      <c r="C77" s="62" t="s">
        <v>31</v>
      </c>
      <c r="F77" s="148" t="str">
        <f>E15</f>
        <v>Středočeský kraj,  Zborovská 11, Praha 4</v>
      </c>
      <c r="I77" s="149" t="s">
        <v>37</v>
      </c>
      <c r="J77" s="148" t="str">
        <f>E21</f>
        <v xml:space="preserve">PRAGOPROJEKT, a.s.  Praha </v>
      </c>
      <c r="L77" s="40"/>
    </row>
    <row r="78" spans="2:12" s="1" customFormat="1" ht="14.45" customHeight="1">
      <c r="B78" s="40"/>
      <c r="C78" s="62" t="s">
        <v>35</v>
      </c>
      <c r="F78" s="148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0"/>
      <c r="C80" s="151" t="s">
        <v>135</v>
      </c>
      <c r="D80" s="152" t="s">
        <v>63</v>
      </c>
      <c r="E80" s="152" t="s">
        <v>59</v>
      </c>
      <c r="F80" s="152" t="s">
        <v>136</v>
      </c>
      <c r="G80" s="152" t="s">
        <v>137</v>
      </c>
      <c r="H80" s="152" t="s">
        <v>138</v>
      </c>
      <c r="I80" s="153" t="s">
        <v>139</v>
      </c>
      <c r="J80" s="152" t="s">
        <v>128</v>
      </c>
      <c r="K80" s="154" t="s">
        <v>140</v>
      </c>
      <c r="L80" s="150"/>
      <c r="M80" s="72" t="s">
        <v>141</v>
      </c>
      <c r="N80" s="73" t="s">
        <v>48</v>
      </c>
      <c r="O80" s="73" t="s">
        <v>142</v>
      </c>
      <c r="P80" s="73" t="s">
        <v>143</v>
      </c>
      <c r="Q80" s="73" t="s">
        <v>144</v>
      </c>
      <c r="R80" s="73" t="s">
        <v>145</v>
      </c>
      <c r="S80" s="73" t="s">
        <v>146</v>
      </c>
      <c r="T80" s="74" t="s">
        <v>147</v>
      </c>
    </row>
    <row r="81" spans="2:63" s="1" customFormat="1" ht="29.25" customHeight="1">
      <c r="B81" s="40"/>
      <c r="C81" s="76" t="s">
        <v>129</v>
      </c>
      <c r="J81" s="155">
        <f>BK81</f>
        <v>0</v>
      </c>
      <c r="L81" s="40"/>
      <c r="M81" s="75"/>
      <c r="N81" s="67"/>
      <c r="O81" s="67"/>
      <c r="P81" s="156">
        <f>P82+P122</f>
        <v>0</v>
      </c>
      <c r="Q81" s="67"/>
      <c r="R81" s="156">
        <f>R82+R122</f>
        <v>5.0013476</v>
      </c>
      <c r="S81" s="67"/>
      <c r="T81" s="157">
        <f>T82+T122</f>
        <v>0</v>
      </c>
      <c r="AT81" s="23" t="s">
        <v>77</v>
      </c>
      <c r="AU81" s="23" t="s">
        <v>130</v>
      </c>
      <c r="BK81" s="158">
        <f>BK82+BK122</f>
        <v>0</v>
      </c>
    </row>
    <row r="82" spans="2:63" s="10" customFormat="1" ht="37.35" customHeight="1">
      <c r="B82" s="159"/>
      <c r="D82" s="160" t="s">
        <v>77</v>
      </c>
      <c r="E82" s="161" t="s">
        <v>148</v>
      </c>
      <c r="F82" s="161" t="s">
        <v>149</v>
      </c>
      <c r="I82" s="162"/>
      <c r="J82" s="163">
        <f>BK82</f>
        <v>0</v>
      </c>
      <c r="L82" s="159"/>
      <c r="M82" s="164"/>
      <c r="N82" s="165"/>
      <c r="O82" s="165"/>
      <c r="P82" s="166">
        <f>P83+P96</f>
        <v>0</v>
      </c>
      <c r="Q82" s="165"/>
      <c r="R82" s="166">
        <f>R83+R96</f>
        <v>5.0013476</v>
      </c>
      <c r="S82" s="165"/>
      <c r="T82" s="167">
        <f>T83+T96</f>
        <v>0</v>
      </c>
      <c r="AR82" s="160" t="s">
        <v>150</v>
      </c>
      <c r="AT82" s="168" t="s">
        <v>77</v>
      </c>
      <c r="AU82" s="168" t="s">
        <v>78</v>
      </c>
      <c r="AY82" s="160" t="s">
        <v>151</v>
      </c>
      <c r="BK82" s="169">
        <f>BK83+BK96</f>
        <v>0</v>
      </c>
    </row>
    <row r="83" spans="2:63" s="10" customFormat="1" ht="19.9" customHeight="1">
      <c r="B83" s="159"/>
      <c r="D83" s="170" t="s">
        <v>77</v>
      </c>
      <c r="E83" s="171" t="s">
        <v>2050</v>
      </c>
      <c r="F83" s="171" t="s">
        <v>2051</v>
      </c>
      <c r="I83" s="162"/>
      <c r="J83" s="172">
        <f>BK83</f>
        <v>0</v>
      </c>
      <c r="L83" s="159"/>
      <c r="M83" s="164"/>
      <c r="N83" s="165"/>
      <c r="O83" s="165"/>
      <c r="P83" s="166">
        <f>SUM(P84:P95)</f>
        <v>0</v>
      </c>
      <c r="Q83" s="165"/>
      <c r="R83" s="166">
        <f>SUM(R84:R95)</f>
        <v>0</v>
      </c>
      <c r="S83" s="165"/>
      <c r="T83" s="167">
        <f>SUM(T84:T95)</f>
        <v>0</v>
      </c>
      <c r="AR83" s="160" t="s">
        <v>150</v>
      </c>
      <c r="AT83" s="168" t="s">
        <v>77</v>
      </c>
      <c r="AU83" s="168" t="s">
        <v>24</v>
      </c>
      <c r="AY83" s="160" t="s">
        <v>151</v>
      </c>
      <c r="BK83" s="169">
        <f>SUM(BK84:BK95)</f>
        <v>0</v>
      </c>
    </row>
    <row r="84" spans="2:65" s="1" customFormat="1" ht="22.5" customHeight="1">
      <c r="B84" s="173"/>
      <c r="C84" s="174" t="s">
        <v>24</v>
      </c>
      <c r="D84" s="174" t="s">
        <v>154</v>
      </c>
      <c r="E84" s="175" t="s">
        <v>2052</v>
      </c>
      <c r="F84" s="176" t="s">
        <v>2053</v>
      </c>
      <c r="G84" s="177" t="s">
        <v>451</v>
      </c>
      <c r="H84" s="178">
        <v>50</v>
      </c>
      <c r="I84" s="179"/>
      <c r="J84" s="180">
        <f aca="true" t="shared" si="0" ref="J84:J95">ROUND(I84*H84,2)</f>
        <v>0</v>
      </c>
      <c r="K84" s="176" t="s">
        <v>5</v>
      </c>
      <c r="L84" s="40"/>
      <c r="M84" s="181" t="s">
        <v>5</v>
      </c>
      <c r="N84" s="182" t="s">
        <v>49</v>
      </c>
      <c r="O84" s="41"/>
      <c r="P84" s="183">
        <f aca="true" t="shared" si="1" ref="P84:P95">O84*H84</f>
        <v>0</v>
      </c>
      <c r="Q84" s="183">
        <v>0</v>
      </c>
      <c r="R84" s="183">
        <f aca="true" t="shared" si="2" ref="R84:R95">Q84*H84</f>
        <v>0</v>
      </c>
      <c r="S84" s="183">
        <v>0</v>
      </c>
      <c r="T84" s="184">
        <f aca="true" t="shared" si="3" ref="T84:T95">S84*H84</f>
        <v>0</v>
      </c>
      <c r="AR84" s="23" t="s">
        <v>159</v>
      </c>
      <c r="AT84" s="23" t="s">
        <v>154</v>
      </c>
      <c r="AU84" s="23" t="s">
        <v>87</v>
      </c>
      <c r="AY84" s="23" t="s">
        <v>151</v>
      </c>
      <c r="BE84" s="185">
        <f aca="true" t="shared" si="4" ref="BE84:BE95">IF(N84="základní",J84,0)</f>
        <v>0</v>
      </c>
      <c r="BF84" s="185">
        <f aca="true" t="shared" si="5" ref="BF84:BF95">IF(N84="snížená",J84,0)</f>
        <v>0</v>
      </c>
      <c r="BG84" s="185">
        <f aca="true" t="shared" si="6" ref="BG84:BG95">IF(N84="zákl. přenesená",J84,0)</f>
        <v>0</v>
      </c>
      <c r="BH84" s="185">
        <f aca="true" t="shared" si="7" ref="BH84:BH95">IF(N84="sníž. přenesená",J84,0)</f>
        <v>0</v>
      </c>
      <c r="BI84" s="185">
        <f aca="true" t="shared" si="8" ref="BI84:BI95">IF(N84="nulová",J84,0)</f>
        <v>0</v>
      </c>
      <c r="BJ84" s="23" t="s">
        <v>24</v>
      </c>
      <c r="BK84" s="185">
        <f aca="true" t="shared" si="9" ref="BK84:BK95">ROUND(I84*H84,2)</f>
        <v>0</v>
      </c>
      <c r="BL84" s="23" t="s">
        <v>159</v>
      </c>
      <c r="BM84" s="23" t="s">
        <v>2054</v>
      </c>
    </row>
    <row r="85" spans="2:65" s="1" customFormat="1" ht="22.5" customHeight="1">
      <c r="B85" s="173"/>
      <c r="C85" s="174" t="s">
        <v>87</v>
      </c>
      <c r="D85" s="174" t="s">
        <v>154</v>
      </c>
      <c r="E85" s="175" t="s">
        <v>2055</v>
      </c>
      <c r="F85" s="176" t="s">
        <v>2056</v>
      </c>
      <c r="G85" s="177" t="s">
        <v>165</v>
      </c>
      <c r="H85" s="178">
        <v>1</v>
      </c>
      <c r="I85" s="179"/>
      <c r="J85" s="180">
        <f t="shared" si="0"/>
        <v>0</v>
      </c>
      <c r="K85" s="176" t="s">
        <v>5</v>
      </c>
      <c r="L85" s="40"/>
      <c r="M85" s="181" t="s">
        <v>5</v>
      </c>
      <c r="N85" s="182" t="s">
        <v>49</v>
      </c>
      <c r="O85" s="41"/>
      <c r="P85" s="183">
        <f t="shared" si="1"/>
        <v>0</v>
      </c>
      <c r="Q85" s="183">
        <v>0</v>
      </c>
      <c r="R85" s="183">
        <f t="shared" si="2"/>
        <v>0</v>
      </c>
      <c r="S85" s="183">
        <v>0</v>
      </c>
      <c r="T85" s="184">
        <f t="shared" si="3"/>
        <v>0</v>
      </c>
      <c r="AR85" s="23" t="s">
        <v>159</v>
      </c>
      <c r="AT85" s="23" t="s">
        <v>154</v>
      </c>
      <c r="AU85" s="23" t="s">
        <v>87</v>
      </c>
      <c r="AY85" s="23" t="s">
        <v>151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23" t="s">
        <v>24</v>
      </c>
      <c r="BK85" s="185">
        <f t="shared" si="9"/>
        <v>0</v>
      </c>
      <c r="BL85" s="23" t="s">
        <v>159</v>
      </c>
      <c r="BM85" s="23" t="s">
        <v>2057</v>
      </c>
    </row>
    <row r="86" spans="2:65" s="1" customFormat="1" ht="22.5" customHeight="1">
      <c r="B86" s="173"/>
      <c r="C86" s="174" t="s">
        <v>150</v>
      </c>
      <c r="D86" s="174" t="s">
        <v>154</v>
      </c>
      <c r="E86" s="175" t="s">
        <v>2058</v>
      </c>
      <c r="F86" s="176" t="s">
        <v>2059</v>
      </c>
      <c r="G86" s="177" t="s">
        <v>165</v>
      </c>
      <c r="H86" s="178">
        <v>1</v>
      </c>
      <c r="I86" s="179"/>
      <c r="J86" s="180">
        <f t="shared" si="0"/>
        <v>0</v>
      </c>
      <c r="K86" s="176" t="s">
        <v>5</v>
      </c>
      <c r="L86" s="40"/>
      <c r="M86" s="181" t="s">
        <v>5</v>
      </c>
      <c r="N86" s="182" t="s">
        <v>49</v>
      </c>
      <c r="O86" s="41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AR86" s="23" t="s">
        <v>159</v>
      </c>
      <c r="AT86" s="23" t="s">
        <v>154</v>
      </c>
      <c r="AU86" s="23" t="s">
        <v>87</v>
      </c>
      <c r="AY86" s="23" t="s">
        <v>151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23" t="s">
        <v>24</v>
      </c>
      <c r="BK86" s="185">
        <f t="shared" si="9"/>
        <v>0</v>
      </c>
      <c r="BL86" s="23" t="s">
        <v>159</v>
      </c>
      <c r="BM86" s="23" t="s">
        <v>2060</v>
      </c>
    </row>
    <row r="87" spans="2:65" s="1" customFormat="1" ht="22.5" customHeight="1">
      <c r="B87" s="173"/>
      <c r="C87" s="174" t="s">
        <v>176</v>
      </c>
      <c r="D87" s="174" t="s">
        <v>154</v>
      </c>
      <c r="E87" s="175" t="s">
        <v>2061</v>
      </c>
      <c r="F87" s="176" t="s">
        <v>2062</v>
      </c>
      <c r="G87" s="177" t="s">
        <v>451</v>
      </c>
      <c r="H87" s="178">
        <v>5</v>
      </c>
      <c r="I87" s="179"/>
      <c r="J87" s="180">
        <f t="shared" si="0"/>
        <v>0</v>
      </c>
      <c r="K87" s="176" t="s">
        <v>5</v>
      </c>
      <c r="L87" s="40"/>
      <c r="M87" s="181" t="s">
        <v>5</v>
      </c>
      <c r="N87" s="182" t="s">
        <v>49</v>
      </c>
      <c r="O87" s="41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AR87" s="23" t="s">
        <v>159</v>
      </c>
      <c r="AT87" s="23" t="s">
        <v>154</v>
      </c>
      <c r="AU87" s="23" t="s">
        <v>87</v>
      </c>
      <c r="AY87" s="23" t="s">
        <v>151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23" t="s">
        <v>24</v>
      </c>
      <c r="BK87" s="185">
        <f t="shared" si="9"/>
        <v>0</v>
      </c>
      <c r="BL87" s="23" t="s">
        <v>159</v>
      </c>
      <c r="BM87" s="23" t="s">
        <v>2063</v>
      </c>
    </row>
    <row r="88" spans="2:65" s="1" customFormat="1" ht="22.5" customHeight="1">
      <c r="B88" s="173"/>
      <c r="C88" s="174" t="s">
        <v>175</v>
      </c>
      <c r="D88" s="174" t="s">
        <v>154</v>
      </c>
      <c r="E88" s="175" t="s">
        <v>2064</v>
      </c>
      <c r="F88" s="176" t="s">
        <v>2065</v>
      </c>
      <c r="G88" s="177" t="s">
        <v>351</v>
      </c>
      <c r="H88" s="178">
        <v>0.5</v>
      </c>
      <c r="I88" s="179"/>
      <c r="J88" s="180">
        <f t="shared" si="0"/>
        <v>0</v>
      </c>
      <c r="K88" s="176" t="s">
        <v>5</v>
      </c>
      <c r="L88" s="40"/>
      <c r="M88" s="181" t="s">
        <v>5</v>
      </c>
      <c r="N88" s="182" t="s">
        <v>49</v>
      </c>
      <c r="O88" s="41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23" t="s">
        <v>159</v>
      </c>
      <c r="AT88" s="23" t="s">
        <v>154</v>
      </c>
      <c r="AU88" s="23" t="s">
        <v>87</v>
      </c>
      <c r="AY88" s="23" t="s">
        <v>151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23" t="s">
        <v>24</v>
      </c>
      <c r="BK88" s="185">
        <f t="shared" si="9"/>
        <v>0</v>
      </c>
      <c r="BL88" s="23" t="s">
        <v>159</v>
      </c>
      <c r="BM88" s="23" t="s">
        <v>2066</v>
      </c>
    </row>
    <row r="89" spans="2:65" s="1" customFormat="1" ht="22.5" customHeight="1">
      <c r="B89" s="173"/>
      <c r="C89" s="174" t="s">
        <v>197</v>
      </c>
      <c r="D89" s="174" t="s">
        <v>154</v>
      </c>
      <c r="E89" s="175" t="s">
        <v>2067</v>
      </c>
      <c r="F89" s="176" t="s">
        <v>2068</v>
      </c>
      <c r="G89" s="177" t="s">
        <v>1025</v>
      </c>
      <c r="H89" s="178">
        <v>4</v>
      </c>
      <c r="I89" s="179"/>
      <c r="J89" s="180">
        <f t="shared" si="0"/>
        <v>0</v>
      </c>
      <c r="K89" s="176" t="s">
        <v>5</v>
      </c>
      <c r="L89" s="40"/>
      <c r="M89" s="181" t="s">
        <v>5</v>
      </c>
      <c r="N89" s="182" t="s">
        <v>49</v>
      </c>
      <c r="O89" s="41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23" t="s">
        <v>159</v>
      </c>
      <c r="AT89" s="23" t="s">
        <v>154</v>
      </c>
      <c r="AU89" s="23" t="s">
        <v>87</v>
      </c>
      <c r="AY89" s="23" t="s">
        <v>151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23" t="s">
        <v>24</v>
      </c>
      <c r="BK89" s="185">
        <f t="shared" si="9"/>
        <v>0</v>
      </c>
      <c r="BL89" s="23" t="s">
        <v>159</v>
      </c>
      <c r="BM89" s="23" t="s">
        <v>2069</v>
      </c>
    </row>
    <row r="90" spans="2:65" s="1" customFormat="1" ht="22.5" customHeight="1">
      <c r="B90" s="173"/>
      <c r="C90" s="174" t="s">
        <v>203</v>
      </c>
      <c r="D90" s="174" t="s">
        <v>154</v>
      </c>
      <c r="E90" s="175" t="s">
        <v>2070</v>
      </c>
      <c r="F90" s="176" t="s">
        <v>2071</v>
      </c>
      <c r="G90" s="177" t="s">
        <v>2072</v>
      </c>
      <c r="H90" s="178">
        <v>1</v>
      </c>
      <c r="I90" s="179"/>
      <c r="J90" s="180">
        <f t="shared" si="0"/>
        <v>0</v>
      </c>
      <c r="K90" s="176" t="s">
        <v>5</v>
      </c>
      <c r="L90" s="40"/>
      <c r="M90" s="181" t="s">
        <v>5</v>
      </c>
      <c r="N90" s="182" t="s">
        <v>49</v>
      </c>
      <c r="O90" s="41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23" t="s">
        <v>159</v>
      </c>
      <c r="AT90" s="23" t="s">
        <v>154</v>
      </c>
      <c r="AU90" s="23" t="s">
        <v>87</v>
      </c>
      <c r="AY90" s="23" t="s">
        <v>151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23" t="s">
        <v>24</v>
      </c>
      <c r="BK90" s="185">
        <f t="shared" si="9"/>
        <v>0</v>
      </c>
      <c r="BL90" s="23" t="s">
        <v>159</v>
      </c>
      <c r="BM90" s="23" t="s">
        <v>2073</v>
      </c>
    </row>
    <row r="91" spans="2:65" s="1" customFormat="1" ht="22.5" customHeight="1">
      <c r="B91" s="173"/>
      <c r="C91" s="174" t="s">
        <v>213</v>
      </c>
      <c r="D91" s="174" t="s">
        <v>154</v>
      </c>
      <c r="E91" s="175" t="s">
        <v>2074</v>
      </c>
      <c r="F91" s="176" t="s">
        <v>2075</v>
      </c>
      <c r="G91" s="177" t="s">
        <v>165</v>
      </c>
      <c r="H91" s="178">
        <v>1</v>
      </c>
      <c r="I91" s="179"/>
      <c r="J91" s="180">
        <f t="shared" si="0"/>
        <v>0</v>
      </c>
      <c r="K91" s="176" t="s">
        <v>5</v>
      </c>
      <c r="L91" s="40"/>
      <c r="M91" s="181" t="s">
        <v>5</v>
      </c>
      <c r="N91" s="182" t="s">
        <v>49</v>
      </c>
      <c r="O91" s="41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23" t="s">
        <v>159</v>
      </c>
      <c r="AT91" s="23" t="s">
        <v>154</v>
      </c>
      <c r="AU91" s="23" t="s">
        <v>87</v>
      </c>
      <c r="AY91" s="23" t="s">
        <v>151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23" t="s">
        <v>24</v>
      </c>
      <c r="BK91" s="185">
        <f t="shared" si="9"/>
        <v>0</v>
      </c>
      <c r="BL91" s="23" t="s">
        <v>159</v>
      </c>
      <c r="BM91" s="23" t="s">
        <v>2076</v>
      </c>
    </row>
    <row r="92" spans="2:65" s="1" customFormat="1" ht="22.5" customHeight="1">
      <c r="B92" s="173"/>
      <c r="C92" s="174" t="s">
        <v>221</v>
      </c>
      <c r="D92" s="174" t="s">
        <v>154</v>
      </c>
      <c r="E92" s="175" t="s">
        <v>2077</v>
      </c>
      <c r="F92" s="176" t="s">
        <v>2078</v>
      </c>
      <c r="G92" s="177" t="s">
        <v>451</v>
      </c>
      <c r="H92" s="178">
        <v>2</v>
      </c>
      <c r="I92" s="179"/>
      <c r="J92" s="180">
        <f t="shared" si="0"/>
        <v>0</v>
      </c>
      <c r="K92" s="176" t="s">
        <v>5</v>
      </c>
      <c r="L92" s="40"/>
      <c r="M92" s="181" t="s">
        <v>5</v>
      </c>
      <c r="N92" s="182" t="s">
        <v>49</v>
      </c>
      <c r="O92" s="41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23" t="s">
        <v>159</v>
      </c>
      <c r="AT92" s="23" t="s">
        <v>154</v>
      </c>
      <c r="AU92" s="23" t="s">
        <v>87</v>
      </c>
      <c r="AY92" s="23" t="s">
        <v>151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23" t="s">
        <v>24</v>
      </c>
      <c r="BK92" s="185">
        <f t="shared" si="9"/>
        <v>0</v>
      </c>
      <c r="BL92" s="23" t="s">
        <v>159</v>
      </c>
      <c r="BM92" s="23" t="s">
        <v>2079</v>
      </c>
    </row>
    <row r="93" spans="2:65" s="1" customFormat="1" ht="22.5" customHeight="1">
      <c r="B93" s="173"/>
      <c r="C93" s="174" t="s">
        <v>29</v>
      </c>
      <c r="D93" s="174" t="s">
        <v>154</v>
      </c>
      <c r="E93" s="175" t="s">
        <v>2080</v>
      </c>
      <c r="F93" s="176" t="s">
        <v>2081</v>
      </c>
      <c r="G93" s="177" t="s">
        <v>165</v>
      </c>
      <c r="H93" s="178">
        <v>2</v>
      </c>
      <c r="I93" s="179"/>
      <c r="J93" s="180">
        <f t="shared" si="0"/>
        <v>0</v>
      </c>
      <c r="K93" s="176" t="s">
        <v>5</v>
      </c>
      <c r="L93" s="40"/>
      <c r="M93" s="181" t="s">
        <v>5</v>
      </c>
      <c r="N93" s="182" t="s">
        <v>49</v>
      </c>
      <c r="O93" s="41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23" t="s">
        <v>159</v>
      </c>
      <c r="AT93" s="23" t="s">
        <v>154</v>
      </c>
      <c r="AU93" s="23" t="s">
        <v>87</v>
      </c>
      <c r="AY93" s="23" t="s">
        <v>151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23" t="s">
        <v>24</v>
      </c>
      <c r="BK93" s="185">
        <f t="shared" si="9"/>
        <v>0</v>
      </c>
      <c r="BL93" s="23" t="s">
        <v>159</v>
      </c>
      <c r="BM93" s="23" t="s">
        <v>2082</v>
      </c>
    </row>
    <row r="94" spans="2:65" s="1" customFormat="1" ht="22.5" customHeight="1">
      <c r="B94" s="173"/>
      <c r="C94" s="174" t="s">
        <v>231</v>
      </c>
      <c r="D94" s="174" t="s">
        <v>154</v>
      </c>
      <c r="E94" s="175" t="s">
        <v>2083</v>
      </c>
      <c r="F94" s="176" t="s">
        <v>2084</v>
      </c>
      <c r="G94" s="177" t="s">
        <v>165</v>
      </c>
      <c r="H94" s="178">
        <v>1</v>
      </c>
      <c r="I94" s="179"/>
      <c r="J94" s="180">
        <f t="shared" si="0"/>
        <v>0</v>
      </c>
      <c r="K94" s="176" t="s">
        <v>5</v>
      </c>
      <c r="L94" s="40"/>
      <c r="M94" s="181" t="s">
        <v>5</v>
      </c>
      <c r="N94" s="182" t="s">
        <v>49</v>
      </c>
      <c r="O94" s="41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23" t="s">
        <v>159</v>
      </c>
      <c r="AT94" s="23" t="s">
        <v>154</v>
      </c>
      <c r="AU94" s="23" t="s">
        <v>87</v>
      </c>
      <c r="AY94" s="23" t="s">
        <v>151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23" t="s">
        <v>24</v>
      </c>
      <c r="BK94" s="185">
        <f t="shared" si="9"/>
        <v>0</v>
      </c>
      <c r="BL94" s="23" t="s">
        <v>159</v>
      </c>
      <c r="BM94" s="23" t="s">
        <v>2085</v>
      </c>
    </row>
    <row r="95" spans="2:65" s="1" customFormat="1" ht="22.5" customHeight="1">
      <c r="B95" s="173"/>
      <c r="C95" s="174" t="s">
        <v>236</v>
      </c>
      <c r="D95" s="174" t="s">
        <v>154</v>
      </c>
      <c r="E95" s="175" t="s">
        <v>2086</v>
      </c>
      <c r="F95" s="176" t="s">
        <v>2087</v>
      </c>
      <c r="G95" s="177" t="s">
        <v>165</v>
      </c>
      <c r="H95" s="178">
        <v>1</v>
      </c>
      <c r="I95" s="179"/>
      <c r="J95" s="180">
        <f t="shared" si="0"/>
        <v>0</v>
      </c>
      <c r="K95" s="176" t="s">
        <v>5</v>
      </c>
      <c r="L95" s="40"/>
      <c r="M95" s="181" t="s">
        <v>5</v>
      </c>
      <c r="N95" s="182" t="s">
        <v>49</v>
      </c>
      <c r="O95" s="41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23" t="s">
        <v>159</v>
      </c>
      <c r="AT95" s="23" t="s">
        <v>154</v>
      </c>
      <c r="AU95" s="23" t="s">
        <v>87</v>
      </c>
      <c r="AY95" s="23" t="s">
        <v>151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23" t="s">
        <v>24</v>
      </c>
      <c r="BK95" s="185">
        <f t="shared" si="9"/>
        <v>0</v>
      </c>
      <c r="BL95" s="23" t="s">
        <v>159</v>
      </c>
      <c r="BM95" s="23" t="s">
        <v>2088</v>
      </c>
    </row>
    <row r="96" spans="2:63" s="10" customFormat="1" ht="29.85" customHeight="1">
      <c r="B96" s="159"/>
      <c r="D96" s="170" t="s">
        <v>77</v>
      </c>
      <c r="E96" s="171" t="s">
        <v>2089</v>
      </c>
      <c r="F96" s="171" t="s">
        <v>2090</v>
      </c>
      <c r="I96" s="162"/>
      <c r="J96" s="172">
        <f>BK96</f>
        <v>0</v>
      </c>
      <c r="L96" s="159"/>
      <c r="M96" s="164"/>
      <c r="N96" s="165"/>
      <c r="O96" s="165"/>
      <c r="P96" s="166">
        <f>SUM(P97:P121)</f>
        <v>0</v>
      </c>
      <c r="Q96" s="165"/>
      <c r="R96" s="166">
        <f>SUM(R97:R121)</f>
        <v>5.0013476</v>
      </c>
      <c r="S96" s="165"/>
      <c r="T96" s="167">
        <f>SUM(T97:T121)</f>
        <v>0</v>
      </c>
      <c r="AR96" s="160" t="s">
        <v>150</v>
      </c>
      <c r="AT96" s="168" t="s">
        <v>77</v>
      </c>
      <c r="AU96" s="168" t="s">
        <v>24</v>
      </c>
      <c r="AY96" s="160" t="s">
        <v>151</v>
      </c>
      <c r="BK96" s="169">
        <f>SUM(BK97:BK121)</f>
        <v>0</v>
      </c>
    </row>
    <row r="97" spans="2:65" s="1" customFormat="1" ht="31.5" customHeight="1">
      <c r="B97" s="173"/>
      <c r="C97" s="174" t="s">
        <v>240</v>
      </c>
      <c r="D97" s="174" t="s">
        <v>154</v>
      </c>
      <c r="E97" s="175" t="s">
        <v>2091</v>
      </c>
      <c r="F97" s="176" t="s">
        <v>2092</v>
      </c>
      <c r="G97" s="177" t="s">
        <v>451</v>
      </c>
      <c r="H97" s="178">
        <v>27</v>
      </c>
      <c r="I97" s="179"/>
      <c r="J97" s="180">
        <f>ROUND(I97*H97,2)</f>
        <v>0</v>
      </c>
      <c r="K97" s="176" t="s">
        <v>5</v>
      </c>
      <c r="L97" s="40"/>
      <c r="M97" s="181" t="s">
        <v>5</v>
      </c>
      <c r="N97" s="182" t="s">
        <v>49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3" t="s">
        <v>159</v>
      </c>
      <c r="AT97" s="23" t="s">
        <v>154</v>
      </c>
      <c r="AU97" s="23" t="s">
        <v>87</v>
      </c>
      <c r="AY97" s="23" t="s">
        <v>151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159</v>
      </c>
      <c r="BM97" s="23" t="s">
        <v>2093</v>
      </c>
    </row>
    <row r="98" spans="2:65" s="1" customFormat="1" ht="31.5" customHeight="1">
      <c r="B98" s="173"/>
      <c r="C98" s="174" t="s">
        <v>246</v>
      </c>
      <c r="D98" s="174" t="s">
        <v>154</v>
      </c>
      <c r="E98" s="175" t="s">
        <v>2094</v>
      </c>
      <c r="F98" s="176" t="s">
        <v>2095</v>
      </c>
      <c r="G98" s="177" t="s">
        <v>165</v>
      </c>
      <c r="H98" s="178">
        <v>270</v>
      </c>
      <c r="I98" s="179"/>
      <c r="J98" s="180">
        <f>ROUND(I98*H98,2)</f>
        <v>0</v>
      </c>
      <c r="K98" s="176" t="s">
        <v>5</v>
      </c>
      <c r="L98" s="40"/>
      <c r="M98" s="181" t="s">
        <v>5</v>
      </c>
      <c r="N98" s="182" t="s">
        <v>49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159</v>
      </c>
      <c r="AT98" s="23" t="s">
        <v>154</v>
      </c>
      <c r="AU98" s="23" t="s">
        <v>87</v>
      </c>
      <c r="AY98" s="23" t="s">
        <v>151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159</v>
      </c>
      <c r="BM98" s="23" t="s">
        <v>2096</v>
      </c>
    </row>
    <row r="99" spans="2:65" s="1" customFormat="1" ht="31.5" customHeight="1">
      <c r="B99" s="173"/>
      <c r="C99" s="174" t="s">
        <v>11</v>
      </c>
      <c r="D99" s="174" t="s">
        <v>154</v>
      </c>
      <c r="E99" s="175" t="s">
        <v>2097</v>
      </c>
      <c r="F99" s="176" t="s">
        <v>2098</v>
      </c>
      <c r="G99" s="177" t="s">
        <v>165</v>
      </c>
      <c r="H99" s="178">
        <v>1</v>
      </c>
      <c r="I99" s="179"/>
      <c r="J99" s="180">
        <f>ROUND(I99*H99,2)</f>
        <v>0</v>
      </c>
      <c r="K99" s="176" t="s">
        <v>5</v>
      </c>
      <c r="L99" s="40"/>
      <c r="M99" s="181" t="s">
        <v>5</v>
      </c>
      <c r="N99" s="182" t="s">
        <v>49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3" t="s">
        <v>159</v>
      </c>
      <c r="AT99" s="23" t="s">
        <v>154</v>
      </c>
      <c r="AU99" s="23" t="s">
        <v>87</v>
      </c>
      <c r="AY99" s="23" t="s">
        <v>151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24</v>
      </c>
      <c r="BK99" s="185">
        <f>ROUND(I99*H99,2)</f>
        <v>0</v>
      </c>
      <c r="BL99" s="23" t="s">
        <v>159</v>
      </c>
      <c r="BM99" s="23" t="s">
        <v>2099</v>
      </c>
    </row>
    <row r="100" spans="2:65" s="1" customFormat="1" ht="31.5" customHeight="1">
      <c r="B100" s="173"/>
      <c r="C100" s="174" t="s">
        <v>259</v>
      </c>
      <c r="D100" s="174" t="s">
        <v>154</v>
      </c>
      <c r="E100" s="175" t="s">
        <v>2100</v>
      </c>
      <c r="F100" s="176" t="s">
        <v>2101</v>
      </c>
      <c r="G100" s="177" t="s">
        <v>451</v>
      </c>
      <c r="H100" s="178">
        <v>3</v>
      </c>
      <c r="I100" s="179"/>
      <c r="J100" s="180">
        <f>ROUND(I100*H100,2)</f>
        <v>0</v>
      </c>
      <c r="K100" s="176" t="s">
        <v>158</v>
      </c>
      <c r="L100" s="40"/>
      <c r="M100" s="181" t="s">
        <v>5</v>
      </c>
      <c r="N100" s="182" t="s">
        <v>49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159</v>
      </c>
      <c r="AT100" s="23" t="s">
        <v>154</v>
      </c>
      <c r="AU100" s="23" t="s">
        <v>87</v>
      </c>
      <c r="AY100" s="23" t="s">
        <v>151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159</v>
      </c>
      <c r="BM100" s="23" t="s">
        <v>2102</v>
      </c>
    </row>
    <row r="101" spans="2:51" s="12" customFormat="1" ht="13.5">
      <c r="B101" s="211"/>
      <c r="D101" s="206" t="s">
        <v>161</v>
      </c>
      <c r="E101" s="212" t="s">
        <v>5</v>
      </c>
      <c r="F101" s="213" t="s">
        <v>2103</v>
      </c>
      <c r="H101" s="214" t="s">
        <v>5</v>
      </c>
      <c r="I101" s="215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4" t="s">
        <v>161</v>
      </c>
      <c r="AU101" s="214" t="s">
        <v>87</v>
      </c>
      <c r="AV101" s="12" t="s">
        <v>24</v>
      </c>
      <c r="AW101" s="12" t="s">
        <v>41</v>
      </c>
      <c r="AX101" s="12" t="s">
        <v>78</v>
      </c>
      <c r="AY101" s="214" t="s">
        <v>151</v>
      </c>
    </row>
    <row r="102" spans="2:51" s="11" customFormat="1" ht="13.5">
      <c r="B102" s="186"/>
      <c r="D102" s="187" t="s">
        <v>161</v>
      </c>
      <c r="E102" s="188" t="s">
        <v>5</v>
      </c>
      <c r="F102" s="189" t="s">
        <v>2104</v>
      </c>
      <c r="H102" s="190">
        <v>3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5" t="s">
        <v>161</v>
      </c>
      <c r="AU102" s="195" t="s">
        <v>87</v>
      </c>
      <c r="AV102" s="11" t="s">
        <v>87</v>
      </c>
      <c r="AW102" s="11" t="s">
        <v>41</v>
      </c>
      <c r="AX102" s="11" t="s">
        <v>24</v>
      </c>
      <c r="AY102" s="195" t="s">
        <v>151</v>
      </c>
    </row>
    <row r="103" spans="2:65" s="1" customFormat="1" ht="31.5" customHeight="1">
      <c r="B103" s="173"/>
      <c r="C103" s="174" t="s">
        <v>378</v>
      </c>
      <c r="D103" s="174" t="s">
        <v>154</v>
      </c>
      <c r="E103" s="175" t="s">
        <v>2105</v>
      </c>
      <c r="F103" s="176" t="s">
        <v>2106</v>
      </c>
      <c r="G103" s="177" t="s">
        <v>451</v>
      </c>
      <c r="H103" s="178">
        <v>16.2</v>
      </c>
      <c r="I103" s="179"/>
      <c r="J103" s="180">
        <f>ROUND(I103*H103,2)</f>
        <v>0</v>
      </c>
      <c r="K103" s="176" t="s">
        <v>158</v>
      </c>
      <c r="L103" s="40"/>
      <c r="M103" s="181" t="s">
        <v>5</v>
      </c>
      <c r="N103" s="182" t="s">
        <v>49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159</v>
      </c>
      <c r="AT103" s="23" t="s">
        <v>154</v>
      </c>
      <c r="AU103" s="23" t="s">
        <v>87</v>
      </c>
      <c r="AY103" s="23" t="s">
        <v>151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159</v>
      </c>
      <c r="BM103" s="23" t="s">
        <v>2107</v>
      </c>
    </row>
    <row r="104" spans="2:51" s="12" customFormat="1" ht="13.5">
      <c r="B104" s="211"/>
      <c r="D104" s="206" t="s">
        <v>161</v>
      </c>
      <c r="E104" s="212" t="s">
        <v>5</v>
      </c>
      <c r="F104" s="213" t="s">
        <v>2108</v>
      </c>
      <c r="H104" s="214" t="s">
        <v>5</v>
      </c>
      <c r="I104" s="215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4" t="s">
        <v>161</v>
      </c>
      <c r="AU104" s="214" t="s">
        <v>87</v>
      </c>
      <c r="AV104" s="12" t="s">
        <v>24</v>
      </c>
      <c r="AW104" s="12" t="s">
        <v>41</v>
      </c>
      <c r="AX104" s="12" t="s">
        <v>78</v>
      </c>
      <c r="AY104" s="214" t="s">
        <v>151</v>
      </c>
    </row>
    <row r="105" spans="2:51" s="11" customFormat="1" ht="13.5">
      <c r="B105" s="186"/>
      <c r="D105" s="187" t="s">
        <v>161</v>
      </c>
      <c r="E105" s="188" t="s">
        <v>5</v>
      </c>
      <c r="F105" s="189" t="s">
        <v>2109</v>
      </c>
      <c r="H105" s="190">
        <v>16.2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161</v>
      </c>
      <c r="AU105" s="195" t="s">
        <v>87</v>
      </c>
      <c r="AV105" s="11" t="s">
        <v>87</v>
      </c>
      <c r="AW105" s="11" t="s">
        <v>41</v>
      </c>
      <c r="AX105" s="11" t="s">
        <v>24</v>
      </c>
      <c r="AY105" s="195" t="s">
        <v>151</v>
      </c>
    </row>
    <row r="106" spans="2:65" s="1" customFormat="1" ht="22.5" customHeight="1">
      <c r="B106" s="173"/>
      <c r="C106" s="174" t="s">
        <v>388</v>
      </c>
      <c r="D106" s="174" t="s">
        <v>154</v>
      </c>
      <c r="E106" s="175" t="s">
        <v>2110</v>
      </c>
      <c r="F106" s="176" t="s">
        <v>2111</v>
      </c>
      <c r="G106" s="177" t="s">
        <v>451</v>
      </c>
      <c r="H106" s="178">
        <v>2</v>
      </c>
      <c r="I106" s="179"/>
      <c r="J106" s="180">
        <f>ROUND(I106*H106,2)</f>
        <v>0</v>
      </c>
      <c r="K106" s="176" t="s">
        <v>158</v>
      </c>
      <c r="L106" s="40"/>
      <c r="M106" s="181" t="s">
        <v>5</v>
      </c>
      <c r="N106" s="182" t="s">
        <v>49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3" t="s">
        <v>159</v>
      </c>
      <c r="AT106" s="23" t="s">
        <v>154</v>
      </c>
      <c r="AU106" s="23" t="s">
        <v>87</v>
      </c>
      <c r="AY106" s="23" t="s">
        <v>151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24</v>
      </c>
      <c r="BK106" s="185">
        <f>ROUND(I106*H106,2)</f>
        <v>0</v>
      </c>
      <c r="BL106" s="23" t="s">
        <v>159</v>
      </c>
      <c r="BM106" s="23" t="s">
        <v>2112</v>
      </c>
    </row>
    <row r="107" spans="2:51" s="12" customFormat="1" ht="13.5">
      <c r="B107" s="211"/>
      <c r="D107" s="206" t="s">
        <v>161</v>
      </c>
      <c r="E107" s="212" t="s">
        <v>5</v>
      </c>
      <c r="F107" s="213" t="s">
        <v>2113</v>
      </c>
      <c r="H107" s="214" t="s">
        <v>5</v>
      </c>
      <c r="I107" s="215"/>
      <c r="L107" s="211"/>
      <c r="M107" s="216"/>
      <c r="N107" s="217"/>
      <c r="O107" s="217"/>
      <c r="P107" s="217"/>
      <c r="Q107" s="217"/>
      <c r="R107" s="217"/>
      <c r="S107" s="217"/>
      <c r="T107" s="218"/>
      <c r="AT107" s="214" t="s">
        <v>161</v>
      </c>
      <c r="AU107" s="214" t="s">
        <v>87</v>
      </c>
      <c r="AV107" s="12" t="s">
        <v>24</v>
      </c>
      <c r="AW107" s="12" t="s">
        <v>41</v>
      </c>
      <c r="AX107" s="12" t="s">
        <v>78</v>
      </c>
      <c r="AY107" s="214" t="s">
        <v>151</v>
      </c>
    </row>
    <row r="108" spans="2:51" s="11" customFormat="1" ht="13.5">
      <c r="B108" s="186"/>
      <c r="D108" s="187" t="s">
        <v>161</v>
      </c>
      <c r="E108" s="188" t="s">
        <v>5</v>
      </c>
      <c r="F108" s="189" t="s">
        <v>2114</v>
      </c>
      <c r="H108" s="190">
        <v>2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161</v>
      </c>
      <c r="AU108" s="195" t="s">
        <v>87</v>
      </c>
      <c r="AV108" s="11" t="s">
        <v>87</v>
      </c>
      <c r="AW108" s="11" t="s">
        <v>41</v>
      </c>
      <c r="AX108" s="11" t="s">
        <v>24</v>
      </c>
      <c r="AY108" s="195" t="s">
        <v>151</v>
      </c>
    </row>
    <row r="109" spans="2:65" s="1" customFormat="1" ht="22.5" customHeight="1">
      <c r="B109" s="173"/>
      <c r="C109" s="174" t="s">
        <v>393</v>
      </c>
      <c r="D109" s="174" t="s">
        <v>154</v>
      </c>
      <c r="E109" s="175" t="s">
        <v>2115</v>
      </c>
      <c r="F109" s="176" t="s">
        <v>2116</v>
      </c>
      <c r="G109" s="177" t="s">
        <v>451</v>
      </c>
      <c r="H109" s="178">
        <v>10.8</v>
      </c>
      <c r="I109" s="179"/>
      <c r="J109" s="180">
        <f>ROUND(I109*H109,2)</f>
        <v>0</v>
      </c>
      <c r="K109" s="176" t="s">
        <v>158</v>
      </c>
      <c r="L109" s="40"/>
      <c r="M109" s="181" t="s">
        <v>5</v>
      </c>
      <c r="N109" s="182" t="s">
        <v>49</v>
      </c>
      <c r="O109" s="41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3" t="s">
        <v>159</v>
      </c>
      <c r="AT109" s="23" t="s">
        <v>154</v>
      </c>
      <c r="AU109" s="23" t="s">
        <v>87</v>
      </c>
      <c r="AY109" s="23" t="s">
        <v>151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159</v>
      </c>
      <c r="BM109" s="23" t="s">
        <v>2117</v>
      </c>
    </row>
    <row r="110" spans="2:51" s="12" customFormat="1" ht="13.5">
      <c r="B110" s="211"/>
      <c r="D110" s="206" t="s">
        <v>161</v>
      </c>
      <c r="E110" s="212" t="s">
        <v>5</v>
      </c>
      <c r="F110" s="213" t="s">
        <v>2118</v>
      </c>
      <c r="H110" s="214" t="s">
        <v>5</v>
      </c>
      <c r="I110" s="215"/>
      <c r="L110" s="211"/>
      <c r="M110" s="216"/>
      <c r="N110" s="217"/>
      <c r="O110" s="217"/>
      <c r="P110" s="217"/>
      <c r="Q110" s="217"/>
      <c r="R110" s="217"/>
      <c r="S110" s="217"/>
      <c r="T110" s="218"/>
      <c r="AT110" s="214" t="s">
        <v>161</v>
      </c>
      <c r="AU110" s="214" t="s">
        <v>87</v>
      </c>
      <c r="AV110" s="12" t="s">
        <v>24</v>
      </c>
      <c r="AW110" s="12" t="s">
        <v>41</v>
      </c>
      <c r="AX110" s="12" t="s">
        <v>78</v>
      </c>
      <c r="AY110" s="214" t="s">
        <v>151</v>
      </c>
    </row>
    <row r="111" spans="2:51" s="11" customFormat="1" ht="13.5">
      <c r="B111" s="186"/>
      <c r="D111" s="187" t="s">
        <v>161</v>
      </c>
      <c r="E111" s="188" t="s">
        <v>5</v>
      </c>
      <c r="F111" s="189" t="s">
        <v>2119</v>
      </c>
      <c r="H111" s="190">
        <v>10.8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95" t="s">
        <v>161</v>
      </c>
      <c r="AU111" s="195" t="s">
        <v>87</v>
      </c>
      <c r="AV111" s="11" t="s">
        <v>87</v>
      </c>
      <c r="AW111" s="11" t="s">
        <v>41</v>
      </c>
      <c r="AX111" s="11" t="s">
        <v>24</v>
      </c>
      <c r="AY111" s="195" t="s">
        <v>151</v>
      </c>
    </row>
    <row r="112" spans="2:65" s="1" customFormat="1" ht="22.5" customHeight="1">
      <c r="B112" s="173"/>
      <c r="C112" s="174" t="s">
        <v>399</v>
      </c>
      <c r="D112" s="174" t="s">
        <v>154</v>
      </c>
      <c r="E112" s="175" t="s">
        <v>2120</v>
      </c>
      <c r="F112" s="176" t="s">
        <v>2121</v>
      </c>
      <c r="G112" s="177" t="s">
        <v>2122</v>
      </c>
      <c r="H112" s="178">
        <v>1</v>
      </c>
      <c r="I112" s="179"/>
      <c r="J112" s="180">
        <f aca="true" t="shared" si="10" ref="J112:J121">ROUND(I112*H112,2)</f>
        <v>0</v>
      </c>
      <c r="K112" s="176" t="s">
        <v>5</v>
      </c>
      <c r="L112" s="40"/>
      <c r="M112" s="181" t="s">
        <v>5</v>
      </c>
      <c r="N112" s="182" t="s">
        <v>49</v>
      </c>
      <c r="O112" s="41"/>
      <c r="P112" s="183">
        <f aca="true" t="shared" si="11" ref="P112:P121">O112*H112</f>
        <v>0</v>
      </c>
      <c r="Q112" s="183">
        <v>0.00193</v>
      </c>
      <c r="R112" s="183">
        <f aca="true" t="shared" si="12" ref="R112:R121">Q112*H112</f>
        <v>0.00193</v>
      </c>
      <c r="S112" s="183">
        <v>0</v>
      </c>
      <c r="T112" s="184">
        <f aca="true" t="shared" si="13" ref="T112:T121">S112*H112</f>
        <v>0</v>
      </c>
      <c r="AR112" s="23" t="s">
        <v>159</v>
      </c>
      <c r="AT112" s="23" t="s">
        <v>154</v>
      </c>
      <c r="AU112" s="23" t="s">
        <v>87</v>
      </c>
      <c r="AY112" s="23" t="s">
        <v>151</v>
      </c>
      <c r="BE112" s="185">
        <f aca="true" t="shared" si="14" ref="BE112:BE121">IF(N112="základní",J112,0)</f>
        <v>0</v>
      </c>
      <c r="BF112" s="185">
        <f aca="true" t="shared" si="15" ref="BF112:BF121">IF(N112="snížená",J112,0)</f>
        <v>0</v>
      </c>
      <c r="BG112" s="185">
        <f aca="true" t="shared" si="16" ref="BG112:BG121">IF(N112="zákl. přenesená",J112,0)</f>
        <v>0</v>
      </c>
      <c r="BH112" s="185">
        <f aca="true" t="shared" si="17" ref="BH112:BH121">IF(N112="sníž. přenesená",J112,0)</f>
        <v>0</v>
      </c>
      <c r="BI112" s="185">
        <f aca="true" t="shared" si="18" ref="BI112:BI121">IF(N112="nulová",J112,0)</f>
        <v>0</v>
      </c>
      <c r="BJ112" s="23" t="s">
        <v>24</v>
      </c>
      <c r="BK112" s="185">
        <f aca="true" t="shared" si="19" ref="BK112:BK121">ROUND(I112*H112,2)</f>
        <v>0</v>
      </c>
      <c r="BL112" s="23" t="s">
        <v>159</v>
      </c>
      <c r="BM112" s="23" t="s">
        <v>2123</v>
      </c>
    </row>
    <row r="113" spans="2:65" s="1" customFormat="1" ht="22.5" customHeight="1">
      <c r="B113" s="173"/>
      <c r="C113" s="174" t="s">
        <v>10</v>
      </c>
      <c r="D113" s="174" t="s">
        <v>154</v>
      </c>
      <c r="E113" s="175" t="s">
        <v>2124</v>
      </c>
      <c r="F113" s="176" t="s">
        <v>2125</v>
      </c>
      <c r="G113" s="177" t="s">
        <v>278</v>
      </c>
      <c r="H113" s="178">
        <v>1.75</v>
      </c>
      <c r="I113" s="179"/>
      <c r="J113" s="180">
        <f t="shared" si="10"/>
        <v>0</v>
      </c>
      <c r="K113" s="176" t="s">
        <v>158</v>
      </c>
      <c r="L113" s="40"/>
      <c r="M113" s="181" t="s">
        <v>5</v>
      </c>
      <c r="N113" s="182" t="s">
        <v>49</v>
      </c>
      <c r="O113" s="41"/>
      <c r="P113" s="183">
        <f t="shared" si="11"/>
        <v>0</v>
      </c>
      <c r="Q113" s="183">
        <v>0</v>
      </c>
      <c r="R113" s="183">
        <f t="shared" si="12"/>
        <v>0</v>
      </c>
      <c r="S113" s="183">
        <v>0</v>
      </c>
      <c r="T113" s="184">
        <f t="shared" si="13"/>
        <v>0</v>
      </c>
      <c r="AR113" s="23" t="s">
        <v>159</v>
      </c>
      <c r="AT113" s="23" t="s">
        <v>154</v>
      </c>
      <c r="AU113" s="23" t="s">
        <v>87</v>
      </c>
      <c r="AY113" s="23" t="s">
        <v>151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23" t="s">
        <v>24</v>
      </c>
      <c r="BK113" s="185">
        <f t="shared" si="19"/>
        <v>0</v>
      </c>
      <c r="BL113" s="23" t="s">
        <v>159</v>
      </c>
      <c r="BM113" s="23" t="s">
        <v>2126</v>
      </c>
    </row>
    <row r="114" spans="2:65" s="1" customFormat="1" ht="31.5" customHeight="1">
      <c r="B114" s="173"/>
      <c r="C114" s="174" t="s">
        <v>408</v>
      </c>
      <c r="D114" s="174" t="s">
        <v>154</v>
      </c>
      <c r="E114" s="175" t="s">
        <v>2127</v>
      </c>
      <c r="F114" s="176" t="s">
        <v>2128</v>
      </c>
      <c r="G114" s="177" t="s">
        <v>451</v>
      </c>
      <c r="H114" s="178">
        <v>32</v>
      </c>
      <c r="I114" s="179"/>
      <c r="J114" s="180">
        <f t="shared" si="10"/>
        <v>0</v>
      </c>
      <c r="K114" s="176" t="s">
        <v>158</v>
      </c>
      <c r="L114" s="40"/>
      <c r="M114" s="181" t="s">
        <v>5</v>
      </c>
      <c r="N114" s="182" t="s">
        <v>49</v>
      </c>
      <c r="O114" s="41"/>
      <c r="P114" s="183">
        <f t="shared" si="11"/>
        <v>0</v>
      </c>
      <c r="Q114" s="183">
        <v>0.15614</v>
      </c>
      <c r="R114" s="183">
        <f t="shared" si="12"/>
        <v>4.99648</v>
      </c>
      <c r="S114" s="183">
        <v>0</v>
      </c>
      <c r="T114" s="184">
        <f t="shared" si="13"/>
        <v>0</v>
      </c>
      <c r="AR114" s="23" t="s">
        <v>159</v>
      </c>
      <c r="AT114" s="23" t="s">
        <v>154</v>
      </c>
      <c r="AU114" s="23" t="s">
        <v>87</v>
      </c>
      <c r="AY114" s="23" t="s">
        <v>151</v>
      </c>
      <c r="BE114" s="185">
        <f t="shared" si="14"/>
        <v>0</v>
      </c>
      <c r="BF114" s="185">
        <f t="shared" si="15"/>
        <v>0</v>
      </c>
      <c r="BG114" s="185">
        <f t="shared" si="16"/>
        <v>0</v>
      </c>
      <c r="BH114" s="185">
        <f t="shared" si="17"/>
        <v>0</v>
      </c>
      <c r="BI114" s="185">
        <f t="shared" si="18"/>
        <v>0</v>
      </c>
      <c r="BJ114" s="23" t="s">
        <v>24</v>
      </c>
      <c r="BK114" s="185">
        <f t="shared" si="19"/>
        <v>0</v>
      </c>
      <c r="BL114" s="23" t="s">
        <v>159</v>
      </c>
      <c r="BM114" s="23" t="s">
        <v>2129</v>
      </c>
    </row>
    <row r="115" spans="2:65" s="1" customFormat="1" ht="22.5" customHeight="1">
      <c r="B115" s="173"/>
      <c r="C115" s="174" t="s">
        <v>412</v>
      </c>
      <c r="D115" s="174" t="s">
        <v>154</v>
      </c>
      <c r="E115" s="175" t="s">
        <v>2130</v>
      </c>
      <c r="F115" s="176" t="s">
        <v>2131</v>
      </c>
      <c r="G115" s="177" t="s">
        <v>451</v>
      </c>
      <c r="H115" s="178">
        <v>32</v>
      </c>
      <c r="I115" s="179"/>
      <c r="J115" s="180">
        <f t="shared" si="10"/>
        <v>0</v>
      </c>
      <c r="K115" s="176" t="s">
        <v>158</v>
      </c>
      <c r="L115" s="40"/>
      <c r="M115" s="181" t="s">
        <v>5</v>
      </c>
      <c r="N115" s="182" t="s">
        <v>49</v>
      </c>
      <c r="O115" s="41"/>
      <c r="P115" s="183">
        <f t="shared" si="11"/>
        <v>0</v>
      </c>
      <c r="Q115" s="183">
        <v>9.18E-05</v>
      </c>
      <c r="R115" s="183">
        <f t="shared" si="12"/>
        <v>0.0029376</v>
      </c>
      <c r="S115" s="183">
        <v>0</v>
      </c>
      <c r="T115" s="184">
        <f t="shared" si="13"/>
        <v>0</v>
      </c>
      <c r="AR115" s="23" t="s">
        <v>159</v>
      </c>
      <c r="AT115" s="23" t="s">
        <v>154</v>
      </c>
      <c r="AU115" s="23" t="s">
        <v>87</v>
      </c>
      <c r="AY115" s="23" t="s">
        <v>151</v>
      </c>
      <c r="BE115" s="185">
        <f t="shared" si="14"/>
        <v>0</v>
      </c>
      <c r="BF115" s="185">
        <f t="shared" si="15"/>
        <v>0</v>
      </c>
      <c r="BG115" s="185">
        <f t="shared" si="16"/>
        <v>0</v>
      </c>
      <c r="BH115" s="185">
        <f t="shared" si="17"/>
        <v>0</v>
      </c>
      <c r="BI115" s="185">
        <f t="shared" si="18"/>
        <v>0</v>
      </c>
      <c r="BJ115" s="23" t="s">
        <v>24</v>
      </c>
      <c r="BK115" s="185">
        <f t="shared" si="19"/>
        <v>0</v>
      </c>
      <c r="BL115" s="23" t="s">
        <v>159</v>
      </c>
      <c r="BM115" s="23" t="s">
        <v>2132</v>
      </c>
    </row>
    <row r="116" spans="2:65" s="1" customFormat="1" ht="22.5" customHeight="1">
      <c r="B116" s="173"/>
      <c r="C116" s="174" t="s">
        <v>416</v>
      </c>
      <c r="D116" s="174" t="s">
        <v>154</v>
      </c>
      <c r="E116" s="175" t="s">
        <v>2133</v>
      </c>
      <c r="F116" s="176" t="s">
        <v>2134</v>
      </c>
      <c r="G116" s="177" t="s">
        <v>451</v>
      </c>
      <c r="H116" s="178">
        <v>5</v>
      </c>
      <c r="I116" s="179"/>
      <c r="J116" s="180">
        <f t="shared" si="10"/>
        <v>0</v>
      </c>
      <c r="K116" s="176" t="s">
        <v>158</v>
      </c>
      <c r="L116" s="40"/>
      <c r="M116" s="181" t="s">
        <v>5</v>
      </c>
      <c r="N116" s="182" t="s">
        <v>49</v>
      </c>
      <c r="O116" s="41"/>
      <c r="P116" s="183">
        <f t="shared" si="11"/>
        <v>0</v>
      </c>
      <c r="Q116" s="183">
        <v>0</v>
      </c>
      <c r="R116" s="183">
        <f t="shared" si="12"/>
        <v>0</v>
      </c>
      <c r="S116" s="183">
        <v>0</v>
      </c>
      <c r="T116" s="184">
        <f t="shared" si="13"/>
        <v>0</v>
      </c>
      <c r="AR116" s="23" t="s">
        <v>159</v>
      </c>
      <c r="AT116" s="23" t="s">
        <v>154</v>
      </c>
      <c r="AU116" s="23" t="s">
        <v>87</v>
      </c>
      <c r="AY116" s="23" t="s">
        <v>151</v>
      </c>
      <c r="BE116" s="185">
        <f t="shared" si="14"/>
        <v>0</v>
      </c>
      <c r="BF116" s="185">
        <f t="shared" si="15"/>
        <v>0</v>
      </c>
      <c r="BG116" s="185">
        <f t="shared" si="16"/>
        <v>0</v>
      </c>
      <c r="BH116" s="185">
        <f t="shared" si="17"/>
        <v>0</v>
      </c>
      <c r="BI116" s="185">
        <f t="shared" si="18"/>
        <v>0</v>
      </c>
      <c r="BJ116" s="23" t="s">
        <v>24</v>
      </c>
      <c r="BK116" s="185">
        <f t="shared" si="19"/>
        <v>0</v>
      </c>
      <c r="BL116" s="23" t="s">
        <v>159</v>
      </c>
      <c r="BM116" s="23" t="s">
        <v>2135</v>
      </c>
    </row>
    <row r="117" spans="2:65" s="1" customFormat="1" ht="22.5" customHeight="1">
      <c r="B117" s="173"/>
      <c r="C117" s="174" t="s">
        <v>422</v>
      </c>
      <c r="D117" s="174" t="s">
        <v>154</v>
      </c>
      <c r="E117" s="175" t="s">
        <v>2136</v>
      </c>
      <c r="F117" s="176" t="s">
        <v>2137</v>
      </c>
      <c r="G117" s="177" t="s">
        <v>451</v>
      </c>
      <c r="H117" s="178">
        <v>27</v>
      </c>
      <c r="I117" s="179"/>
      <c r="J117" s="180">
        <f t="shared" si="10"/>
        <v>0</v>
      </c>
      <c r="K117" s="176" t="s">
        <v>158</v>
      </c>
      <c r="L117" s="40"/>
      <c r="M117" s="181" t="s">
        <v>5</v>
      </c>
      <c r="N117" s="182" t="s">
        <v>49</v>
      </c>
      <c r="O117" s="41"/>
      <c r="P117" s="183">
        <f t="shared" si="11"/>
        <v>0</v>
      </c>
      <c r="Q117" s="183">
        <v>0</v>
      </c>
      <c r="R117" s="183">
        <f t="shared" si="12"/>
        <v>0</v>
      </c>
      <c r="S117" s="183">
        <v>0</v>
      </c>
      <c r="T117" s="184">
        <f t="shared" si="13"/>
        <v>0</v>
      </c>
      <c r="AR117" s="23" t="s">
        <v>159</v>
      </c>
      <c r="AT117" s="23" t="s">
        <v>154</v>
      </c>
      <c r="AU117" s="23" t="s">
        <v>87</v>
      </c>
      <c r="AY117" s="23" t="s">
        <v>151</v>
      </c>
      <c r="BE117" s="185">
        <f t="shared" si="14"/>
        <v>0</v>
      </c>
      <c r="BF117" s="185">
        <f t="shared" si="15"/>
        <v>0</v>
      </c>
      <c r="BG117" s="185">
        <f t="shared" si="16"/>
        <v>0</v>
      </c>
      <c r="BH117" s="185">
        <f t="shared" si="17"/>
        <v>0</v>
      </c>
      <c r="BI117" s="185">
        <f t="shared" si="18"/>
        <v>0</v>
      </c>
      <c r="BJ117" s="23" t="s">
        <v>24</v>
      </c>
      <c r="BK117" s="185">
        <f t="shared" si="19"/>
        <v>0</v>
      </c>
      <c r="BL117" s="23" t="s">
        <v>159</v>
      </c>
      <c r="BM117" s="23" t="s">
        <v>2138</v>
      </c>
    </row>
    <row r="118" spans="2:65" s="1" customFormat="1" ht="22.5" customHeight="1">
      <c r="B118" s="173"/>
      <c r="C118" s="174" t="s">
        <v>428</v>
      </c>
      <c r="D118" s="174" t="s">
        <v>154</v>
      </c>
      <c r="E118" s="175" t="s">
        <v>2139</v>
      </c>
      <c r="F118" s="176" t="s">
        <v>2140</v>
      </c>
      <c r="G118" s="177" t="s">
        <v>278</v>
      </c>
      <c r="H118" s="178">
        <v>1.75</v>
      </c>
      <c r="I118" s="179"/>
      <c r="J118" s="180">
        <f t="shared" si="10"/>
        <v>0</v>
      </c>
      <c r="K118" s="176" t="s">
        <v>158</v>
      </c>
      <c r="L118" s="40"/>
      <c r="M118" s="181" t="s">
        <v>5</v>
      </c>
      <c r="N118" s="182" t="s">
        <v>49</v>
      </c>
      <c r="O118" s="41"/>
      <c r="P118" s="183">
        <f t="shared" si="11"/>
        <v>0</v>
      </c>
      <c r="Q118" s="183">
        <v>0</v>
      </c>
      <c r="R118" s="183">
        <f t="shared" si="12"/>
        <v>0</v>
      </c>
      <c r="S118" s="183">
        <v>0</v>
      </c>
      <c r="T118" s="184">
        <f t="shared" si="13"/>
        <v>0</v>
      </c>
      <c r="AR118" s="23" t="s">
        <v>159</v>
      </c>
      <c r="AT118" s="23" t="s">
        <v>154</v>
      </c>
      <c r="AU118" s="23" t="s">
        <v>87</v>
      </c>
      <c r="AY118" s="23" t="s">
        <v>151</v>
      </c>
      <c r="BE118" s="185">
        <f t="shared" si="14"/>
        <v>0</v>
      </c>
      <c r="BF118" s="185">
        <f t="shared" si="15"/>
        <v>0</v>
      </c>
      <c r="BG118" s="185">
        <f t="shared" si="16"/>
        <v>0</v>
      </c>
      <c r="BH118" s="185">
        <f t="shared" si="17"/>
        <v>0</v>
      </c>
      <c r="BI118" s="185">
        <f t="shared" si="18"/>
        <v>0</v>
      </c>
      <c r="BJ118" s="23" t="s">
        <v>24</v>
      </c>
      <c r="BK118" s="185">
        <f t="shared" si="19"/>
        <v>0</v>
      </c>
      <c r="BL118" s="23" t="s">
        <v>159</v>
      </c>
      <c r="BM118" s="23" t="s">
        <v>2141</v>
      </c>
    </row>
    <row r="119" spans="2:65" s="1" customFormat="1" ht="22.5" customHeight="1">
      <c r="B119" s="173"/>
      <c r="C119" s="174" t="s">
        <v>432</v>
      </c>
      <c r="D119" s="174" t="s">
        <v>154</v>
      </c>
      <c r="E119" s="175" t="s">
        <v>2142</v>
      </c>
      <c r="F119" s="176" t="s">
        <v>2143</v>
      </c>
      <c r="G119" s="177" t="s">
        <v>278</v>
      </c>
      <c r="H119" s="178">
        <v>15.25</v>
      </c>
      <c r="I119" s="179"/>
      <c r="J119" s="180">
        <f t="shared" si="10"/>
        <v>0</v>
      </c>
      <c r="K119" s="176" t="s">
        <v>5</v>
      </c>
      <c r="L119" s="40"/>
      <c r="M119" s="181" t="s">
        <v>5</v>
      </c>
      <c r="N119" s="182" t="s">
        <v>49</v>
      </c>
      <c r="O119" s="41"/>
      <c r="P119" s="183">
        <f t="shared" si="11"/>
        <v>0</v>
      </c>
      <c r="Q119" s="183">
        <v>0</v>
      </c>
      <c r="R119" s="183">
        <f t="shared" si="12"/>
        <v>0</v>
      </c>
      <c r="S119" s="183">
        <v>0</v>
      </c>
      <c r="T119" s="184">
        <f t="shared" si="13"/>
        <v>0</v>
      </c>
      <c r="AR119" s="23" t="s">
        <v>159</v>
      </c>
      <c r="AT119" s="23" t="s">
        <v>154</v>
      </c>
      <c r="AU119" s="23" t="s">
        <v>87</v>
      </c>
      <c r="AY119" s="23" t="s">
        <v>151</v>
      </c>
      <c r="BE119" s="185">
        <f t="shared" si="14"/>
        <v>0</v>
      </c>
      <c r="BF119" s="185">
        <f t="shared" si="15"/>
        <v>0</v>
      </c>
      <c r="BG119" s="185">
        <f t="shared" si="16"/>
        <v>0</v>
      </c>
      <c r="BH119" s="185">
        <f t="shared" si="17"/>
        <v>0</v>
      </c>
      <c r="BI119" s="185">
        <f t="shared" si="18"/>
        <v>0</v>
      </c>
      <c r="BJ119" s="23" t="s">
        <v>24</v>
      </c>
      <c r="BK119" s="185">
        <f t="shared" si="19"/>
        <v>0</v>
      </c>
      <c r="BL119" s="23" t="s">
        <v>159</v>
      </c>
      <c r="BM119" s="23" t="s">
        <v>2144</v>
      </c>
    </row>
    <row r="120" spans="2:65" s="1" customFormat="1" ht="22.5" customHeight="1">
      <c r="B120" s="173"/>
      <c r="C120" s="174" t="s">
        <v>438</v>
      </c>
      <c r="D120" s="174" t="s">
        <v>154</v>
      </c>
      <c r="E120" s="175" t="s">
        <v>2145</v>
      </c>
      <c r="F120" s="176" t="s">
        <v>2146</v>
      </c>
      <c r="G120" s="177" t="s">
        <v>299</v>
      </c>
      <c r="H120" s="178">
        <v>17.5</v>
      </c>
      <c r="I120" s="179"/>
      <c r="J120" s="180">
        <f t="shared" si="10"/>
        <v>0</v>
      </c>
      <c r="K120" s="176" t="s">
        <v>5</v>
      </c>
      <c r="L120" s="40"/>
      <c r="M120" s="181" t="s">
        <v>5</v>
      </c>
      <c r="N120" s="182" t="s">
        <v>49</v>
      </c>
      <c r="O120" s="41"/>
      <c r="P120" s="183">
        <f t="shared" si="11"/>
        <v>0</v>
      </c>
      <c r="Q120" s="183">
        <v>0</v>
      </c>
      <c r="R120" s="183">
        <f t="shared" si="12"/>
        <v>0</v>
      </c>
      <c r="S120" s="183">
        <v>0</v>
      </c>
      <c r="T120" s="184">
        <f t="shared" si="13"/>
        <v>0</v>
      </c>
      <c r="AR120" s="23" t="s">
        <v>159</v>
      </c>
      <c r="AT120" s="23" t="s">
        <v>154</v>
      </c>
      <c r="AU120" s="23" t="s">
        <v>87</v>
      </c>
      <c r="AY120" s="23" t="s">
        <v>151</v>
      </c>
      <c r="BE120" s="185">
        <f t="shared" si="14"/>
        <v>0</v>
      </c>
      <c r="BF120" s="185">
        <f t="shared" si="15"/>
        <v>0</v>
      </c>
      <c r="BG120" s="185">
        <f t="shared" si="16"/>
        <v>0</v>
      </c>
      <c r="BH120" s="185">
        <f t="shared" si="17"/>
        <v>0</v>
      </c>
      <c r="BI120" s="185">
        <f t="shared" si="18"/>
        <v>0</v>
      </c>
      <c r="BJ120" s="23" t="s">
        <v>24</v>
      </c>
      <c r="BK120" s="185">
        <f t="shared" si="19"/>
        <v>0</v>
      </c>
      <c r="BL120" s="23" t="s">
        <v>159</v>
      </c>
      <c r="BM120" s="23" t="s">
        <v>2147</v>
      </c>
    </row>
    <row r="121" spans="2:65" s="1" customFormat="1" ht="22.5" customHeight="1">
      <c r="B121" s="173"/>
      <c r="C121" s="174" t="s">
        <v>443</v>
      </c>
      <c r="D121" s="174" t="s">
        <v>154</v>
      </c>
      <c r="E121" s="175" t="s">
        <v>2148</v>
      </c>
      <c r="F121" s="176" t="s">
        <v>2149</v>
      </c>
      <c r="G121" s="177" t="s">
        <v>451</v>
      </c>
      <c r="H121" s="178">
        <v>26</v>
      </c>
      <c r="I121" s="179"/>
      <c r="J121" s="180">
        <f t="shared" si="10"/>
        <v>0</v>
      </c>
      <c r="K121" s="176" t="s">
        <v>5</v>
      </c>
      <c r="L121" s="40"/>
      <c r="M121" s="181" t="s">
        <v>5</v>
      </c>
      <c r="N121" s="182" t="s">
        <v>49</v>
      </c>
      <c r="O121" s="41"/>
      <c r="P121" s="183">
        <f t="shared" si="11"/>
        <v>0</v>
      </c>
      <c r="Q121" s="183">
        <v>0</v>
      </c>
      <c r="R121" s="183">
        <f t="shared" si="12"/>
        <v>0</v>
      </c>
      <c r="S121" s="183">
        <v>0</v>
      </c>
      <c r="T121" s="184">
        <f t="shared" si="13"/>
        <v>0</v>
      </c>
      <c r="AR121" s="23" t="s">
        <v>159</v>
      </c>
      <c r="AT121" s="23" t="s">
        <v>154</v>
      </c>
      <c r="AU121" s="23" t="s">
        <v>87</v>
      </c>
      <c r="AY121" s="23" t="s">
        <v>151</v>
      </c>
      <c r="BE121" s="185">
        <f t="shared" si="14"/>
        <v>0</v>
      </c>
      <c r="BF121" s="185">
        <f t="shared" si="15"/>
        <v>0</v>
      </c>
      <c r="BG121" s="185">
        <f t="shared" si="16"/>
        <v>0</v>
      </c>
      <c r="BH121" s="185">
        <f t="shared" si="17"/>
        <v>0</v>
      </c>
      <c r="BI121" s="185">
        <f t="shared" si="18"/>
        <v>0</v>
      </c>
      <c r="BJ121" s="23" t="s">
        <v>24</v>
      </c>
      <c r="BK121" s="185">
        <f t="shared" si="19"/>
        <v>0</v>
      </c>
      <c r="BL121" s="23" t="s">
        <v>159</v>
      </c>
      <c r="BM121" s="23" t="s">
        <v>2150</v>
      </c>
    </row>
    <row r="122" spans="2:63" s="10" customFormat="1" ht="37.35" customHeight="1">
      <c r="B122" s="159"/>
      <c r="D122" s="160" t="s">
        <v>77</v>
      </c>
      <c r="E122" s="161" t="s">
        <v>173</v>
      </c>
      <c r="F122" s="161" t="s">
        <v>174</v>
      </c>
      <c r="I122" s="162"/>
      <c r="J122" s="163">
        <f>BK122</f>
        <v>0</v>
      </c>
      <c r="L122" s="159"/>
      <c r="M122" s="164"/>
      <c r="N122" s="165"/>
      <c r="O122" s="165"/>
      <c r="P122" s="166">
        <f>P123</f>
        <v>0</v>
      </c>
      <c r="Q122" s="165"/>
      <c r="R122" s="166">
        <f>R123</f>
        <v>0</v>
      </c>
      <c r="S122" s="165"/>
      <c r="T122" s="167">
        <f>T123</f>
        <v>0</v>
      </c>
      <c r="AR122" s="160" t="s">
        <v>175</v>
      </c>
      <c r="AT122" s="168" t="s">
        <v>77</v>
      </c>
      <c r="AU122" s="168" t="s">
        <v>78</v>
      </c>
      <c r="AY122" s="160" t="s">
        <v>151</v>
      </c>
      <c r="BK122" s="169">
        <f>BK123</f>
        <v>0</v>
      </c>
    </row>
    <row r="123" spans="2:63" s="10" customFormat="1" ht="19.9" customHeight="1">
      <c r="B123" s="159"/>
      <c r="D123" s="170" t="s">
        <v>77</v>
      </c>
      <c r="E123" s="171" t="s">
        <v>78</v>
      </c>
      <c r="F123" s="171" t="s">
        <v>174</v>
      </c>
      <c r="I123" s="162"/>
      <c r="J123" s="172">
        <f>BK123</f>
        <v>0</v>
      </c>
      <c r="L123" s="159"/>
      <c r="M123" s="164"/>
      <c r="N123" s="165"/>
      <c r="O123" s="165"/>
      <c r="P123" s="166">
        <f>SUM(P124:P127)</f>
        <v>0</v>
      </c>
      <c r="Q123" s="165"/>
      <c r="R123" s="166">
        <f>SUM(R124:R127)</f>
        <v>0</v>
      </c>
      <c r="S123" s="165"/>
      <c r="T123" s="167">
        <f>SUM(T124:T127)</f>
        <v>0</v>
      </c>
      <c r="AR123" s="160" t="s">
        <v>175</v>
      </c>
      <c r="AT123" s="168" t="s">
        <v>77</v>
      </c>
      <c r="AU123" s="168" t="s">
        <v>24</v>
      </c>
      <c r="AY123" s="160" t="s">
        <v>151</v>
      </c>
      <c r="BK123" s="169">
        <f>SUM(BK124:BK127)</f>
        <v>0</v>
      </c>
    </row>
    <row r="124" spans="2:65" s="1" customFormat="1" ht="22.5" customHeight="1">
      <c r="B124" s="173"/>
      <c r="C124" s="174" t="s">
        <v>448</v>
      </c>
      <c r="D124" s="174" t="s">
        <v>154</v>
      </c>
      <c r="E124" s="175" t="s">
        <v>2151</v>
      </c>
      <c r="F124" s="176" t="s">
        <v>238</v>
      </c>
      <c r="G124" s="177" t="s">
        <v>2072</v>
      </c>
      <c r="H124" s="178">
        <v>1</v>
      </c>
      <c r="I124" s="179"/>
      <c r="J124" s="180">
        <f>ROUND(I124*H124,2)</f>
        <v>0</v>
      </c>
      <c r="K124" s="176" t="s">
        <v>5</v>
      </c>
      <c r="L124" s="40"/>
      <c r="M124" s="181" t="s">
        <v>5</v>
      </c>
      <c r="N124" s="182" t="s">
        <v>49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2152</v>
      </c>
      <c r="AT124" s="23" t="s">
        <v>154</v>
      </c>
      <c r="AU124" s="23" t="s">
        <v>87</v>
      </c>
      <c r="AY124" s="23" t="s">
        <v>151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24</v>
      </c>
      <c r="BK124" s="185">
        <f>ROUND(I124*H124,2)</f>
        <v>0</v>
      </c>
      <c r="BL124" s="23" t="s">
        <v>2152</v>
      </c>
      <c r="BM124" s="23" t="s">
        <v>2153</v>
      </c>
    </row>
    <row r="125" spans="2:65" s="1" customFormat="1" ht="22.5" customHeight="1">
      <c r="B125" s="173"/>
      <c r="C125" s="174" t="s">
        <v>453</v>
      </c>
      <c r="D125" s="174" t="s">
        <v>154</v>
      </c>
      <c r="E125" s="175" t="s">
        <v>2154</v>
      </c>
      <c r="F125" s="176" t="s">
        <v>2155</v>
      </c>
      <c r="G125" s="177" t="s">
        <v>2156</v>
      </c>
      <c r="H125" s="178">
        <v>1</v>
      </c>
      <c r="I125" s="179"/>
      <c r="J125" s="180">
        <f>ROUND(I125*H125,2)</f>
        <v>0</v>
      </c>
      <c r="K125" s="176" t="s">
        <v>5</v>
      </c>
      <c r="L125" s="40"/>
      <c r="M125" s="181" t="s">
        <v>5</v>
      </c>
      <c r="N125" s="182" t="s">
        <v>49</v>
      </c>
      <c r="O125" s="41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23" t="s">
        <v>2152</v>
      </c>
      <c r="AT125" s="23" t="s">
        <v>154</v>
      </c>
      <c r="AU125" s="23" t="s">
        <v>87</v>
      </c>
      <c r="AY125" s="23" t="s">
        <v>151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24</v>
      </c>
      <c r="BK125" s="185">
        <f>ROUND(I125*H125,2)</f>
        <v>0</v>
      </c>
      <c r="BL125" s="23" t="s">
        <v>2152</v>
      </c>
      <c r="BM125" s="23" t="s">
        <v>2157</v>
      </c>
    </row>
    <row r="126" spans="2:65" s="1" customFormat="1" ht="22.5" customHeight="1">
      <c r="B126" s="173"/>
      <c r="C126" s="174" t="s">
        <v>460</v>
      </c>
      <c r="D126" s="174" t="s">
        <v>154</v>
      </c>
      <c r="E126" s="175" t="s">
        <v>2158</v>
      </c>
      <c r="F126" s="176" t="s">
        <v>2159</v>
      </c>
      <c r="G126" s="177" t="s">
        <v>2156</v>
      </c>
      <c r="H126" s="178">
        <v>1</v>
      </c>
      <c r="I126" s="179"/>
      <c r="J126" s="180">
        <f>ROUND(I126*H126,2)</f>
        <v>0</v>
      </c>
      <c r="K126" s="176" t="s">
        <v>5</v>
      </c>
      <c r="L126" s="40"/>
      <c r="M126" s="181" t="s">
        <v>5</v>
      </c>
      <c r="N126" s="182" t="s">
        <v>49</v>
      </c>
      <c r="O126" s="41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23" t="s">
        <v>2152</v>
      </c>
      <c r="AT126" s="23" t="s">
        <v>154</v>
      </c>
      <c r="AU126" s="23" t="s">
        <v>87</v>
      </c>
      <c r="AY126" s="23" t="s">
        <v>151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24</v>
      </c>
      <c r="BK126" s="185">
        <f>ROUND(I126*H126,2)</f>
        <v>0</v>
      </c>
      <c r="BL126" s="23" t="s">
        <v>2152</v>
      </c>
      <c r="BM126" s="23" t="s">
        <v>2160</v>
      </c>
    </row>
    <row r="127" spans="2:65" s="1" customFormat="1" ht="22.5" customHeight="1">
      <c r="B127" s="173"/>
      <c r="C127" s="174" t="s">
        <v>466</v>
      </c>
      <c r="D127" s="174" t="s">
        <v>154</v>
      </c>
      <c r="E127" s="175" t="s">
        <v>2161</v>
      </c>
      <c r="F127" s="176" t="s">
        <v>2162</v>
      </c>
      <c r="G127" s="177" t="s">
        <v>2072</v>
      </c>
      <c r="H127" s="178">
        <v>1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245" t="s">
        <v>49</v>
      </c>
      <c r="O127" s="246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3" t="s">
        <v>2152</v>
      </c>
      <c r="AT127" s="23" t="s">
        <v>154</v>
      </c>
      <c r="AU127" s="23" t="s">
        <v>87</v>
      </c>
      <c r="AY127" s="23" t="s">
        <v>151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2152</v>
      </c>
      <c r="BM127" s="23" t="s">
        <v>2163</v>
      </c>
    </row>
    <row r="128" spans="2:12" s="1" customFormat="1" ht="6.95" customHeight="1">
      <c r="B128" s="55"/>
      <c r="C128" s="56"/>
      <c r="D128" s="56"/>
      <c r="E128" s="56"/>
      <c r="F128" s="56"/>
      <c r="G128" s="56"/>
      <c r="H128" s="56"/>
      <c r="I128" s="126"/>
      <c r="J128" s="56"/>
      <c r="K128" s="56"/>
      <c r="L128" s="40"/>
    </row>
  </sheetData>
  <autoFilter ref="C80:K127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114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2164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ROUND(SUM(BE81:BE122),2)</f>
        <v>0</v>
      </c>
      <c r="G30" s="41"/>
      <c r="H30" s="41"/>
      <c r="I30" s="118">
        <v>0.21</v>
      </c>
      <c r="J30" s="117">
        <f>ROUND(ROUND((SUM(BE81:BE122)),2)*I30,2)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ROUND(SUM(BF81:BF122),2)</f>
        <v>0</v>
      </c>
      <c r="G31" s="41"/>
      <c r="H31" s="41"/>
      <c r="I31" s="118">
        <v>0.15</v>
      </c>
      <c r="J31" s="117">
        <f>ROUND(ROUND((SUM(BF81:BF122)),2)*I31,2)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ROUND(SUM(BG81:BG122),2)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ROUND(SUM(BH81:BH122),2)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ROUND(SUM(BI81:BI122),2)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431 02 - Veřejné osvětlení - 2. část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J81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131</v>
      </c>
      <c r="E57" s="137"/>
      <c r="F57" s="137"/>
      <c r="G57" s="137"/>
      <c r="H57" s="137"/>
      <c r="I57" s="138"/>
      <c r="J57" s="139">
        <f>J82</f>
        <v>0</v>
      </c>
      <c r="K57" s="140"/>
    </row>
    <row r="58" spans="2:11" s="8" customFormat="1" ht="19.9" customHeight="1">
      <c r="B58" s="141"/>
      <c r="C58" s="142"/>
      <c r="D58" s="143" t="s">
        <v>2047</v>
      </c>
      <c r="E58" s="144"/>
      <c r="F58" s="144"/>
      <c r="G58" s="144"/>
      <c r="H58" s="144"/>
      <c r="I58" s="145"/>
      <c r="J58" s="146">
        <f>J83</f>
        <v>0</v>
      </c>
      <c r="K58" s="147"/>
    </row>
    <row r="59" spans="2:11" s="8" customFormat="1" ht="19.9" customHeight="1">
      <c r="B59" s="141"/>
      <c r="C59" s="142"/>
      <c r="D59" s="143" t="s">
        <v>2048</v>
      </c>
      <c r="E59" s="144"/>
      <c r="F59" s="144"/>
      <c r="G59" s="144"/>
      <c r="H59" s="144"/>
      <c r="I59" s="145"/>
      <c r="J59" s="146">
        <f>J102</f>
        <v>0</v>
      </c>
      <c r="K59" s="147"/>
    </row>
    <row r="60" spans="2:11" s="7" customFormat="1" ht="24.95" customHeight="1">
      <c r="B60" s="134"/>
      <c r="C60" s="135"/>
      <c r="D60" s="136" t="s">
        <v>133</v>
      </c>
      <c r="E60" s="137"/>
      <c r="F60" s="137"/>
      <c r="G60" s="137"/>
      <c r="H60" s="137"/>
      <c r="I60" s="138"/>
      <c r="J60" s="139">
        <f>J117</f>
        <v>0</v>
      </c>
      <c r="K60" s="140"/>
    </row>
    <row r="61" spans="2:11" s="8" customFormat="1" ht="19.9" customHeight="1">
      <c r="B61" s="141"/>
      <c r="C61" s="142"/>
      <c r="D61" s="143" t="s">
        <v>2049</v>
      </c>
      <c r="E61" s="144"/>
      <c r="F61" s="144"/>
      <c r="G61" s="144"/>
      <c r="H61" s="144"/>
      <c r="I61" s="145"/>
      <c r="J61" s="146">
        <f>J118</f>
        <v>0</v>
      </c>
      <c r="K61" s="1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5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6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7"/>
      <c r="J67" s="59"/>
      <c r="K67" s="59"/>
      <c r="L67" s="40"/>
    </row>
    <row r="68" spans="2:12" s="1" customFormat="1" ht="36.95" customHeight="1">
      <c r="B68" s="40"/>
      <c r="C68" s="60" t="s">
        <v>134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19</v>
      </c>
      <c r="L70" s="40"/>
    </row>
    <row r="71" spans="2:12" s="1" customFormat="1" ht="22.5" customHeight="1">
      <c r="B71" s="40"/>
      <c r="E71" s="289" t="str">
        <f>E7</f>
        <v>III/1257 Polánka, most ev.č. 1257-3</v>
      </c>
      <c r="F71" s="290"/>
      <c r="G71" s="290"/>
      <c r="H71" s="290"/>
      <c r="L71" s="40"/>
    </row>
    <row r="72" spans="2:12" s="1" customFormat="1" ht="14.45" customHeight="1">
      <c r="B72" s="40"/>
      <c r="C72" s="62" t="s">
        <v>124</v>
      </c>
      <c r="L72" s="40"/>
    </row>
    <row r="73" spans="2:12" s="1" customFormat="1" ht="23.25" customHeight="1">
      <c r="B73" s="40"/>
      <c r="E73" s="270" t="str">
        <f>E9</f>
        <v>431 02 - Veřejné osvětlení - 2. část</v>
      </c>
      <c r="F73" s="291"/>
      <c r="G73" s="291"/>
      <c r="H73" s="291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25</v>
      </c>
      <c r="F75" s="148" t="str">
        <f>F12</f>
        <v xml:space="preserve"> </v>
      </c>
      <c r="I75" s="149" t="s">
        <v>27</v>
      </c>
      <c r="J75" s="66" t="str">
        <f>IF(J12="","",J12)</f>
        <v>3. 1. 2018</v>
      </c>
      <c r="L75" s="40"/>
    </row>
    <row r="76" spans="2:12" s="1" customFormat="1" ht="6.95" customHeight="1">
      <c r="B76" s="40"/>
      <c r="L76" s="40"/>
    </row>
    <row r="77" spans="2:12" s="1" customFormat="1" ht="15">
      <c r="B77" s="40"/>
      <c r="C77" s="62" t="s">
        <v>31</v>
      </c>
      <c r="F77" s="148" t="str">
        <f>E15</f>
        <v>Středočeský kraj,  Zborovská 11, Praha 4</v>
      </c>
      <c r="I77" s="149" t="s">
        <v>37</v>
      </c>
      <c r="J77" s="148" t="str">
        <f>E21</f>
        <v xml:space="preserve">PRAGOPROJEKT, a.s.  Praha </v>
      </c>
      <c r="L77" s="40"/>
    </row>
    <row r="78" spans="2:12" s="1" customFormat="1" ht="14.45" customHeight="1">
      <c r="B78" s="40"/>
      <c r="C78" s="62" t="s">
        <v>35</v>
      </c>
      <c r="F78" s="148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0"/>
      <c r="C80" s="151" t="s">
        <v>135</v>
      </c>
      <c r="D80" s="152" t="s">
        <v>63</v>
      </c>
      <c r="E80" s="152" t="s">
        <v>59</v>
      </c>
      <c r="F80" s="152" t="s">
        <v>136</v>
      </c>
      <c r="G80" s="152" t="s">
        <v>137</v>
      </c>
      <c r="H80" s="152" t="s">
        <v>138</v>
      </c>
      <c r="I80" s="153" t="s">
        <v>139</v>
      </c>
      <c r="J80" s="152" t="s">
        <v>128</v>
      </c>
      <c r="K80" s="154" t="s">
        <v>140</v>
      </c>
      <c r="L80" s="150"/>
      <c r="M80" s="72" t="s">
        <v>141</v>
      </c>
      <c r="N80" s="73" t="s">
        <v>48</v>
      </c>
      <c r="O80" s="73" t="s">
        <v>142</v>
      </c>
      <c r="P80" s="73" t="s">
        <v>143</v>
      </c>
      <c r="Q80" s="73" t="s">
        <v>144</v>
      </c>
      <c r="R80" s="73" t="s">
        <v>145</v>
      </c>
      <c r="S80" s="73" t="s">
        <v>146</v>
      </c>
      <c r="T80" s="74" t="s">
        <v>147</v>
      </c>
    </row>
    <row r="81" spans="2:63" s="1" customFormat="1" ht="29.25" customHeight="1">
      <c r="B81" s="40"/>
      <c r="C81" s="76" t="s">
        <v>129</v>
      </c>
      <c r="J81" s="155">
        <f>BK81</f>
        <v>0</v>
      </c>
      <c r="L81" s="40"/>
      <c r="M81" s="75"/>
      <c r="N81" s="67"/>
      <c r="O81" s="67"/>
      <c r="P81" s="156">
        <f>P82+P117</f>
        <v>0</v>
      </c>
      <c r="Q81" s="67"/>
      <c r="R81" s="156">
        <f>R82+R117</f>
        <v>2.3454070000000002</v>
      </c>
      <c r="S81" s="67"/>
      <c r="T81" s="157">
        <f>T82+T117</f>
        <v>0</v>
      </c>
      <c r="AT81" s="23" t="s">
        <v>77</v>
      </c>
      <c r="AU81" s="23" t="s">
        <v>130</v>
      </c>
      <c r="BK81" s="158">
        <f>BK82+BK117</f>
        <v>0</v>
      </c>
    </row>
    <row r="82" spans="2:63" s="10" customFormat="1" ht="37.35" customHeight="1">
      <c r="B82" s="159"/>
      <c r="D82" s="160" t="s">
        <v>77</v>
      </c>
      <c r="E82" s="161" t="s">
        <v>148</v>
      </c>
      <c r="F82" s="161" t="s">
        <v>149</v>
      </c>
      <c r="I82" s="162"/>
      <c r="J82" s="163">
        <f>BK82</f>
        <v>0</v>
      </c>
      <c r="L82" s="159"/>
      <c r="M82" s="164"/>
      <c r="N82" s="165"/>
      <c r="O82" s="165"/>
      <c r="P82" s="166">
        <f>P83+P102</f>
        <v>0</v>
      </c>
      <c r="Q82" s="165"/>
      <c r="R82" s="166">
        <f>R83+R102</f>
        <v>2.3454070000000002</v>
      </c>
      <c r="S82" s="165"/>
      <c r="T82" s="167">
        <f>T83+T102</f>
        <v>0</v>
      </c>
      <c r="AR82" s="160" t="s">
        <v>150</v>
      </c>
      <c r="AT82" s="168" t="s">
        <v>77</v>
      </c>
      <c r="AU82" s="168" t="s">
        <v>78</v>
      </c>
      <c r="AY82" s="160" t="s">
        <v>151</v>
      </c>
      <c r="BK82" s="169">
        <f>BK83+BK102</f>
        <v>0</v>
      </c>
    </row>
    <row r="83" spans="2:63" s="10" customFormat="1" ht="19.9" customHeight="1">
      <c r="B83" s="159"/>
      <c r="D83" s="170" t="s">
        <v>77</v>
      </c>
      <c r="E83" s="171" t="s">
        <v>2050</v>
      </c>
      <c r="F83" s="171" t="s">
        <v>2051</v>
      </c>
      <c r="I83" s="162"/>
      <c r="J83" s="172">
        <f>BK83</f>
        <v>0</v>
      </c>
      <c r="L83" s="159"/>
      <c r="M83" s="164"/>
      <c r="N83" s="165"/>
      <c r="O83" s="165"/>
      <c r="P83" s="166">
        <f>SUM(P84:P101)</f>
        <v>0</v>
      </c>
      <c r="Q83" s="165"/>
      <c r="R83" s="166">
        <f>SUM(R84:R101)</f>
        <v>0</v>
      </c>
      <c r="S83" s="165"/>
      <c r="T83" s="167">
        <f>SUM(T84:T101)</f>
        <v>0</v>
      </c>
      <c r="AR83" s="160" t="s">
        <v>150</v>
      </c>
      <c r="AT83" s="168" t="s">
        <v>77</v>
      </c>
      <c r="AU83" s="168" t="s">
        <v>24</v>
      </c>
      <c r="AY83" s="160" t="s">
        <v>151</v>
      </c>
      <c r="BK83" s="169">
        <f>SUM(BK84:BK101)</f>
        <v>0</v>
      </c>
    </row>
    <row r="84" spans="2:65" s="1" customFormat="1" ht="22.5" customHeight="1">
      <c r="B84" s="173"/>
      <c r="C84" s="174" t="s">
        <v>24</v>
      </c>
      <c r="D84" s="174" t="s">
        <v>154</v>
      </c>
      <c r="E84" s="175" t="s">
        <v>2067</v>
      </c>
      <c r="F84" s="176" t="s">
        <v>2068</v>
      </c>
      <c r="G84" s="177" t="s">
        <v>1025</v>
      </c>
      <c r="H84" s="178">
        <v>6</v>
      </c>
      <c r="I84" s="179"/>
      <c r="J84" s="180">
        <f aca="true" t="shared" si="0" ref="J84:J101">ROUND(I84*H84,2)</f>
        <v>0</v>
      </c>
      <c r="K84" s="176" t="s">
        <v>5</v>
      </c>
      <c r="L84" s="40"/>
      <c r="M84" s="181" t="s">
        <v>5</v>
      </c>
      <c r="N84" s="182" t="s">
        <v>49</v>
      </c>
      <c r="O84" s="41"/>
      <c r="P84" s="183">
        <f aca="true" t="shared" si="1" ref="P84:P101">O84*H84</f>
        <v>0</v>
      </c>
      <c r="Q84" s="183">
        <v>0</v>
      </c>
      <c r="R84" s="183">
        <f aca="true" t="shared" si="2" ref="R84:R101">Q84*H84</f>
        <v>0</v>
      </c>
      <c r="S84" s="183">
        <v>0</v>
      </c>
      <c r="T84" s="184">
        <f aca="true" t="shared" si="3" ref="T84:T101">S84*H84</f>
        <v>0</v>
      </c>
      <c r="AR84" s="23" t="s">
        <v>159</v>
      </c>
      <c r="AT84" s="23" t="s">
        <v>154</v>
      </c>
      <c r="AU84" s="23" t="s">
        <v>87</v>
      </c>
      <c r="AY84" s="23" t="s">
        <v>151</v>
      </c>
      <c r="BE84" s="185">
        <f aca="true" t="shared" si="4" ref="BE84:BE101">IF(N84="základní",J84,0)</f>
        <v>0</v>
      </c>
      <c r="BF84" s="185">
        <f aca="true" t="shared" si="5" ref="BF84:BF101">IF(N84="snížená",J84,0)</f>
        <v>0</v>
      </c>
      <c r="BG84" s="185">
        <f aca="true" t="shared" si="6" ref="BG84:BG101">IF(N84="zákl. přenesená",J84,0)</f>
        <v>0</v>
      </c>
      <c r="BH84" s="185">
        <f aca="true" t="shared" si="7" ref="BH84:BH101">IF(N84="sníž. přenesená",J84,0)</f>
        <v>0</v>
      </c>
      <c r="BI84" s="185">
        <f aca="true" t="shared" si="8" ref="BI84:BI101">IF(N84="nulová",J84,0)</f>
        <v>0</v>
      </c>
      <c r="BJ84" s="23" t="s">
        <v>24</v>
      </c>
      <c r="BK84" s="185">
        <f aca="true" t="shared" si="9" ref="BK84:BK101">ROUND(I84*H84,2)</f>
        <v>0</v>
      </c>
      <c r="BL84" s="23" t="s">
        <v>159</v>
      </c>
      <c r="BM84" s="23" t="s">
        <v>2165</v>
      </c>
    </row>
    <row r="85" spans="2:65" s="1" customFormat="1" ht="22.5" customHeight="1">
      <c r="B85" s="173"/>
      <c r="C85" s="174" t="s">
        <v>87</v>
      </c>
      <c r="D85" s="174" t="s">
        <v>154</v>
      </c>
      <c r="E85" s="175" t="s">
        <v>2070</v>
      </c>
      <c r="F85" s="176" t="s">
        <v>2071</v>
      </c>
      <c r="G85" s="177" t="s">
        <v>2072</v>
      </c>
      <c r="H85" s="178">
        <v>1</v>
      </c>
      <c r="I85" s="179"/>
      <c r="J85" s="180">
        <f t="shared" si="0"/>
        <v>0</v>
      </c>
      <c r="K85" s="176" t="s">
        <v>5</v>
      </c>
      <c r="L85" s="40"/>
      <c r="M85" s="181" t="s">
        <v>5</v>
      </c>
      <c r="N85" s="182" t="s">
        <v>49</v>
      </c>
      <c r="O85" s="41"/>
      <c r="P85" s="183">
        <f t="shared" si="1"/>
        <v>0</v>
      </c>
      <c r="Q85" s="183">
        <v>0</v>
      </c>
      <c r="R85" s="183">
        <f t="shared" si="2"/>
        <v>0</v>
      </c>
      <c r="S85" s="183">
        <v>0</v>
      </c>
      <c r="T85" s="184">
        <f t="shared" si="3"/>
        <v>0</v>
      </c>
      <c r="AR85" s="23" t="s">
        <v>159</v>
      </c>
      <c r="AT85" s="23" t="s">
        <v>154</v>
      </c>
      <c r="AU85" s="23" t="s">
        <v>87</v>
      </c>
      <c r="AY85" s="23" t="s">
        <v>151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23" t="s">
        <v>24</v>
      </c>
      <c r="BK85" s="185">
        <f t="shared" si="9"/>
        <v>0</v>
      </c>
      <c r="BL85" s="23" t="s">
        <v>159</v>
      </c>
      <c r="BM85" s="23" t="s">
        <v>2166</v>
      </c>
    </row>
    <row r="86" spans="2:65" s="1" customFormat="1" ht="22.5" customHeight="1">
      <c r="B86" s="173"/>
      <c r="C86" s="174" t="s">
        <v>150</v>
      </c>
      <c r="D86" s="174" t="s">
        <v>154</v>
      </c>
      <c r="E86" s="175" t="s">
        <v>2074</v>
      </c>
      <c r="F86" s="176" t="s">
        <v>2075</v>
      </c>
      <c r="G86" s="177" t="s">
        <v>165</v>
      </c>
      <c r="H86" s="178">
        <v>1</v>
      </c>
      <c r="I86" s="179"/>
      <c r="J86" s="180">
        <f t="shared" si="0"/>
        <v>0</v>
      </c>
      <c r="K86" s="176" t="s">
        <v>5</v>
      </c>
      <c r="L86" s="40"/>
      <c r="M86" s="181" t="s">
        <v>5</v>
      </c>
      <c r="N86" s="182" t="s">
        <v>49</v>
      </c>
      <c r="O86" s="41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AR86" s="23" t="s">
        <v>159</v>
      </c>
      <c r="AT86" s="23" t="s">
        <v>154</v>
      </c>
      <c r="AU86" s="23" t="s">
        <v>87</v>
      </c>
      <c r="AY86" s="23" t="s">
        <v>151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23" t="s">
        <v>24</v>
      </c>
      <c r="BK86" s="185">
        <f t="shared" si="9"/>
        <v>0</v>
      </c>
      <c r="BL86" s="23" t="s">
        <v>159</v>
      </c>
      <c r="BM86" s="23" t="s">
        <v>2167</v>
      </c>
    </row>
    <row r="87" spans="2:65" s="1" customFormat="1" ht="31.5" customHeight="1">
      <c r="B87" s="173"/>
      <c r="C87" s="174" t="s">
        <v>176</v>
      </c>
      <c r="D87" s="174" t="s">
        <v>154</v>
      </c>
      <c r="E87" s="175" t="s">
        <v>2168</v>
      </c>
      <c r="F87" s="176" t="s">
        <v>2169</v>
      </c>
      <c r="G87" s="177" t="s">
        <v>451</v>
      </c>
      <c r="H87" s="178">
        <v>58</v>
      </c>
      <c r="I87" s="179"/>
      <c r="J87" s="180">
        <f t="shared" si="0"/>
        <v>0</v>
      </c>
      <c r="K87" s="176" t="s">
        <v>5</v>
      </c>
      <c r="L87" s="40"/>
      <c r="M87" s="181" t="s">
        <v>5</v>
      </c>
      <c r="N87" s="182" t="s">
        <v>49</v>
      </c>
      <c r="O87" s="41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AR87" s="23" t="s">
        <v>159</v>
      </c>
      <c r="AT87" s="23" t="s">
        <v>154</v>
      </c>
      <c r="AU87" s="23" t="s">
        <v>87</v>
      </c>
      <c r="AY87" s="23" t="s">
        <v>151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23" t="s">
        <v>24</v>
      </c>
      <c r="BK87" s="185">
        <f t="shared" si="9"/>
        <v>0</v>
      </c>
      <c r="BL87" s="23" t="s">
        <v>159</v>
      </c>
      <c r="BM87" s="23" t="s">
        <v>2170</v>
      </c>
    </row>
    <row r="88" spans="2:65" s="1" customFormat="1" ht="22.5" customHeight="1">
      <c r="B88" s="173"/>
      <c r="C88" s="174" t="s">
        <v>175</v>
      </c>
      <c r="D88" s="174" t="s">
        <v>154</v>
      </c>
      <c r="E88" s="175" t="s">
        <v>2077</v>
      </c>
      <c r="F88" s="176" t="s">
        <v>2171</v>
      </c>
      <c r="G88" s="177" t="s">
        <v>451</v>
      </c>
      <c r="H88" s="178">
        <v>7</v>
      </c>
      <c r="I88" s="179"/>
      <c r="J88" s="180">
        <f t="shared" si="0"/>
        <v>0</v>
      </c>
      <c r="K88" s="176" t="s">
        <v>5</v>
      </c>
      <c r="L88" s="40"/>
      <c r="M88" s="181" t="s">
        <v>5</v>
      </c>
      <c r="N88" s="182" t="s">
        <v>49</v>
      </c>
      <c r="O88" s="41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23" t="s">
        <v>159</v>
      </c>
      <c r="AT88" s="23" t="s">
        <v>154</v>
      </c>
      <c r="AU88" s="23" t="s">
        <v>87</v>
      </c>
      <c r="AY88" s="23" t="s">
        <v>151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23" t="s">
        <v>24</v>
      </c>
      <c r="BK88" s="185">
        <f t="shared" si="9"/>
        <v>0</v>
      </c>
      <c r="BL88" s="23" t="s">
        <v>159</v>
      </c>
      <c r="BM88" s="23" t="s">
        <v>2172</v>
      </c>
    </row>
    <row r="89" spans="2:65" s="1" customFormat="1" ht="31.5" customHeight="1">
      <c r="B89" s="173"/>
      <c r="C89" s="174" t="s">
        <v>197</v>
      </c>
      <c r="D89" s="174" t="s">
        <v>154</v>
      </c>
      <c r="E89" s="175" t="s">
        <v>2173</v>
      </c>
      <c r="F89" s="176" t="s">
        <v>2174</v>
      </c>
      <c r="G89" s="177" t="s">
        <v>165</v>
      </c>
      <c r="H89" s="178">
        <v>1</v>
      </c>
      <c r="I89" s="179"/>
      <c r="J89" s="180">
        <f t="shared" si="0"/>
        <v>0</v>
      </c>
      <c r="K89" s="176" t="s">
        <v>5</v>
      </c>
      <c r="L89" s="40"/>
      <c r="M89" s="181" t="s">
        <v>5</v>
      </c>
      <c r="N89" s="182" t="s">
        <v>49</v>
      </c>
      <c r="O89" s="41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23" t="s">
        <v>159</v>
      </c>
      <c r="AT89" s="23" t="s">
        <v>154</v>
      </c>
      <c r="AU89" s="23" t="s">
        <v>87</v>
      </c>
      <c r="AY89" s="23" t="s">
        <v>151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23" t="s">
        <v>24</v>
      </c>
      <c r="BK89" s="185">
        <f t="shared" si="9"/>
        <v>0</v>
      </c>
      <c r="BL89" s="23" t="s">
        <v>159</v>
      </c>
      <c r="BM89" s="23" t="s">
        <v>2175</v>
      </c>
    </row>
    <row r="90" spans="2:65" s="1" customFormat="1" ht="31.5" customHeight="1">
      <c r="B90" s="173"/>
      <c r="C90" s="174" t="s">
        <v>203</v>
      </c>
      <c r="D90" s="174" t="s">
        <v>154</v>
      </c>
      <c r="E90" s="175" t="s">
        <v>2176</v>
      </c>
      <c r="F90" s="176" t="s">
        <v>2177</v>
      </c>
      <c r="G90" s="177" t="s">
        <v>165</v>
      </c>
      <c r="H90" s="178">
        <v>1</v>
      </c>
      <c r="I90" s="179"/>
      <c r="J90" s="180">
        <f t="shared" si="0"/>
        <v>0</v>
      </c>
      <c r="K90" s="176" t="s">
        <v>5</v>
      </c>
      <c r="L90" s="40"/>
      <c r="M90" s="181" t="s">
        <v>5</v>
      </c>
      <c r="N90" s="182" t="s">
        <v>49</v>
      </c>
      <c r="O90" s="41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23" t="s">
        <v>159</v>
      </c>
      <c r="AT90" s="23" t="s">
        <v>154</v>
      </c>
      <c r="AU90" s="23" t="s">
        <v>87</v>
      </c>
      <c r="AY90" s="23" t="s">
        <v>151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23" t="s">
        <v>24</v>
      </c>
      <c r="BK90" s="185">
        <f t="shared" si="9"/>
        <v>0</v>
      </c>
      <c r="BL90" s="23" t="s">
        <v>159</v>
      </c>
      <c r="BM90" s="23" t="s">
        <v>2178</v>
      </c>
    </row>
    <row r="91" spans="2:65" s="1" customFormat="1" ht="31.5" customHeight="1">
      <c r="B91" s="173"/>
      <c r="C91" s="174" t="s">
        <v>213</v>
      </c>
      <c r="D91" s="174" t="s">
        <v>154</v>
      </c>
      <c r="E91" s="175" t="s">
        <v>2179</v>
      </c>
      <c r="F91" s="176" t="s">
        <v>2180</v>
      </c>
      <c r="G91" s="177" t="s">
        <v>165</v>
      </c>
      <c r="H91" s="178">
        <v>1</v>
      </c>
      <c r="I91" s="179"/>
      <c r="J91" s="180">
        <f t="shared" si="0"/>
        <v>0</v>
      </c>
      <c r="K91" s="176" t="s">
        <v>5</v>
      </c>
      <c r="L91" s="40"/>
      <c r="M91" s="181" t="s">
        <v>5</v>
      </c>
      <c r="N91" s="182" t="s">
        <v>49</v>
      </c>
      <c r="O91" s="41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23" t="s">
        <v>159</v>
      </c>
      <c r="AT91" s="23" t="s">
        <v>154</v>
      </c>
      <c r="AU91" s="23" t="s">
        <v>87</v>
      </c>
      <c r="AY91" s="23" t="s">
        <v>151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23" t="s">
        <v>24</v>
      </c>
      <c r="BK91" s="185">
        <f t="shared" si="9"/>
        <v>0</v>
      </c>
      <c r="BL91" s="23" t="s">
        <v>159</v>
      </c>
      <c r="BM91" s="23" t="s">
        <v>2181</v>
      </c>
    </row>
    <row r="92" spans="2:65" s="1" customFormat="1" ht="31.5" customHeight="1">
      <c r="B92" s="173"/>
      <c r="C92" s="174" t="s">
        <v>221</v>
      </c>
      <c r="D92" s="174" t="s">
        <v>154</v>
      </c>
      <c r="E92" s="175" t="s">
        <v>2182</v>
      </c>
      <c r="F92" s="176" t="s">
        <v>2183</v>
      </c>
      <c r="G92" s="177" t="s">
        <v>165</v>
      </c>
      <c r="H92" s="178">
        <v>1</v>
      </c>
      <c r="I92" s="179"/>
      <c r="J92" s="180">
        <f t="shared" si="0"/>
        <v>0</v>
      </c>
      <c r="K92" s="176" t="s">
        <v>5</v>
      </c>
      <c r="L92" s="40"/>
      <c r="M92" s="181" t="s">
        <v>5</v>
      </c>
      <c r="N92" s="182" t="s">
        <v>49</v>
      </c>
      <c r="O92" s="41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23" t="s">
        <v>159</v>
      </c>
      <c r="AT92" s="23" t="s">
        <v>154</v>
      </c>
      <c r="AU92" s="23" t="s">
        <v>87</v>
      </c>
      <c r="AY92" s="23" t="s">
        <v>151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23" t="s">
        <v>24</v>
      </c>
      <c r="BK92" s="185">
        <f t="shared" si="9"/>
        <v>0</v>
      </c>
      <c r="BL92" s="23" t="s">
        <v>159</v>
      </c>
      <c r="BM92" s="23" t="s">
        <v>2184</v>
      </c>
    </row>
    <row r="93" spans="2:65" s="1" customFormat="1" ht="22.5" customHeight="1">
      <c r="B93" s="173"/>
      <c r="C93" s="174" t="s">
        <v>29</v>
      </c>
      <c r="D93" s="174" t="s">
        <v>154</v>
      </c>
      <c r="E93" s="175" t="s">
        <v>2080</v>
      </c>
      <c r="F93" s="176" t="s">
        <v>2081</v>
      </c>
      <c r="G93" s="177" t="s">
        <v>165</v>
      </c>
      <c r="H93" s="178">
        <v>2</v>
      </c>
      <c r="I93" s="179"/>
      <c r="J93" s="180">
        <f t="shared" si="0"/>
        <v>0</v>
      </c>
      <c r="K93" s="176" t="s">
        <v>5</v>
      </c>
      <c r="L93" s="40"/>
      <c r="M93" s="181" t="s">
        <v>5</v>
      </c>
      <c r="N93" s="182" t="s">
        <v>49</v>
      </c>
      <c r="O93" s="41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23" t="s">
        <v>159</v>
      </c>
      <c r="AT93" s="23" t="s">
        <v>154</v>
      </c>
      <c r="AU93" s="23" t="s">
        <v>87</v>
      </c>
      <c r="AY93" s="23" t="s">
        <v>151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23" t="s">
        <v>24</v>
      </c>
      <c r="BK93" s="185">
        <f t="shared" si="9"/>
        <v>0</v>
      </c>
      <c r="BL93" s="23" t="s">
        <v>159</v>
      </c>
      <c r="BM93" s="23" t="s">
        <v>2185</v>
      </c>
    </row>
    <row r="94" spans="2:65" s="1" customFormat="1" ht="31.5" customHeight="1">
      <c r="B94" s="173"/>
      <c r="C94" s="174" t="s">
        <v>231</v>
      </c>
      <c r="D94" s="174" t="s">
        <v>154</v>
      </c>
      <c r="E94" s="175" t="s">
        <v>2186</v>
      </c>
      <c r="F94" s="176" t="s">
        <v>2187</v>
      </c>
      <c r="G94" s="177" t="s">
        <v>165</v>
      </c>
      <c r="H94" s="178">
        <v>2</v>
      </c>
      <c r="I94" s="179"/>
      <c r="J94" s="180">
        <f t="shared" si="0"/>
        <v>0</v>
      </c>
      <c r="K94" s="176" t="s">
        <v>5</v>
      </c>
      <c r="L94" s="40"/>
      <c r="M94" s="181" t="s">
        <v>5</v>
      </c>
      <c r="N94" s="182" t="s">
        <v>49</v>
      </c>
      <c r="O94" s="41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23" t="s">
        <v>159</v>
      </c>
      <c r="AT94" s="23" t="s">
        <v>154</v>
      </c>
      <c r="AU94" s="23" t="s">
        <v>87</v>
      </c>
      <c r="AY94" s="23" t="s">
        <v>151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23" t="s">
        <v>24</v>
      </c>
      <c r="BK94" s="185">
        <f t="shared" si="9"/>
        <v>0</v>
      </c>
      <c r="BL94" s="23" t="s">
        <v>159</v>
      </c>
      <c r="BM94" s="23" t="s">
        <v>2188</v>
      </c>
    </row>
    <row r="95" spans="2:65" s="1" customFormat="1" ht="31.5" customHeight="1">
      <c r="B95" s="173"/>
      <c r="C95" s="174" t="s">
        <v>236</v>
      </c>
      <c r="D95" s="174" t="s">
        <v>154</v>
      </c>
      <c r="E95" s="175" t="s">
        <v>2189</v>
      </c>
      <c r="F95" s="176" t="s">
        <v>2190</v>
      </c>
      <c r="G95" s="177" t="s">
        <v>165</v>
      </c>
      <c r="H95" s="178">
        <v>2</v>
      </c>
      <c r="I95" s="179"/>
      <c r="J95" s="180">
        <f t="shared" si="0"/>
        <v>0</v>
      </c>
      <c r="K95" s="176" t="s">
        <v>5</v>
      </c>
      <c r="L95" s="40"/>
      <c r="M95" s="181" t="s">
        <v>5</v>
      </c>
      <c r="N95" s="182" t="s">
        <v>49</v>
      </c>
      <c r="O95" s="41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23" t="s">
        <v>159</v>
      </c>
      <c r="AT95" s="23" t="s">
        <v>154</v>
      </c>
      <c r="AU95" s="23" t="s">
        <v>87</v>
      </c>
      <c r="AY95" s="23" t="s">
        <v>151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23" t="s">
        <v>24</v>
      </c>
      <c r="BK95" s="185">
        <f t="shared" si="9"/>
        <v>0</v>
      </c>
      <c r="BL95" s="23" t="s">
        <v>159</v>
      </c>
      <c r="BM95" s="23" t="s">
        <v>2191</v>
      </c>
    </row>
    <row r="96" spans="2:65" s="1" customFormat="1" ht="22.5" customHeight="1">
      <c r="B96" s="173"/>
      <c r="C96" s="174" t="s">
        <v>240</v>
      </c>
      <c r="D96" s="174" t="s">
        <v>154</v>
      </c>
      <c r="E96" s="175" t="s">
        <v>2192</v>
      </c>
      <c r="F96" s="176" t="s">
        <v>2193</v>
      </c>
      <c r="G96" s="177" t="s">
        <v>165</v>
      </c>
      <c r="H96" s="178">
        <v>1</v>
      </c>
      <c r="I96" s="179"/>
      <c r="J96" s="180">
        <f t="shared" si="0"/>
        <v>0</v>
      </c>
      <c r="K96" s="176" t="s">
        <v>5</v>
      </c>
      <c r="L96" s="40"/>
      <c r="M96" s="181" t="s">
        <v>5</v>
      </c>
      <c r="N96" s="182" t="s">
        <v>49</v>
      </c>
      <c r="O96" s="41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23" t="s">
        <v>159</v>
      </c>
      <c r="AT96" s="23" t="s">
        <v>154</v>
      </c>
      <c r="AU96" s="23" t="s">
        <v>87</v>
      </c>
      <c r="AY96" s="23" t="s">
        <v>151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23" t="s">
        <v>24</v>
      </c>
      <c r="BK96" s="185">
        <f t="shared" si="9"/>
        <v>0</v>
      </c>
      <c r="BL96" s="23" t="s">
        <v>159</v>
      </c>
      <c r="BM96" s="23" t="s">
        <v>2194</v>
      </c>
    </row>
    <row r="97" spans="2:65" s="1" customFormat="1" ht="31.5" customHeight="1">
      <c r="B97" s="173"/>
      <c r="C97" s="174" t="s">
        <v>246</v>
      </c>
      <c r="D97" s="174" t="s">
        <v>154</v>
      </c>
      <c r="E97" s="175" t="s">
        <v>2195</v>
      </c>
      <c r="F97" s="176" t="s">
        <v>2196</v>
      </c>
      <c r="G97" s="177" t="s">
        <v>165</v>
      </c>
      <c r="H97" s="178">
        <v>1</v>
      </c>
      <c r="I97" s="179"/>
      <c r="J97" s="180">
        <f t="shared" si="0"/>
        <v>0</v>
      </c>
      <c r="K97" s="176" t="s">
        <v>5</v>
      </c>
      <c r="L97" s="40"/>
      <c r="M97" s="181" t="s">
        <v>5</v>
      </c>
      <c r="N97" s="182" t="s">
        <v>49</v>
      </c>
      <c r="O97" s="41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23" t="s">
        <v>159</v>
      </c>
      <c r="AT97" s="23" t="s">
        <v>154</v>
      </c>
      <c r="AU97" s="23" t="s">
        <v>87</v>
      </c>
      <c r="AY97" s="23" t="s">
        <v>151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23" t="s">
        <v>24</v>
      </c>
      <c r="BK97" s="185">
        <f t="shared" si="9"/>
        <v>0</v>
      </c>
      <c r="BL97" s="23" t="s">
        <v>159</v>
      </c>
      <c r="BM97" s="23" t="s">
        <v>2197</v>
      </c>
    </row>
    <row r="98" spans="2:65" s="1" customFormat="1" ht="22.5" customHeight="1">
      <c r="B98" s="173"/>
      <c r="C98" s="174" t="s">
        <v>11</v>
      </c>
      <c r="D98" s="174" t="s">
        <v>154</v>
      </c>
      <c r="E98" s="175" t="s">
        <v>2083</v>
      </c>
      <c r="F98" s="176" t="s">
        <v>2084</v>
      </c>
      <c r="G98" s="177" t="s">
        <v>165</v>
      </c>
      <c r="H98" s="178">
        <v>1</v>
      </c>
      <c r="I98" s="179"/>
      <c r="J98" s="180">
        <f t="shared" si="0"/>
        <v>0</v>
      </c>
      <c r="K98" s="176" t="s">
        <v>5</v>
      </c>
      <c r="L98" s="40"/>
      <c r="M98" s="181" t="s">
        <v>5</v>
      </c>
      <c r="N98" s="182" t="s">
        <v>49</v>
      </c>
      <c r="O98" s="41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23" t="s">
        <v>159</v>
      </c>
      <c r="AT98" s="23" t="s">
        <v>154</v>
      </c>
      <c r="AU98" s="23" t="s">
        <v>87</v>
      </c>
      <c r="AY98" s="23" t="s">
        <v>151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23" t="s">
        <v>24</v>
      </c>
      <c r="BK98" s="185">
        <f t="shared" si="9"/>
        <v>0</v>
      </c>
      <c r="BL98" s="23" t="s">
        <v>159</v>
      </c>
      <c r="BM98" s="23" t="s">
        <v>2198</v>
      </c>
    </row>
    <row r="99" spans="2:65" s="1" customFormat="1" ht="22.5" customHeight="1">
      <c r="B99" s="173"/>
      <c r="C99" s="174" t="s">
        <v>259</v>
      </c>
      <c r="D99" s="174" t="s">
        <v>154</v>
      </c>
      <c r="E99" s="175" t="s">
        <v>2086</v>
      </c>
      <c r="F99" s="176" t="s">
        <v>2087</v>
      </c>
      <c r="G99" s="177" t="s">
        <v>165</v>
      </c>
      <c r="H99" s="178">
        <v>1</v>
      </c>
      <c r="I99" s="179"/>
      <c r="J99" s="180">
        <f t="shared" si="0"/>
        <v>0</v>
      </c>
      <c r="K99" s="176" t="s">
        <v>5</v>
      </c>
      <c r="L99" s="40"/>
      <c r="M99" s="181" t="s">
        <v>5</v>
      </c>
      <c r="N99" s="182" t="s">
        <v>49</v>
      </c>
      <c r="O99" s="41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23" t="s">
        <v>159</v>
      </c>
      <c r="AT99" s="23" t="s">
        <v>154</v>
      </c>
      <c r="AU99" s="23" t="s">
        <v>87</v>
      </c>
      <c r="AY99" s="23" t="s">
        <v>151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23" t="s">
        <v>24</v>
      </c>
      <c r="BK99" s="185">
        <f t="shared" si="9"/>
        <v>0</v>
      </c>
      <c r="BL99" s="23" t="s">
        <v>159</v>
      </c>
      <c r="BM99" s="23" t="s">
        <v>2199</v>
      </c>
    </row>
    <row r="100" spans="2:65" s="1" customFormat="1" ht="31.5" customHeight="1">
      <c r="B100" s="173"/>
      <c r="C100" s="174" t="s">
        <v>378</v>
      </c>
      <c r="D100" s="174" t="s">
        <v>154</v>
      </c>
      <c r="E100" s="175" t="s">
        <v>2200</v>
      </c>
      <c r="F100" s="176" t="s">
        <v>2201</v>
      </c>
      <c r="G100" s="177" t="s">
        <v>451</v>
      </c>
      <c r="H100" s="178">
        <v>20</v>
      </c>
      <c r="I100" s="179"/>
      <c r="J100" s="180">
        <f t="shared" si="0"/>
        <v>0</v>
      </c>
      <c r="K100" s="176" t="s">
        <v>5</v>
      </c>
      <c r="L100" s="40"/>
      <c r="M100" s="181" t="s">
        <v>5</v>
      </c>
      <c r="N100" s="182" t="s">
        <v>49</v>
      </c>
      <c r="O100" s="41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23" t="s">
        <v>159</v>
      </c>
      <c r="AT100" s="23" t="s">
        <v>154</v>
      </c>
      <c r="AU100" s="23" t="s">
        <v>87</v>
      </c>
      <c r="AY100" s="23" t="s">
        <v>151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23" t="s">
        <v>24</v>
      </c>
      <c r="BK100" s="185">
        <f t="shared" si="9"/>
        <v>0</v>
      </c>
      <c r="BL100" s="23" t="s">
        <v>159</v>
      </c>
      <c r="BM100" s="23" t="s">
        <v>2202</v>
      </c>
    </row>
    <row r="101" spans="2:65" s="1" customFormat="1" ht="31.5" customHeight="1">
      <c r="B101" s="173"/>
      <c r="C101" s="174" t="s">
        <v>388</v>
      </c>
      <c r="D101" s="174" t="s">
        <v>154</v>
      </c>
      <c r="E101" s="175" t="s">
        <v>2203</v>
      </c>
      <c r="F101" s="176" t="s">
        <v>2204</v>
      </c>
      <c r="G101" s="177" t="s">
        <v>165</v>
      </c>
      <c r="H101" s="178">
        <v>58</v>
      </c>
      <c r="I101" s="179"/>
      <c r="J101" s="180">
        <f t="shared" si="0"/>
        <v>0</v>
      </c>
      <c r="K101" s="176" t="s">
        <v>5</v>
      </c>
      <c r="L101" s="40"/>
      <c r="M101" s="181" t="s">
        <v>5</v>
      </c>
      <c r="N101" s="182" t="s">
        <v>49</v>
      </c>
      <c r="O101" s="41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AR101" s="23" t="s">
        <v>159</v>
      </c>
      <c r="AT101" s="23" t="s">
        <v>154</v>
      </c>
      <c r="AU101" s="23" t="s">
        <v>87</v>
      </c>
      <c r="AY101" s="23" t="s">
        <v>151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23" t="s">
        <v>24</v>
      </c>
      <c r="BK101" s="185">
        <f t="shared" si="9"/>
        <v>0</v>
      </c>
      <c r="BL101" s="23" t="s">
        <v>159</v>
      </c>
      <c r="BM101" s="23" t="s">
        <v>2205</v>
      </c>
    </row>
    <row r="102" spans="2:63" s="10" customFormat="1" ht="29.85" customHeight="1">
      <c r="B102" s="159"/>
      <c r="D102" s="170" t="s">
        <v>77</v>
      </c>
      <c r="E102" s="171" t="s">
        <v>2089</v>
      </c>
      <c r="F102" s="171" t="s">
        <v>2090</v>
      </c>
      <c r="I102" s="162"/>
      <c r="J102" s="172">
        <f>BK102</f>
        <v>0</v>
      </c>
      <c r="L102" s="159"/>
      <c r="M102" s="164"/>
      <c r="N102" s="165"/>
      <c r="O102" s="165"/>
      <c r="P102" s="166">
        <f>SUM(P103:P116)</f>
        <v>0</v>
      </c>
      <c r="Q102" s="165"/>
      <c r="R102" s="166">
        <f>SUM(R103:R116)</f>
        <v>2.3454070000000002</v>
      </c>
      <c r="S102" s="165"/>
      <c r="T102" s="167">
        <f>SUM(T103:T116)</f>
        <v>0</v>
      </c>
      <c r="AR102" s="160" t="s">
        <v>150</v>
      </c>
      <c r="AT102" s="168" t="s">
        <v>77</v>
      </c>
      <c r="AU102" s="168" t="s">
        <v>24</v>
      </c>
      <c r="AY102" s="160" t="s">
        <v>151</v>
      </c>
      <c r="BK102" s="169">
        <f>SUM(BK103:BK116)</f>
        <v>0</v>
      </c>
    </row>
    <row r="103" spans="2:65" s="1" customFormat="1" ht="22.5" customHeight="1">
      <c r="B103" s="173"/>
      <c r="C103" s="174" t="s">
        <v>393</v>
      </c>
      <c r="D103" s="174" t="s">
        <v>154</v>
      </c>
      <c r="E103" s="175" t="s">
        <v>2124</v>
      </c>
      <c r="F103" s="176" t="s">
        <v>2125</v>
      </c>
      <c r="G103" s="177" t="s">
        <v>278</v>
      </c>
      <c r="H103" s="178">
        <v>5.25</v>
      </c>
      <c r="I103" s="179"/>
      <c r="J103" s="180">
        <f>ROUND(I103*H103,2)</f>
        <v>0</v>
      </c>
      <c r="K103" s="176" t="s">
        <v>158</v>
      </c>
      <c r="L103" s="40"/>
      <c r="M103" s="181" t="s">
        <v>5</v>
      </c>
      <c r="N103" s="182" t="s">
        <v>49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159</v>
      </c>
      <c r="AT103" s="23" t="s">
        <v>154</v>
      </c>
      <c r="AU103" s="23" t="s">
        <v>87</v>
      </c>
      <c r="AY103" s="23" t="s">
        <v>151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159</v>
      </c>
      <c r="BM103" s="23" t="s">
        <v>2206</v>
      </c>
    </row>
    <row r="104" spans="2:65" s="1" customFormat="1" ht="31.5" customHeight="1">
      <c r="B104" s="173"/>
      <c r="C104" s="174" t="s">
        <v>399</v>
      </c>
      <c r="D104" s="174" t="s">
        <v>154</v>
      </c>
      <c r="E104" s="175" t="s">
        <v>2100</v>
      </c>
      <c r="F104" s="176" t="s">
        <v>2101</v>
      </c>
      <c r="G104" s="177" t="s">
        <v>451</v>
      </c>
      <c r="H104" s="178">
        <v>9</v>
      </c>
      <c r="I104" s="179"/>
      <c r="J104" s="180">
        <f>ROUND(I104*H104,2)</f>
        <v>0</v>
      </c>
      <c r="K104" s="176" t="s">
        <v>158</v>
      </c>
      <c r="L104" s="40"/>
      <c r="M104" s="181" t="s">
        <v>5</v>
      </c>
      <c r="N104" s="182" t="s">
        <v>49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159</v>
      </c>
      <c r="AT104" s="23" t="s">
        <v>154</v>
      </c>
      <c r="AU104" s="23" t="s">
        <v>87</v>
      </c>
      <c r="AY104" s="23" t="s">
        <v>151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159</v>
      </c>
      <c r="BM104" s="23" t="s">
        <v>2207</v>
      </c>
    </row>
    <row r="105" spans="2:51" s="12" customFormat="1" ht="13.5">
      <c r="B105" s="211"/>
      <c r="D105" s="206" t="s">
        <v>161</v>
      </c>
      <c r="E105" s="212" t="s">
        <v>5</v>
      </c>
      <c r="F105" s="213" t="s">
        <v>2208</v>
      </c>
      <c r="H105" s="214" t="s">
        <v>5</v>
      </c>
      <c r="I105" s="215"/>
      <c r="L105" s="211"/>
      <c r="M105" s="216"/>
      <c r="N105" s="217"/>
      <c r="O105" s="217"/>
      <c r="P105" s="217"/>
      <c r="Q105" s="217"/>
      <c r="R105" s="217"/>
      <c r="S105" s="217"/>
      <c r="T105" s="218"/>
      <c r="AT105" s="214" t="s">
        <v>161</v>
      </c>
      <c r="AU105" s="214" t="s">
        <v>87</v>
      </c>
      <c r="AV105" s="12" t="s">
        <v>24</v>
      </c>
      <c r="AW105" s="12" t="s">
        <v>41</v>
      </c>
      <c r="AX105" s="12" t="s">
        <v>78</v>
      </c>
      <c r="AY105" s="214" t="s">
        <v>151</v>
      </c>
    </row>
    <row r="106" spans="2:51" s="11" customFormat="1" ht="13.5">
      <c r="B106" s="186"/>
      <c r="D106" s="187" t="s">
        <v>161</v>
      </c>
      <c r="E106" s="188" t="s">
        <v>5</v>
      </c>
      <c r="F106" s="189" t="s">
        <v>2209</v>
      </c>
      <c r="H106" s="190">
        <v>9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95" t="s">
        <v>161</v>
      </c>
      <c r="AU106" s="195" t="s">
        <v>87</v>
      </c>
      <c r="AV106" s="11" t="s">
        <v>87</v>
      </c>
      <c r="AW106" s="11" t="s">
        <v>41</v>
      </c>
      <c r="AX106" s="11" t="s">
        <v>24</v>
      </c>
      <c r="AY106" s="195" t="s">
        <v>151</v>
      </c>
    </row>
    <row r="107" spans="2:65" s="1" customFormat="1" ht="22.5" customHeight="1">
      <c r="B107" s="173"/>
      <c r="C107" s="174" t="s">
        <v>10</v>
      </c>
      <c r="D107" s="174" t="s">
        <v>154</v>
      </c>
      <c r="E107" s="175" t="s">
        <v>2110</v>
      </c>
      <c r="F107" s="176" t="s">
        <v>2111</v>
      </c>
      <c r="G107" s="177" t="s">
        <v>451</v>
      </c>
      <c r="H107" s="178">
        <v>6</v>
      </c>
      <c r="I107" s="179"/>
      <c r="J107" s="180">
        <f>ROUND(I107*H107,2)</f>
        <v>0</v>
      </c>
      <c r="K107" s="176" t="s">
        <v>158</v>
      </c>
      <c r="L107" s="40"/>
      <c r="M107" s="181" t="s">
        <v>5</v>
      </c>
      <c r="N107" s="182" t="s">
        <v>49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159</v>
      </c>
      <c r="AT107" s="23" t="s">
        <v>154</v>
      </c>
      <c r="AU107" s="23" t="s">
        <v>87</v>
      </c>
      <c r="AY107" s="23" t="s">
        <v>151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159</v>
      </c>
      <c r="BM107" s="23" t="s">
        <v>2210</v>
      </c>
    </row>
    <row r="108" spans="2:51" s="12" customFormat="1" ht="13.5">
      <c r="B108" s="211"/>
      <c r="D108" s="206" t="s">
        <v>161</v>
      </c>
      <c r="E108" s="212" t="s">
        <v>5</v>
      </c>
      <c r="F108" s="213" t="s">
        <v>2211</v>
      </c>
      <c r="H108" s="214" t="s">
        <v>5</v>
      </c>
      <c r="I108" s="215"/>
      <c r="L108" s="211"/>
      <c r="M108" s="216"/>
      <c r="N108" s="217"/>
      <c r="O108" s="217"/>
      <c r="P108" s="217"/>
      <c r="Q108" s="217"/>
      <c r="R108" s="217"/>
      <c r="S108" s="217"/>
      <c r="T108" s="218"/>
      <c r="AT108" s="214" t="s">
        <v>161</v>
      </c>
      <c r="AU108" s="214" t="s">
        <v>87</v>
      </c>
      <c r="AV108" s="12" t="s">
        <v>24</v>
      </c>
      <c r="AW108" s="12" t="s">
        <v>41</v>
      </c>
      <c r="AX108" s="12" t="s">
        <v>78</v>
      </c>
      <c r="AY108" s="214" t="s">
        <v>151</v>
      </c>
    </row>
    <row r="109" spans="2:51" s="11" customFormat="1" ht="13.5">
      <c r="B109" s="186"/>
      <c r="D109" s="187" t="s">
        <v>161</v>
      </c>
      <c r="E109" s="188" t="s">
        <v>5</v>
      </c>
      <c r="F109" s="189" t="s">
        <v>2212</v>
      </c>
      <c r="H109" s="190">
        <v>6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95" t="s">
        <v>161</v>
      </c>
      <c r="AU109" s="195" t="s">
        <v>87</v>
      </c>
      <c r="AV109" s="11" t="s">
        <v>87</v>
      </c>
      <c r="AW109" s="11" t="s">
        <v>41</v>
      </c>
      <c r="AX109" s="11" t="s">
        <v>24</v>
      </c>
      <c r="AY109" s="195" t="s">
        <v>151</v>
      </c>
    </row>
    <row r="110" spans="2:65" s="1" customFormat="1" ht="31.5" customHeight="1">
      <c r="B110" s="173"/>
      <c r="C110" s="174" t="s">
        <v>408</v>
      </c>
      <c r="D110" s="174" t="s">
        <v>154</v>
      </c>
      <c r="E110" s="175" t="s">
        <v>2127</v>
      </c>
      <c r="F110" s="176" t="s">
        <v>2128</v>
      </c>
      <c r="G110" s="177" t="s">
        <v>451</v>
      </c>
      <c r="H110" s="178">
        <v>15</v>
      </c>
      <c r="I110" s="179"/>
      <c r="J110" s="180">
        <f aca="true" t="shared" si="10" ref="J110:J116">ROUND(I110*H110,2)</f>
        <v>0</v>
      </c>
      <c r="K110" s="176" t="s">
        <v>158</v>
      </c>
      <c r="L110" s="40"/>
      <c r="M110" s="181" t="s">
        <v>5</v>
      </c>
      <c r="N110" s="182" t="s">
        <v>49</v>
      </c>
      <c r="O110" s="41"/>
      <c r="P110" s="183">
        <f aca="true" t="shared" si="11" ref="P110:P116">O110*H110</f>
        <v>0</v>
      </c>
      <c r="Q110" s="183">
        <v>0.15614</v>
      </c>
      <c r="R110" s="183">
        <f aca="true" t="shared" si="12" ref="R110:R116">Q110*H110</f>
        <v>2.3421</v>
      </c>
      <c r="S110" s="183">
        <v>0</v>
      </c>
      <c r="T110" s="184">
        <f aca="true" t="shared" si="13" ref="T110:T116">S110*H110</f>
        <v>0</v>
      </c>
      <c r="AR110" s="23" t="s">
        <v>159</v>
      </c>
      <c r="AT110" s="23" t="s">
        <v>154</v>
      </c>
      <c r="AU110" s="23" t="s">
        <v>87</v>
      </c>
      <c r="AY110" s="23" t="s">
        <v>151</v>
      </c>
      <c r="BE110" s="185">
        <f aca="true" t="shared" si="14" ref="BE110:BE116">IF(N110="základní",J110,0)</f>
        <v>0</v>
      </c>
      <c r="BF110" s="185">
        <f aca="true" t="shared" si="15" ref="BF110:BF116">IF(N110="snížená",J110,0)</f>
        <v>0</v>
      </c>
      <c r="BG110" s="185">
        <f aca="true" t="shared" si="16" ref="BG110:BG116">IF(N110="zákl. přenesená",J110,0)</f>
        <v>0</v>
      </c>
      <c r="BH110" s="185">
        <f aca="true" t="shared" si="17" ref="BH110:BH116">IF(N110="sníž. přenesená",J110,0)</f>
        <v>0</v>
      </c>
      <c r="BI110" s="185">
        <f aca="true" t="shared" si="18" ref="BI110:BI116">IF(N110="nulová",J110,0)</f>
        <v>0</v>
      </c>
      <c r="BJ110" s="23" t="s">
        <v>24</v>
      </c>
      <c r="BK110" s="185">
        <f aca="true" t="shared" si="19" ref="BK110:BK116">ROUND(I110*H110,2)</f>
        <v>0</v>
      </c>
      <c r="BL110" s="23" t="s">
        <v>159</v>
      </c>
      <c r="BM110" s="23" t="s">
        <v>2213</v>
      </c>
    </row>
    <row r="111" spans="2:65" s="1" customFormat="1" ht="22.5" customHeight="1">
      <c r="B111" s="173"/>
      <c r="C111" s="174" t="s">
        <v>412</v>
      </c>
      <c r="D111" s="174" t="s">
        <v>154</v>
      </c>
      <c r="E111" s="175" t="s">
        <v>2130</v>
      </c>
      <c r="F111" s="176" t="s">
        <v>2131</v>
      </c>
      <c r="G111" s="177" t="s">
        <v>451</v>
      </c>
      <c r="H111" s="178">
        <v>15</v>
      </c>
      <c r="I111" s="179"/>
      <c r="J111" s="180">
        <f t="shared" si="10"/>
        <v>0</v>
      </c>
      <c r="K111" s="176" t="s">
        <v>158</v>
      </c>
      <c r="L111" s="40"/>
      <c r="M111" s="181" t="s">
        <v>5</v>
      </c>
      <c r="N111" s="182" t="s">
        <v>49</v>
      </c>
      <c r="O111" s="41"/>
      <c r="P111" s="183">
        <f t="shared" si="11"/>
        <v>0</v>
      </c>
      <c r="Q111" s="183">
        <v>9.18E-05</v>
      </c>
      <c r="R111" s="183">
        <f t="shared" si="12"/>
        <v>0.001377</v>
      </c>
      <c r="S111" s="183">
        <v>0</v>
      </c>
      <c r="T111" s="184">
        <f t="shared" si="13"/>
        <v>0</v>
      </c>
      <c r="AR111" s="23" t="s">
        <v>159</v>
      </c>
      <c r="AT111" s="23" t="s">
        <v>154</v>
      </c>
      <c r="AU111" s="23" t="s">
        <v>87</v>
      </c>
      <c r="AY111" s="23" t="s">
        <v>151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23" t="s">
        <v>24</v>
      </c>
      <c r="BK111" s="185">
        <f t="shared" si="19"/>
        <v>0</v>
      </c>
      <c r="BL111" s="23" t="s">
        <v>159</v>
      </c>
      <c r="BM111" s="23" t="s">
        <v>2214</v>
      </c>
    </row>
    <row r="112" spans="2:65" s="1" customFormat="1" ht="22.5" customHeight="1">
      <c r="B112" s="173"/>
      <c r="C112" s="174" t="s">
        <v>416</v>
      </c>
      <c r="D112" s="174" t="s">
        <v>154</v>
      </c>
      <c r="E112" s="175" t="s">
        <v>2133</v>
      </c>
      <c r="F112" s="176" t="s">
        <v>2134</v>
      </c>
      <c r="G112" s="177" t="s">
        <v>451</v>
      </c>
      <c r="H112" s="178">
        <v>15</v>
      </c>
      <c r="I112" s="179"/>
      <c r="J112" s="180">
        <f t="shared" si="10"/>
        <v>0</v>
      </c>
      <c r="K112" s="176" t="s">
        <v>158</v>
      </c>
      <c r="L112" s="40"/>
      <c r="M112" s="181" t="s">
        <v>5</v>
      </c>
      <c r="N112" s="182" t="s">
        <v>49</v>
      </c>
      <c r="O112" s="41"/>
      <c r="P112" s="183">
        <f t="shared" si="11"/>
        <v>0</v>
      </c>
      <c r="Q112" s="183">
        <v>0</v>
      </c>
      <c r="R112" s="183">
        <f t="shared" si="12"/>
        <v>0</v>
      </c>
      <c r="S112" s="183">
        <v>0</v>
      </c>
      <c r="T112" s="184">
        <f t="shared" si="13"/>
        <v>0</v>
      </c>
      <c r="AR112" s="23" t="s">
        <v>159</v>
      </c>
      <c r="AT112" s="23" t="s">
        <v>154</v>
      </c>
      <c r="AU112" s="23" t="s">
        <v>87</v>
      </c>
      <c r="AY112" s="23" t="s">
        <v>151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23" t="s">
        <v>24</v>
      </c>
      <c r="BK112" s="185">
        <f t="shared" si="19"/>
        <v>0</v>
      </c>
      <c r="BL112" s="23" t="s">
        <v>159</v>
      </c>
      <c r="BM112" s="23" t="s">
        <v>2215</v>
      </c>
    </row>
    <row r="113" spans="2:65" s="1" customFormat="1" ht="22.5" customHeight="1">
      <c r="B113" s="173"/>
      <c r="C113" s="174" t="s">
        <v>422</v>
      </c>
      <c r="D113" s="174" t="s">
        <v>154</v>
      </c>
      <c r="E113" s="175" t="s">
        <v>2139</v>
      </c>
      <c r="F113" s="176" t="s">
        <v>2140</v>
      </c>
      <c r="G113" s="177" t="s">
        <v>278</v>
      </c>
      <c r="H113" s="178">
        <v>1.75</v>
      </c>
      <c r="I113" s="179"/>
      <c r="J113" s="180">
        <f t="shared" si="10"/>
        <v>0</v>
      </c>
      <c r="K113" s="176" t="s">
        <v>158</v>
      </c>
      <c r="L113" s="40"/>
      <c r="M113" s="181" t="s">
        <v>5</v>
      </c>
      <c r="N113" s="182" t="s">
        <v>49</v>
      </c>
      <c r="O113" s="41"/>
      <c r="P113" s="183">
        <f t="shared" si="11"/>
        <v>0</v>
      </c>
      <c r="Q113" s="183">
        <v>0</v>
      </c>
      <c r="R113" s="183">
        <f t="shared" si="12"/>
        <v>0</v>
      </c>
      <c r="S113" s="183">
        <v>0</v>
      </c>
      <c r="T113" s="184">
        <f t="shared" si="13"/>
        <v>0</v>
      </c>
      <c r="AR113" s="23" t="s">
        <v>159</v>
      </c>
      <c r="AT113" s="23" t="s">
        <v>154</v>
      </c>
      <c r="AU113" s="23" t="s">
        <v>87</v>
      </c>
      <c r="AY113" s="23" t="s">
        <v>151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23" t="s">
        <v>24</v>
      </c>
      <c r="BK113" s="185">
        <f t="shared" si="19"/>
        <v>0</v>
      </c>
      <c r="BL113" s="23" t="s">
        <v>159</v>
      </c>
      <c r="BM113" s="23" t="s">
        <v>2216</v>
      </c>
    </row>
    <row r="114" spans="2:65" s="1" customFormat="1" ht="22.5" customHeight="1">
      <c r="B114" s="173"/>
      <c r="C114" s="174" t="s">
        <v>428</v>
      </c>
      <c r="D114" s="174" t="s">
        <v>154</v>
      </c>
      <c r="E114" s="175" t="s">
        <v>2120</v>
      </c>
      <c r="F114" s="176" t="s">
        <v>2121</v>
      </c>
      <c r="G114" s="177" t="s">
        <v>165</v>
      </c>
      <c r="H114" s="178">
        <v>1</v>
      </c>
      <c r="I114" s="179"/>
      <c r="J114" s="180">
        <f t="shared" si="10"/>
        <v>0</v>
      </c>
      <c r="K114" s="176" t="s">
        <v>5</v>
      </c>
      <c r="L114" s="40"/>
      <c r="M114" s="181" t="s">
        <v>5</v>
      </c>
      <c r="N114" s="182" t="s">
        <v>49</v>
      </c>
      <c r="O114" s="41"/>
      <c r="P114" s="183">
        <f t="shared" si="11"/>
        <v>0</v>
      </c>
      <c r="Q114" s="183">
        <v>0.00193</v>
      </c>
      <c r="R114" s="183">
        <f t="shared" si="12"/>
        <v>0.00193</v>
      </c>
      <c r="S114" s="183">
        <v>0</v>
      </c>
      <c r="T114" s="184">
        <f t="shared" si="13"/>
        <v>0</v>
      </c>
      <c r="AR114" s="23" t="s">
        <v>159</v>
      </c>
      <c r="AT114" s="23" t="s">
        <v>154</v>
      </c>
      <c r="AU114" s="23" t="s">
        <v>87</v>
      </c>
      <c r="AY114" s="23" t="s">
        <v>151</v>
      </c>
      <c r="BE114" s="185">
        <f t="shared" si="14"/>
        <v>0</v>
      </c>
      <c r="BF114" s="185">
        <f t="shared" si="15"/>
        <v>0</v>
      </c>
      <c r="BG114" s="185">
        <f t="shared" si="16"/>
        <v>0</v>
      </c>
      <c r="BH114" s="185">
        <f t="shared" si="17"/>
        <v>0</v>
      </c>
      <c r="BI114" s="185">
        <f t="shared" si="18"/>
        <v>0</v>
      </c>
      <c r="BJ114" s="23" t="s">
        <v>24</v>
      </c>
      <c r="BK114" s="185">
        <f t="shared" si="19"/>
        <v>0</v>
      </c>
      <c r="BL114" s="23" t="s">
        <v>159</v>
      </c>
      <c r="BM114" s="23" t="s">
        <v>2217</v>
      </c>
    </row>
    <row r="115" spans="2:65" s="1" customFormat="1" ht="22.5" customHeight="1">
      <c r="B115" s="173"/>
      <c r="C115" s="174" t="s">
        <v>432</v>
      </c>
      <c r="D115" s="174" t="s">
        <v>154</v>
      </c>
      <c r="E115" s="175" t="s">
        <v>2142</v>
      </c>
      <c r="F115" s="176" t="s">
        <v>2143</v>
      </c>
      <c r="G115" s="177" t="s">
        <v>278</v>
      </c>
      <c r="H115" s="178">
        <v>5.25</v>
      </c>
      <c r="I115" s="179"/>
      <c r="J115" s="180">
        <f t="shared" si="10"/>
        <v>0</v>
      </c>
      <c r="K115" s="176" t="s">
        <v>5</v>
      </c>
      <c r="L115" s="40"/>
      <c r="M115" s="181" t="s">
        <v>5</v>
      </c>
      <c r="N115" s="182" t="s">
        <v>49</v>
      </c>
      <c r="O115" s="41"/>
      <c r="P115" s="183">
        <f t="shared" si="11"/>
        <v>0</v>
      </c>
      <c r="Q115" s="183">
        <v>0</v>
      </c>
      <c r="R115" s="183">
        <f t="shared" si="12"/>
        <v>0</v>
      </c>
      <c r="S115" s="183">
        <v>0</v>
      </c>
      <c r="T115" s="184">
        <f t="shared" si="13"/>
        <v>0</v>
      </c>
      <c r="AR115" s="23" t="s">
        <v>159</v>
      </c>
      <c r="AT115" s="23" t="s">
        <v>154</v>
      </c>
      <c r="AU115" s="23" t="s">
        <v>87</v>
      </c>
      <c r="AY115" s="23" t="s">
        <v>151</v>
      </c>
      <c r="BE115" s="185">
        <f t="shared" si="14"/>
        <v>0</v>
      </c>
      <c r="BF115" s="185">
        <f t="shared" si="15"/>
        <v>0</v>
      </c>
      <c r="BG115" s="185">
        <f t="shared" si="16"/>
        <v>0</v>
      </c>
      <c r="BH115" s="185">
        <f t="shared" si="17"/>
        <v>0</v>
      </c>
      <c r="BI115" s="185">
        <f t="shared" si="18"/>
        <v>0</v>
      </c>
      <c r="BJ115" s="23" t="s">
        <v>24</v>
      </c>
      <c r="BK115" s="185">
        <f t="shared" si="19"/>
        <v>0</v>
      </c>
      <c r="BL115" s="23" t="s">
        <v>159</v>
      </c>
      <c r="BM115" s="23" t="s">
        <v>2218</v>
      </c>
    </row>
    <row r="116" spans="2:65" s="1" customFormat="1" ht="22.5" customHeight="1">
      <c r="B116" s="173"/>
      <c r="C116" s="174" t="s">
        <v>438</v>
      </c>
      <c r="D116" s="174" t="s">
        <v>154</v>
      </c>
      <c r="E116" s="175" t="s">
        <v>2145</v>
      </c>
      <c r="F116" s="176" t="s">
        <v>2146</v>
      </c>
      <c r="G116" s="177" t="s">
        <v>299</v>
      </c>
      <c r="H116" s="178">
        <v>3.7</v>
      </c>
      <c r="I116" s="179"/>
      <c r="J116" s="180">
        <f t="shared" si="10"/>
        <v>0</v>
      </c>
      <c r="K116" s="176" t="s">
        <v>5</v>
      </c>
      <c r="L116" s="40"/>
      <c r="M116" s="181" t="s">
        <v>5</v>
      </c>
      <c r="N116" s="182" t="s">
        <v>49</v>
      </c>
      <c r="O116" s="41"/>
      <c r="P116" s="183">
        <f t="shared" si="11"/>
        <v>0</v>
      </c>
      <c r="Q116" s="183">
        <v>0</v>
      </c>
      <c r="R116" s="183">
        <f t="shared" si="12"/>
        <v>0</v>
      </c>
      <c r="S116" s="183">
        <v>0</v>
      </c>
      <c r="T116" s="184">
        <f t="shared" si="13"/>
        <v>0</v>
      </c>
      <c r="AR116" s="23" t="s">
        <v>159</v>
      </c>
      <c r="AT116" s="23" t="s">
        <v>154</v>
      </c>
      <c r="AU116" s="23" t="s">
        <v>87</v>
      </c>
      <c r="AY116" s="23" t="s">
        <v>151</v>
      </c>
      <c r="BE116" s="185">
        <f t="shared" si="14"/>
        <v>0</v>
      </c>
      <c r="BF116" s="185">
        <f t="shared" si="15"/>
        <v>0</v>
      </c>
      <c r="BG116" s="185">
        <f t="shared" si="16"/>
        <v>0</v>
      </c>
      <c r="BH116" s="185">
        <f t="shared" si="17"/>
        <v>0</v>
      </c>
      <c r="BI116" s="185">
        <f t="shared" si="18"/>
        <v>0</v>
      </c>
      <c r="BJ116" s="23" t="s">
        <v>24</v>
      </c>
      <c r="BK116" s="185">
        <f t="shared" si="19"/>
        <v>0</v>
      </c>
      <c r="BL116" s="23" t="s">
        <v>159</v>
      </c>
      <c r="BM116" s="23" t="s">
        <v>2219</v>
      </c>
    </row>
    <row r="117" spans="2:63" s="10" customFormat="1" ht="37.35" customHeight="1">
      <c r="B117" s="159"/>
      <c r="D117" s="160" t="s">
        <v>77</v>
      </c>
      <c r="E117" s="161" t="s">
        <v>173</v>
      </c>
      <c r="F117" s="161" t="s">
        <v>174</v>
      </c>
      <c r="I117" s="162"/>
      <c r="J117" s="163">
        <f>BK117</f>
        <v>0</v>
      </c>
      <c r="L117" s="159"/>
      <c r="M117" s="164"/>
      <c r="N117" s="165"/>
      <c r="O117" s="165"/>
      <c r="P117" s="166">
        <f>P118</f>
        <v>0</v>
      </c>
      <c r="Q117" s="165"/>
      <c r="R117" s="166">
        <f>R118</f>
        <v>0</v>
      </c>
      <c r="S117" s="165"/>
      <c r="T117" s="167">
        <f>T118</f>
        <v>0</v>
      </c>
      <c r="AR117" s="160" t="s">
        <v>175</v>
      </c>
      <c r="AT117" s="168" t="s">
        <v>77</v>
      </c>
      <c r="AU117" s="168" t="s">
        <v>78</v>
      </c>
      <c r="AY117" s="160" t="s">
        <v>151</v>
      </c>
      <c r="BK117" s="169">
        <f>BK118</f>
        <v>0</v>
      </c>
    </row>
    <row r="118" spans="2:63" s="10" customFormat="1" ht="19.9" customHeight="1">
      <c r="B118" s="159"/>
      <c r="D118" s="170" t="s">
        <v>77</v>
      </c>
      <c r="E118" s="171" t="s">
        <v>78</v>
      </c>
      <c r="F118" s="171" t="s">
        <v>174</v>
      </c>
      <c r="I118" s="162"/>
      <c r="J118" s="172">
        <f>BK118</f>
        <v>0</v>
      </c>
      <c r="L118" s="159"/>
      <c r="M118" s="164"/>
      <c r="N118" s="165"/>
      <c r="O118" s="165"/>
      <c r="P118" s="166">
        <f>SUM(P119:P122)</f>
        <v>0</v>
      </c>
      <c r="Q118" s="165"/>
      <c r="R118" s="166">
        <f>SUM(R119:R122)</f>
        <v>0</v>
      </c>
      <c r="S118" s="165"/>
      <c r="T118" s="167">
        <f>SUM(T119:T122)</f>
        <v>0</v>
      </c>
      <c r="AR118" s="160" t="s">
        <v>175</v>
      </c>
      <c r="AT118" s="168" t="s">
        <v>77</v>
      </c>
      <c r="AU118" s="168" t="s">
        <v>24</v>
      </c>
      <c r="AY118" s="160" t="s">
        <v>151</v>
      </c>
      <c r="BK118" s="169">
        <f>SUM(BK119:BK122)</f>
        <v>0</v>
      </c>
    </row>
    <row r="119" spans="2:65" s="1" customFormat="1" ht="22.5" customHeight="1">
      <c r="B119" s="173"/>
      <c r="C119" s="174" t="s">
        <v>443</v>
      </c>
      <c r="D119" s="174" t="s">
        <v>154</v>
      </c>
      <c r="E119" s="175" t="s">
        <v>2151</v>
      </c>
      <c r="F119" s="176" t="s">
        <v>238</v>
      </c>
      <c r="G119" s="177" t="s">
        <v>2072</v>
      </c>
      <c r="H119" s="178">
        <v>1</v>
      </c>
      <c r="I119" s="179"/>
      <c r="J119" s="180">
        <f>ROUND(I119*H119,2)</f>
        <v>0</v>
      </c>
      <c r="K119" s="176" t="s">
        <v>5</v>
      </c>
      <c r="L119" s="40"/>
      <c r="M119" s="181" t="s">
        <v>5</v>
      </c>
      <c r="N119" s="182" t="s">
        <v>49</v>
      </c>
      <c r="O119" s="41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3" t="s">
        <v>2152</v>
      </c>
      <c r="AT119" s="23" t="s">
        <v>154</v>
      </c>
      <c r="AU119" s="23" t="s">
        <v>87</v>
      </c>
      <c r="AY119" s="23" t="s">
        <v>151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2152</v>
      </c>
      <c r="BM119" s="23" t="s">
        <v>2220</v>
      </c>
    </row>
    <row r="120" spans="2:65" s="1" customFormat="1" ht="22.5" customHeight="1">
      <c r="B120" s="173"/>
      <c r="C120" s="174" t="s">
        <v>448</v>
      </c>
      <c r="D120" s="174" t="s">
        <v>154</v>
      </c>
      <c r="E120" s="175" t="s">
        <v>2154</v>
      </c>
      <c r="F120" s="176" t="s">
        <v>2155</v>
      </c>
      <c r="G120" s="177" t="s">
        <v>2156</v>
      </c>
      <c r="H120" s="178">
        <v>1</v>
      </c>
      <c r="I120" s="179"/>
      <c r="J120" s="180">
        <f>ROUND(I120*H120,2)</f>
        <v>0</v>
      </c>
      <c r="K120" s="176" t="s">
        <v>5</v>
      </c>
      <c r="L120" s="40"/>
      <c r="M120" s="181" t="s">
        <v>5</v>
      </c>
      <c r="N120" s="182" t="s">
        <v>49</v>
      </c>
      <c r="O120" s="41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3" t="s">
        <v>2152</v>
      </c>
      <c r="AT120" s="23" t="s">
        <v>154</v>
      </c>
      <c r="AU120" s="23" t="s">
        <v>87</v>
      </c>
      <c r="AY120" s="23" t="s">
        <v>151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3" t="s">
        <v>24</v>
      </c>
      <c r="BK120" s="185">
        <f>ROUND(I120*H120,2)</f>
        <v>0</v>
      </c>
      <c r="BL120" s="23" t="s">
        <v>2152</v>
      </c>
      <c r="BM120" s="23" t="s">
        <v>2221</v>
      </c>
    </row>
    <row r="121" spans="2:65" s="1" customFormat="1" ht="22.5" customHeight="1">
      <c r="B121" s="173"/>
      <c r="C121" s="174" t="s">
        <v>453</v>
      </c>
      <c r="D121" s="174" t="s">
        <v>154</v>
      </c>
      <c r="E121" s="175" t="s">
        <v>2158</v>
      </c>
      <c r="F121" s="176" t="s">
        <v>2159</v>
      </c>
      <c r="G121" s="177" t="s">
        <v>2156</v>
      </c>
      <c r="H121" s="178">
        <v>1</v>
      </c>
      <c r="I121" s="179"/>
      <c r="J121" s="180">
        <f>ROUND(I121*H121,2)</f>
        <v>0</v>
      </c>
      <c r="K121" s="176" t="s">
        <v>5</v>
      </c>
      <c r="L121" s="40"/>
      <c r="M121" s="181" t="s">
        <v>5</v>
      </c>
      <c r="N121" s="182" t="s">
        <v>49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2152</v>
      </c>
      <c r="AT121" s="23" t="s">
        <v>154</v>
      </c>
      <c r="AU121" s="23" t="s">
        <v>87</v>
      </c>
      <c r="AY121" s="23" t="s">
        <v>151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2152</v>
      </c>
      <c r="BM121" s="23" t="s">
        <v>2222</v>
      </c>
    </row>
    <row r="122" spans="2:65" s="1" customFormat="1" ht="22.5" customHeight="1">
      <c r="B122" s="173"/>
      <c r="C122" s="174" t="s">
        <v>460</v>
      </c>
      <c r="D122" s="174" t="s">
        <v>154</v>
      </c>
      <c r="E122" s="175" t="s">
        <v>2161</v>
      </c>
      <c r="F122" s="176" t="s">
        <v>2162</v>
      </c>
      <c r="G122" s="177" t="s">
        <v>2072</v>
      </c>
      <c r="H122" s="178">
        <v>1</v>
      </c>
      <c r="I122" s="179"/>
      <c r="J122" s="180">
        <f>ROUND(I122*H122,2)</f>
        <v>0</v>
      </c>
      <c r="K122" s="176" t="s">
        <v>5</v>
      </c>
      <c r="L122" s="40"/>
      <c r="M122" s="181" t="s">
        <v>5</v>
      </c>
      <c r="N122" s="245" t="s">
        <v>49</v>
      </c>
      <c r="O122" s="246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3" t="s">
        <v>2152</v>
      </c>
      <c r="AT122" s="23" t="s">
        <v>154</v>
      </c>
      <c r="AU122" s="23" t="s">
        <v>87</v>
      </c>
      <c r="AY122" s="23" t="s">
        <v>151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2152</v>
      </c>
      <c r="BM122" s="23" t="s">
        <v>2223</v>
      </c>
    </row>
    <row r="123" spans="2:12" s="1" customFormat="1" ht="6.95" customHeight="1">
      <c r="B123" s="55"/>
      <c r="C123" s="56"/>
      <c r="D123" s="56"/>
      <c r="E123" s="56"/>
      <c r="F123" s="56"/>
      <c r="G123" s="56"/>
      <c r="H123" s="56"/>
      <c r="I123" s="126"/>
      <c r="J123" s="56"/>
      <c r="K123" s="56"/>
      <c r="L123" s="40"/>
    </row>
  </sheetData>
  <autoFilter ref="C80:K12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117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2224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ROUND(SUM(BE80:BE117),2)</f>
        <v>0</v>
      </c>
      <c r="G30" s="41"/>
      <c r="H30" s="41"/>
      <c r="I30" s="118">
        <v>0.21</v>
      </c>
      <c r="J30" s="117">
        <f>ROUND(ROUND((SUM(BE80:BE117)),2)*I30,2)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ROUND(SUM(BF80:BF117),2)</f>
        <v>0</v>
      </c>
      <c r="G31" s="41"/>
      <c r="H31" s="41"/>
      <c r="I31" s="118">
        <v>0.15</v>
      </c>
      <c r="J31" s="117">
        <f>ROUND(ROUND((SUM(BF80:BF117)),2)*I31,2)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ROUND(SUM(BG80:BG117),2)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ROUND(SUM(BH80:BH117),2)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ROUND(SUM(BI80:BI117),2)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461 - Sdělovací vedení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J80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131</v>
      </c>
      <c r="E57" s="137"/>
      <c r="F57" s="137"/>
      <c r="G57" s="137"/>
      <c r="H57" s="137"/>
      <c r="I57" s="138"/>
      <c r="J57" s="139">
        <f>J81</f>
        <v>0</v>
      </c>
      <c r="K57" s="140"/>
    </row>
    <row r="58" spans="2:11" s="8" customFormat="1" ht="19.9" customHeight="1">
      <c r="B58" s="141"/>
      <c r="C58" s="142"/>
      <c r="D58" s="143" t="s">
        <v>2048</v>
      </c>
      <c r="E58" s="144"/>
      <c r="F58" s="144"/>
      <c r="G58" s="144"/>
      <c r="H58" s="144"/>
      <c r="I58" s="145"/>
      <c r="J58" s="146">
        <f>J82</f>
        <v>0</v>
      </c>
      <c r="K58" s="147"/>
    </row>
    <row r="59" spans="2:11" s="7" customFormat="1" ht="24.95" customHeight="1">
      <c r="B59" s="134"/>
      <c r="C59" s="135"/>
      <c r="D59" s="136" t="s">
        <v>133</v>
      </c>
      <c r="E59" s="137"/>
      <c r="F59" s="137"/>
      <c r="G59" s="137"/>
      <c r="H59" s="137"/>
      <c r="I59" s="138"/>
      <c r="J59" s="139">
        <f>J113</f>
        <v>0</v>
      </c>
      <c r="K59" s="140"/>
    </row>
    <row r="60" spans="2:11" s="8" customFormat="1" ht="19.9" customHeight="1">
      <c r="B60" s="141"/>
      <c r="C60" s="142"/>
      <c r="D60" s="143" t="s">
        <v>2049</v>
      </c>
      <c r="E60" s="144"/>
      <c r="F60" s="144"/>
      <c r="G60" s="144"/>
      <c r="H60" s="144"/>
      <c r="I60" s="145"/>
      <c r="J60" s="146">
        <f>J114</f>
        <v>0</v>
      </c>
      <c r="K60" s="147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5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26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27"/>
      <c r="J66" s="59"/>
      <c r="K66" s="59"/>
      <c r="L66" s="40"/>
    </row>
    <row r="67" spans="2:12" s="1" customFormat="1" ht="36.95" customHeight="1">
      <c r="B67" s="40"/>
      <c r="C67" s="60" t="s">
        <v>134</v>
      </c>
      <c r="L67" s="40"/>
    </row>
    <row r="68" spans="2:12" s="1" customFormat="1" ht="6.95" customHeight="1">
      <c r="B68" s="40"/>
      <c r="L68" s="40"/>
    </row>
    <row r="69" spans="2:12" s="1" customFormat="1" ht="14.45" customHeight="1">
      <c r="B69" s="40"/>
      <c r="C69" s="62" t="s">
        <v>19</v>
      </c>
      <c r="L69" s="40"/>
    </row>
    <row r="70" spans="2:12" s="1" customFormat="1" ht="22.5" customHeight="1">
      <c r="B70" s="40"/>
      <c r="E70" s="289" t="str">
        <f>E7</f>
        <v>III/1257 Polánka, most ev.č. 1257-3</v>
      </c>
      <c r="F70" s="290"/>
      <c r="G70" s="290"/>
      <c r="H70" s="290"/>
      <c r="L70" s="40"/>
    </row>
    <row r="71" spans="2:12" s="1" customFormat="1" ht="14.45" customHeight="1">
      <c r="B71" s="40"/>
      <c r="C71" s="62" t="s">
        <v>124</v>
      </c>
      <c r="L71" s="40"/>
    </row>
    <row r="72" spans="2:12" s="1" customFormat="1" ht="23.25" customHeight="1">
      <c r="B72" s="40"/>
      <c r="E72" s="270" t="str">
        <f>E9</f>
        <v>461 - Sdělovací vedení</v>
      </c>
      <c r="F72" s="291"/>
      <c r="G72" s="291"/>
      <c r="H72" s="291"/>
      <c r="L72" s="40"/>
    </row>
    <row r="73" spans="2:12" s="1" customFormat="1" ht="6.95" customHeight="1">
      <c r="B73" s="40"/>
      <c r="L73" s="40"/>
    </row>
    <row r="74" spans="2:12" s="1" customFormat="1" ht="18" customHeight="1">
      <c r="B74" s="40"/>
      <c r="C74" s="62" t="s">
        <v>25</v>
      </c>
      <c r="F74" s="148" t="str">
        <f>F12</f>
        <v xml:space="preserve"> </v>
      </c>
      <c r="I74" s="149" t="s">
        <v>27</v>
      </c>
      <c r="J74" s="66" t="str">
        <f>IF(J12="","",J12)</f>
        <v>3. 1. 2018</v>
      </c>
      <c r="L74" s="40"/>
    </row>
    <row r="75" spans="2:12" s="1" customFormat="1" ht="6.95" customHeight="1">
      <c r="B75" s="40"/>
      <c r="L75" s="40"/>
    </row>
    <row r="76" spans="2:12" s="1" customFormat="1" ht="15">
      <c r="B76" s="40"/>
      <c r="C76" s="62" t="s">
        <v>31</v>
      </c>
      <c r="F76" s="148" t="str">
        <f>E15</f>
        <v>Středočeský kraj,  Zborovská 11, Praha 4</v>
      </c>
      <c r="I76" s="149" t="s">
        <v>37</v>
      </c>
      <c r="J76" s="148" t="str">
        <f>E21</f>
        <v xml:space="preserve">PRAGOPROJEKT, a.s.  Praha </v>
      </c>
      <c r="L76" s="40"/>
    </row>
    <row r="77" spans="2:12" s="1" customFormat="1" ht="14.45" customHeight="1">
      <c r="B77" s="40"/>
      <c r="C77" s="62" t="s">
        <v>35</v>
      </c>
      <c r="F77" s="148" t="str">
        <f>IF(E18="","",E18)</f>
        <v/>
      </c>
      <c r="L77" s="40"/>
    </row>
    <row r="78" spans="2:12" s="1" customFormat="1" ht="10.35" customHeight="1">
      <c r="B78" s="40"/>
      <c r="L78" s="40"/>
    </row>
    <row r="79" spans="2:20" s="9" customFormat="1" ht="29.25" customHeight="1">
      <c r="B79" s="150"/>
      <c r="C79" s="151" t="s">
        <v>135</v>
      </c>
      <c r="D79" s="152" t="s">
        <v>63</v>
      </c>
      <c r="E79" s="152" t="s">
        <v>59</v>
      </c>
      <c r="F79" s="152" t="s">
        <v>136</v>
      </c>
      <c r="G79" s="152" t="s">
        <v>137</v>
      </c>
      <c r="H79" s="152" t="s">
        <v>138</v>
      </c>
      <c r="I79" s="153" t="s">
        <v>139</v>
      </c>
      <c r="J79" s="152" t="s">
        <v>128</v>
      </c>
      <c r="K79" s="154" t="s">
        <v>140</v>
      </c>
      <c r="L79" s="150"/>
      <c r="M79" s="72" t="s">
        <v>141</v>
      </c>
      <c r="N79" s="73" t="s">
        <v>48</v>
      </c>
      <c r="O79" s="73" t="s">
        <v>142</v>
      </c>
      <c r="P79" s="73" t="s">
        <v>143</v>
      </c>
      <c r="Q79" s="73" t="s">
        <v>144</v>
      </c>
      <c r="R79" s="73" t="s">
        <v>145</v>
      </c>
      <c r="S79" s="73" t="s">
        <v>146</v>
      </c>
      <c r="T79" s="74" t="s">
        <v>147</v>
      </c>
    </row>
    <row r="80" spans="2:63" s="1" customFormat="1" ht="29.25" customHeight="1">
      <c r="B80" s="40"/>
      <c r="C80" s="76" t="s">
        <v>129</v>
      </c>
      <c r="J80" s="155">
        <f>BK80</f>
        <v>0</v>
      </c>
      <c r="L80" s="40"/>
      <c r="M80" s="75"/>
      <c r="N80" s="67"/>
      <c r="O80" s="67"/>
      <c r="P80" s="156">
        <f>P81+P113</f>
        <v>0</v>
      </c>
      <c r="Q80" s="67"/>
      <c r="R80" s="156">
        <f>R81+R113</f>
        <v>15.93583995</v>
      </c>
      <c r="S80" s="67"/>
      <c r="T80" s="157">
        <f>T81+T113</f>
        <v>0</v>
      </c>
      <c r="AT80" s="23" t="s">
        <v>77</v>
      </c>
      <c r="AU80" s="23" t="s">
        <v>130</v>
      </c>
      <c r="BK80" s="158">
        <f>BK81+BK113</f>
        <v>0</v>
      </c>
    </row>
    <row r="81" spans="2:63" s="10" customFormat="1" ht="37.35" customHeight="1">
      <c r="B81" s="159"/>
      <c r="D81" s="160" t="s">
        <v>77</v>
      </c>
      <c r="E81" s="161" t="s">
        <v>148</v>
      </c>
      <c r="F81" s="161" t="s">
        <v>149</v>
      </c>
      <c r="I81" s="162"/>
      <c r="J81" s="163">
        <f>BK81</f>
        <v>0</v>
      </c>
      <c r="L81" s="159"/>
      <c r="M81" s="164"/>
      <c r="N81" s="165"/>
      <c r="O81" s="165"/>
      <c r="P81" s="166">
        <f>P82</f>
        <v>0</v>
      </c>
      <c r="Q81" s="165"/>
      <c r="R81" s="166">
        <f>R82</f>
        <v>15.93583995</v>
      </c>
      <c r="S81" s="165"/>
      <c r="T81" s="167">
        <f>T82</f>
        <v>0</v>
      </c>
      <c r="AR81" s="160" t="s">
        <v>150</v>
      </c>
      <c r="AT81" s="168" t="s">
        <v>77</v>
      </c>
      <c r="AU81" s="168" t="s">
        <v>78</v>
      </c>
      <c r="AY81" s="160" t="s">
        <v>151</v>
      </c>
      <c r="BK81" s="169">
        <f>BK82</f>
        <v>0</v>
      </c>
    </row>
    <row r="82" spans="2:63" s="10" customFormat="1" ht="19.9" customHeight="1">
      <c r="B82" s="159"/>
      <c r="D82" s="170" t="s">
        <v>77</v>
      </c>
      <c r="E82" s="171" t="s">
        <v>2089</v>
      </c>
      <c r="F82" s="171" t="s">
        <v>2090</v>
      </c>
      <c r="I82" s="162"/>
      <c r="J82" s="172">
        <f>BK82</f>
        <v>0</v>
      </c>
      <c r="L82" s="159"/>
      <c r="M82" s="164"/>
      <c r="N82" s="165"/>
      <c r="O82" s="165"/>
      <c r="P82" s="166">
        <f>SUM(P83:P112)</f>
        <v>0</v>
      </c>
      <c r="Q82" s="165"/>
      <c r="R82" s="166">
        <f>SUM(R83:R112)</f>
        <v>15.93583995</v>
      </c>
      <c r="S82" s="165"/>
      <c r="T82" s="167">
        <f>SUM(T83:T112)</f>
        <v>0</v>
      </c>
      <c r="AR82" s="160" t="s">
        <v>150</v>
      </c>
      <c r="AT82" s="168" t="s">
        <v>77</v>
      </c>
      <c r="AU82" s="168" t="s">
        <v>24</v>
      </c>
      <c r="AY82" s="160" t="s">
        <v>151</v>
      </c>
      <c r="BK82" s="169">
        <f>SUM(BK83:BK112)</f>
        <v>0</v>
      </c>
    </row>
    <row r="83" spans="2:65" s="1" customFormat="1" ht="31.5" customHeight="1">
      <c r="B83" s="173"/>
      <c r="C83" s="174" t="s">
        <v>24</v>
      </c>
      <c r="D83" s="174" t="s">
        <v>154</v>
      </c>
      <c r="E83" s="175" t="s">
        <v>2091</v>
      </c>
      <c r="F83" s="176" t="s">
        <v>2092</v>
      </c>
      <c r="G83" s="177" t="s">
        <v>451</v>
      </c>
      <c r="H83" s="178">
        <v>59</v>
      </c>
      <c r="I83" s="179"/>
      <c r="J83" s="180">
        <f aca="true" t="shared" si="0" ref="J83:J92">ROUND(I83*H83,2)</f>
        <v>0</v>
      </c>
      <c r="K83" s="176" t="s">
        <v>5</v>
      </c>
      <c r="L83" s="40"/>
      <c r="M83" s="181" t="s">
        <v>5</v>
      </c>
      <c r="N83" s="182" t="s">
        <v>49</v>
      </c>
      <c r="O83" s="41"/>
      <c r="P83" s="183">
        <f aca="true" t="shared" si="1" ref="P83:P92">O83*H83</f>
        <v>0</v>
      </c>
      <c r="Q83" s="183">
        <v>0</v>
      </c>
      <c r="R83" s="183">
        <f aca="true" t="shared" si="2" ref="R83:R92">Q83*H83</f>
        <v>0</v>
      </c>
      <c r="S83" s="183">
        <v>0</v>
      </c>
      <c r="T83" s="184">
        <f aca="true" t="shared" si="3" ref="T83:T92">S83*H83</f>
        <v>0</v>
      </c>
      <c r="AR83" s="23" t="s">
        <v>159</v>
      </c>
      <c r="AT83" s="23" t="s">
        <v>154</v>
      </c>
      <c r="AU83" s="23" t="s">
        <v>87</v>
      </c>
      <c r="AY83" s="23" t="s">
        <v>151</v>
      </c>
      <c r="BE83" s="185">
        <f aca="true" t="shared" si="4" ref="BE83:BE92">IF(N83="základní",J83,0)</f>
        <v>0</v>
      </c>
      <c r="BF83" s="185">
        <f aca="true" t="shared" si="5" ref="BF83:BF92">IF(N83="snížená",J83,0)</f>
        <v>0</v>
      </c>
      <c r="BG83" s="185">
        <f aca="true" t="shared" si="6" ref="BG83:BG92">IF(N83="zákl. přenesená",J83,0)</f>
        <v>0</v>
      </c>
      <c r="BH83" s="185">
        <f aca="true" t="shared" si="7" ref="BH83:BH92">IF(N83="sníž. přenesená",J83,0)</f>
        <v>0</v>
      </c>
      <c r="BI83" s="185">
        <f aca="true" t="shared" si="8" ref="BI83:BI92">IF(N83="nulová",J83,0)</f>
        <v>0</v>
      </c>
      <c r="BJ83" s="23" t="s">
        <v>24</v>
      </c>
      <c r="BK83" s="185">
        <f aca="true" t="shared" si="9" ref="BK83:BK92">ROUND(I83*H83,2)</f>
        <v>0</v>
      </c>
      <c r="BL83" s="23" t="s">
        <v>159</v>
      </c>
      <c r="BM83" s="23" t="s">
        <v>2225</v>
      </c>
    </row>
    <row r="84" spans="2:65" s="1" customFormat="1" ht="31.5" customHeight="1">
      <c r="B84" s="173"/>
      <c r="C84" s="174" t="s">
        <v>87</v>
      </c>
      <c r="D84" s="174" t="s">
        <v>154</v>
      </c>
      <c r="E84" s="175" t="s">
        <v>2226</v>
      </c>
      <c r="F84" s="176" t="s">
        <v>2227</v>
      </c>
      <c r="G84" s="177" t="s">
        <v>451</v>
      </c>
      <c r="H84" s="178">
        <v>36</v>
      </c>
      <c r="I84" s="179"/>
      <c r="J84" s="180">
        <f t="shared" si="0"/>
        <v>0</v>
      </c>
      <c r="K84" s="176" t="s">
        <v>5</v>
      </c>
      <c r="L84" s="40"/>
      <c r="M84" s="181" t="s">
        <v>5</v>
      </c>
      <c r="N84" s="182" t="s">
        <v>49</v>
      </c>
      <c r="O84" s="41"/>
      <c r="P84" s="183">
        <f t="shared" si="1"/>
        <v>0</v>
      </c>
      <c r="Q84" s="183">
        <v>0</v>
      </c>
      <c r="R84" s="183">
        <f t="shared" si="2"/>
        <v>0</v>
      </c>
      <c r="S84" s="183">
        <v>0</v>
      </c>
      <c r="T84" s="184">
        <f t="shared" si="3"/>
        <v>0</v>
      </c>
      <c r="AR84" s="23" t="s">
        <v>159</v>
      </c>
      <c r="AT84" s="23" t="s">
        <v>154</v>
      </c>
      <c r="AU84" s="23" t="s">
        <v>87</v>
      </c>
      <c r="AY84" s="23" t="s">
        <v>151</v>
      </c>
      <c r="BE84" s="185">
        <f t="shared" si="4"/>
        <v>0</v>
      </c>
      <c r="BF84" s="185">
        <f t="shared" si="5"/>
        <v>0</v>
      </c>
      <c r="BG84" s="185">
        <f t="shared" si="6"/>
        <v>0</v>
      </c>
      <c r="BH84" s="185">
        <f t="shared" si="7"/>
        <v>0</v>
      </c>
      <c r="BI84" s="185">
        <f t="shared" si="8"/>
        <v>0</v>
      </c>
      <c r="BJ84" s="23" t="s">
        <v>24</v>
      </c>
      <c r="BK84" s="185">
        <f t="shared" si="9"/>
        <v>0</v>
      </c>
      <c r="BL84" s="23" t="s">
        <v>159</v>
      </c>
      <c r="BM84" s="23" t="s">
        <v>2228</v>
      </c>
    </row>
    <row r="85" spans="2:65" s="1" customFormat="1" ht="31.5" customHeight="1">
      <c r="B85" s="173"/>
      <c r="C85" s="174" t="s">
        <v>150</v>
      </c>
      <c r="D85" s="174" t="s">
        <v>154</v>
      </c>
      <c r="E85" s="175" t="s">
        <v>2229</v>
      </c>
      <c r="F85" s="176" t="s">
        <v>2230</v>
      </c>
      <c r="G85" s="177" t="s">
        <v>165</v>
      </c>
      <c r="H85" s="178">
        <v>9</v>
      </c>
      <c r="I85" s="179"/>
      <c r="J85" s="180">
        <f t="shared" si="0"/>
        <v>0</v>
      </c>
      <c r="K85" s="176" t="s">
        <v>5</v>
      </c>
      <c r="L85" s="40"/>
      <c r="M85" s="181" t="s">
        <v>5</v>
      </c>
      <c r="N85" s="182" t="s">
        <v>49</v>
      </c>
      <c r="O85" s="41"/>
      <c r="P85" s="183">
        <f t="shared" si="1"/>
        <v>0</v>
      </c>
      <c r="Q85" s="183">
        <v>0</v>
      </c>
      <c r="R85" s="183">
        <f t="shared" si="2"/>
        <v>0</v>
      </c>
      <c r="S85" s="183">
        <v>0</v>
      </c>
      <c r="T85" s="184">
        <f t="shared" si="3"/>
        <v>0</v>
      </c>
      <c r="AR85" s="23" t="s">
        <v>159</v>
      </c>
      <c r="AT85" s="23" t="s">
        <v>154</v>
      </c>
      <c r="AU85" s="23" t="s">
        <v>87</v>
      </c>
      <c r="AY85" s="23" t="s">
        <v>151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23" t="s">
        <v>24</v>
      </c>
      <c r="BK85" s="185">
        <f t="shared" si="9"/>
        <v>0</v>
      </c>
      <c r="BL85" s="23" t="s">
        <v>159</v>
      </c>
      <c r="BM85" s="23" t="s">
        <v>2231</v>
      </c>
    </row>
    <row r="86" spans="2:65" s="1" customFormat="1" ht="31.5" customHeight="1">
      <c r="B86" s="173"/>
      <c r="C86" s="174" t="s">
        <v>176</v>
      </c>
      <c r="D86" s="174" t="s">
        <v>154</v>
      </c>
      <c r="E86" s="175" t="s">
        <v>2232</v>
      </c>
      <c r="F86" s="176" t="s">
        <v>2233</v>
      </c>
      <c r="G86" s="177" t="s">
        <v>165</v>
      </c>
      <c r="H86" s="178">
        <v>5</v>
      </c>
      <c r="I86" s="179"/>
      <c r="J86" s="180">
        <f t="shared" si="0"/>
        <v>0</v>
      </c>
      <c r="K86" s="176" t="s">
        <v>5</v>
      </c>
      <c r="L86" s="40"/>
      <c r="M86" s="181" t="s">
        <v>5</v>
      </c>
      <c r="N86" s="182" t="s">
        <v>49</v>
      </c>
      <c r="O86" s="41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AR86" s="23" t="s">
        <v>159</v>
      </c>
      <c r="AT86" s="23" t="s">
        <v>154</v>
      </c>
      <c r="AU86" s="23" t="s">
        <v>87</v>
      </c>
      <c r="AY86" s="23" t="s">
        <v>151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23" t="s">
        <v>24</v>
      </c>
      <c r="BK86" s="185">
        <f t="shared" si="9"/>
        <v>0</v>
      </c>
      <c r="BL86" s="23" t="s">
        <v>159</v>
      </c>
      <c r="BM86" s="23" t="s">
        <v>2234</v>
      </c>
    </row>
    <row r="87" spans="2:65" s="1" customFormat="1" ht="31.5" customHeight="1">
      <c r="B87" s="173"/>
      <c r="C87" s="174" t="s">
        <v>175</v>
      </c>
      <c r="D87" s="174" t="s">
        <v>154</v>
      </c>
      <c r="E87" s="175" t="s">
        <v>2094</v>
      </c>
      <c r="F87" s="176" t="s">
        <v>2095</v>
      </c>
      <c r="G87" s="177" t="s">
        <v>165</v>
      </c>
      <c r="H87" s="178">
        <v>1006</v>
      </c>
      <c r="I87" s="179"/>
      <c r="J87" s="180">
        <f t="shared" si="0"/>
        <v>0</v>
      </c>
      <c r="K87" s="176" t="s">
        <v>5</v>
      </c>
      <c r="L87" s="40"/>
      <c r="M87" s="181" t="s">
        <v>5</v>
      </c>
      <c r="N87" s="182" t="s">
        <v>49</v>
      </c>
      <c r="O87" s="41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AR87" s="23" t="s">
        <v>159</v>
      </c>
      <c r="AT87" s="23" t="s">
        <v>154</v>
      </c>
      <c r="AU87" s="23" t="s">
        <v>87</v>
      </c>
      <c r="AY87" s="23" t="s">
        <v>151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23" t="s">
        <v>24</v>
      </c>
      <c r="BK87" s="185">
        <f t="shared" si="9"/>
        <v>0</v>
      </c>
      <c r="BL87" s="23" t="s">
        <v>159</v>
      </c>
      <c r="BM87" s="23" t="s">
        <v>2235</v>
      </c>
    </row>
    <row r="88" spans="2:65" s="1" customFormat="1" ht="31.5" customHeight="1">
      <c r="B88" s="173"/>
      <c r="C88" s="174" t="s">
        <v>197</v>
      </c>
      <c r="D88" s="174" t="s">
        <v>154</v>
      </c>
      <c r="E88" s="175" t="s">
        <v>2236</v>
      </c>
      <c r="F88" s="176" t="s">
        <v>2237</v>
      </c>
      <c r="G88" s="177" t="s">
        <v>165</v>
      </c>
      <c r="H88" s="178">
        <v>15</v>
      </c>
      <c r="I88" s="179"/>
      <c r="J88" s="180">
        <f t="shared" si="0"/>
        <v>0</v>
      </c>
      <c r="K88" s="176" t="s">
        <v>5</v>
      </c>
      <c r="L88" s="40"/>
      <c r="M88" s="181" t="s">
        <v>5</v>
      </c>
      <c r="N88" s="182" t="s">
        <v>49</v>
      </c>
      <c r="O88" s="41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23" t="s">
        <v>159</v>
      </c>
      <c r="AT88" s="23" t="s">
        <v>154</v>
      </c>
      <c r="AU88" s="23" t="s">
        <v>87</v>
      </c>
      <c r="AY88" s="23" t="s">
        <v>151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23" t="s">
        <v>24</v>
      </c>
      <c r="BK88" s="185">
        <f t="shared" si="9"/>
        <v>0</v>
      </c>
      <c r="BL88" s="23" t="s">
        <v>159</v>
      </c>
      <c r="BM88" s="23" t="s">
        <v>2238</v>
      </c>
    </row>
    <row r="89" spans="2:65" s="1" customFormat="1" ht="31.5" customHeight="1">
      <c r="B89" s="173"/>
      <c r="C89" s="174" t="s">
        <v>203</v>
      </c>
      <c r="D89" s="174" t="s">
        <v>154</v>
      </c>
      <c r="E89" s="175" t="s">
        <v>2097</v>
      </c>
      <c r="F89" s="176" t="s">
        <v>2098</v>
      </c>
      <c r="G89" s="177" t="s">
        <v>165</v>
      </c>
      <c r="H89" s="178">
        <v>1</v>
      </c>
      <c r="I89" s="179"/>
      <c r="J89" s="180">
        <f t="shared" si="0"/>
        <v>0</v>
      </c>
      <c r="K89" s="176" t="s">
        <v>5</v>
      </c>
      <c r="L89" s="40"/>
      <c r="M89" s="181" t="s">
        <v>5</v>
      </c>
      <c r="N89" s="182" t="s">
        <v>49</v>
      </c>
      <c r="O89" s="41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23" t="s">
        <v>159</v>
      </c>
      <c r="AT89" s="23" t="s">
        <v>154</v>
      </c>
      <c r="AU89" s="23" t="s">
        <v>87</v>
      </c>
      <c r="AY89" s="23" t="s">
        <v>151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23" t="s">
        <v>24</v>
      </c>
      <c r="BK89" s="185">
        <f t="shared" si="9"/>
        <v>0</v>
      </c>
      <c r="BL89" s="23" t="s">
        <v>159</v>
      </c>
      <c r="BM89" s="23" t="s">
        <v>2239</v>
      </c>
    </row>
    <row r="90" spans="2:65" s="1" customFormat="1" ht="22.5" customHeight="1">
      <c r="B90" s="173"/>
      <c r="C90" s="174" t="s">
        <v>213</v>
      </c>
      <c r="D90" s="174" t="s">
        <v>154</v>
      </c>
      <c r="E90" s="175" t="s">
        <v>2240</v>
      </c>
      <c r="F90" s="176" t="s">
        <v>2121</v>
      </c>
      <c r="G90" s="177" t="s">
        <v>2122</v>
      </c>
      <c r="H90" s="178">
        <v>0.102</v>
      </c>
      <c r="I90" s="179"/>
      <c r="J90" s="180">
        <f t="shared" si="0"/>
        <v>0</v>
      </c>
      <c r="K90" s="176" t="s">
        <v>158</v>
      </c>
      <c r="L90" s="40"/>
      <c r="M90" s="181" t="s">
        <v>5</v>
      </c>
      <c r="N90" s="182" t="s">
        <v>49</v>
      </c>
      <c r="O90" s="41"/>
      <c r="P90" s="183">
        <f t="shared" si="1"/>
        <v>0</v>
      </c>
      <c r="Q90" s="183">
        <v>0.001925</v>
      </c>
      <c r="R90" s="183">
        <f t="shared" si="2"/>
        <v>0.00019635</v>
      </c>
      <c r="S90" s="183">
        <v>0</v>
      </c>
      <c r="T90" s="184">
        <f t="shared" si="3"/>
        <v>0</v>
      </c>
      <c r="AR90" s="23" t="s">
        <v>159</v>
      </c>
      <c r="AT90" s="23" t="s">
        <v>154</v>
      </c>
      <c r="AU90" s="23" t="s">
        <v>87</v>
      </c>
      <c r="AY90" s="23" t="s">
        <v>151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23" t="s">
        <v>24</v>
      </c>
      <c r="BK90" s="185">
        <f t="shared" si="9"/>
        <v>0</v>
      </c>
      <c r="BL90" s="23" t="s">
        <v>159</v>
      </c>
      <c r="BM90" s="23" t="s">
        <v>2241</v>
      </c>
    </row>
    <row r="91" spans="2:65" s="1" customFormat="1" ht="22.5" customHeight="1">
      <c r="B91" s="173"/>
      <c r="C91" s="174" t="s">
        <v>221</v>
      </c>
      <c r="D91" s="174" t="s">
        <v>154</v>
      </c>
      <c r="E91" s="175" t="s">
        <v>2124</v>
      </c>
      <c r="F91" s="176" t="s">
        <v>2125</v>
      </c>
      <c r="G91" s="177" t="s">
        <v>278</v>
      </c>
      <c r="H91" s="178">
        <v>48.45</v>
      </c>
      <c r="I91" s="179"/>
      <c r="J91" s="180">
        <f t="shared" si="0"/>
        <v>0</v>
      </c>
      <c r="K91" s="176" t="s">
        <v>158</v>
      </c>
      <c r="L91" s="40"/>
      <c r="M91" s="181" t="s">
        <v>5</v>
      </c>
      <c r="N91" s="182" t="s">
        <v>49</v>
      </c>
      <c r="O91" s="41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23" t="s">
        <v>159</v>
      </c>
      <c r="AT91" s="23" t="s">
        <v>154</v>
      </c>
      <c r="AU91" s="23" t="s">
        <v>87</v>
      </c>
      <c r="AY91" s="23" t="s">
        <v>151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23" t="s">
        <v>24</v>
      </c>
      <c r="BK91" s="185">
        <f t="shared" si="9"/>
        <v>0</v>
      </c>
      <c r="BL91" s="23" t="s">
        <v>159</v>
      </c>
      <c r="BM91" s="23" t="s">
        <v>2242</v>
      </c>
    </row>
    <row r="92" spans="2:65" s="1" customFormat="1" ht="31.5" customHeight="1">
      <c r="B92" s="173"/>
      <c r="C92" s="174" t="s">
        <v>29</v>
      </c>
      <c r="D92" s="174" t="s">
        <v>154</v>
      </c>
      <c r="E92" s="175" t="s">
        <v>2100</v>
      </c>
      <c r="F92" s="176" t="s">
        <v>2101</v>
      </c>
      <c r="G92" s="177" t="s">
        <v>451</v>
      </c>
      <c r="H92" s="178">
        <v>10.2</v>
      </c>
      <c r="I92" s="179"/>
      <c r="J92" s="180">
        <f t="shared" si="0"/>
        <v>0</v>
      </c>
      <c r="K92" s="176" t="s">
        <v>158</v>
      </c>
      <c r="L92" s="40"/>
      <c r="M92" s="181" t="s">
        <v>5</v>
      </c>
      <c r="N92" s="182" t="s">
        <v>49</v>
      </c>
      <c r="O92" s="41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23" t="s">
        <v>159</v>
      </c>
      <c r="AT92" s="23" t="s">
        <v>154</v>
      </c>
      <c r="AU92" s="23" t="s">
        <v>87</v>
      </c>
      <c r="AY92" s="23" t="s">
        <v>151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23" t="s">
        <v>24</v>
      </c>
      <c r="BK92" s="185">
        <f t="shared" si="9"/>
        <v>0</v>
      </c>
      <c r="BL92" s="23" t="s">
        <v>159</v>
      </c>
      <c r="BM92" s="23" t="s">
        <v>2243</v>
      </c>
    </row>
    <row r="93" spans="2:51" s="12" customFormat="1" ht="13.5">
      <c r="B93" s="211"/>
      <c r="D93" s="206" t="s">
        <v>161</v>
      </c>
      <c r="E93" s="212" t="s">
        <v>5</v>
      </c>
      <c r="F93" s="213" t="s">
        <v>2244</v>
      </c>
      <c r="H93" s="214" t="s">
        <v>5</v>
      </c>
      <c r="I93" s="215"/>
      <c r="L93" s="211"/>
      <c r="M93" s="216"/>
      <c r="N93" s="217"/>
      <c r="O93" s="217"/>
      <c r="P93" s="217"/>
      <c r="Q93" s="217"/>
      <c r="R93" s="217"/>
      <c r="S93" s="217"/>
      <c r="T93" s="218"/>
      <c r="AT93" s="214" t="s">
        <v>161</v>
      </c>
      <c r="AU93" s="214" t="s">
        <v>87</v>
      </c>
      <c r="AV93" s="12" t="s">
        <v>24</v>
      </c>
      <c r="AW93" s="12" t="s">
        <v>41</v>
      </c>
      <c r="AX93" s="12" t="s">
        <v>78</v>
      </c>
      <c r="AY93" s="214" t="s">
        <v>151</v>
      </c>
    </row>
    <row r="94" spans="2:51" s="11" customFormat="1" ht="13.5">
      <c r="B94" s="186"/>
      <c r="D94" s="187" t="s">
        <v>161</v>
      </c>
      <c r="E94" s="188" t="s">
        <v>5</v>
      </c>
      <c r="F94" s="189" t="s">
        <v>2245</v>
      </c>
      <c r="H94" s="190">
        <v>10.2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161</v>
      </c>
      <c r="AU94" s="195" t="s">
        <v>87</v>
      </c>
      <c r="AV94" s="11" t="s">
        <v>87</v>
      </c>
      <c r="AW94" s="11" t="s">
        <v>41</v>
      </c>
      <c r="AX94" s="11" t="s">
        <v>24</v>
      </c>
      <c r="AY94" s="195" t="s">
        <v>151</v>
      </c>
    </row>
    <row r="95" spans="2:65" s="1" customFormat="1" ht="31.5" customHeight="1">
      <c r="B95" s="173"/>
      <c r="C95" s="174" t="s">
        <v>231</v>
      </c>
      <c r="D95" s="174" t="s">
        <v>154</v>
      </c>
      <c r="E95" s="175" t="s">
        <v>2105</v>
      </c>
      <c r="F95" s="176" t="s">
        <v>2106</v>
      </c>
      <c r="G95" s="177" t="s">
        <v>451</v>
      </c>
      <c r="H95" s="178">
        <v>51</v>
      </c>
      <c r="I95" s="179"/>
      <c r="J95" s="180">
        <f>ROUND(I95*H95,2)</f>
        <v>0</v>
      </c>
      <c r="K95" s="176" t="s">
        <v>158</v>
      </c>
      <c r="L95" s="40"/>
      <c r="M95" s="181" t="s">
        <v>5</v>
      </c>
      <c r="N95" s="182" t="s">
        <v>49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3" t="s">
        <v>159</v>
      </c>
      <c r="AT95" s="23" t="s">
        <v>154</v>
      </c>
      <c r="AU95" s="23" t="s">
        <v>87</v>
      </c>
      <c r="AY95" s="23" t="s">
        <v>151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24</v>
      </c>
      <c r="BK95" s="185">
        <f>ROUND(I95*H95,2)</f>
        <v>0</v>
      </c>
      <c r="BL95" s="23" t="s">
        <v>159</v>
      </c>
      <c r="BM95" s="23" t="s">
        <v>2246</v>
      </c>
    </row>
    <row r="96" spans="2:51" s="12" customFormat="1" ht="13.5">
      <c r="B96" s="211"/>
      <c r="D96" s="206" t="s">
        <v>161</v>
      </c>
      <c r="E96" s="212" t="s">
        <v>5</v>
      </c>
      <c r="F96" s="213" t="s">
        <v>2247</v>
      </c>
      <c r="H96" s="214" t="s">
        <v>5</v>
      </c>
      <c r="I96" s="215"/>
      <c r="L96" s="211"/>
      <c r="M96" s="216"/>
      <c r="N96" s="217"/>
      <c r="O96" s="217"/>
      <c r="P96" s="217"/>
      <c r="Q96" s="217"/>
      <c r="R96" s="217"/>
      <c r="S96" s="217"/>
      <c r="T96" s="218"/>
      <c r="AT96" s="214" t="s">
        <v>161</v>
      </c>
      <c r="AU96" s="214" t="s">
        <v>87</v>
      </c>
      <c r="AV96" s="12" t="s">
        <v>24</v>
      </c>
      <c r="AW96" s="12" t="s">
        <v>41</v>
      </c>
      <c r="AX96" s="12" t="s">
        <v>78</v>
      </c>
      <c r="AY96" s="214" t="s">
        <v>151</v>
      </c>
    </row>
    <row r="97" spans="2:51" s="11" customFormat="1" ht="13.5">
      <c r="B97" s="186"/>
      <c r="D97" s="187" t="s">
        <v>161</v>
      </c>
      <c r="E97" s="188" t="s">
        <v>5</v>
      </c>
      <c r="F97" s="189" t="s">
        <v>2248</v>
      </c>
      <c r="H97" s="190">
        <v>51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5" t="s">
        <v>161</v>
      </c>
      <c r="AU97" s="195" t="s">
        <v>87</v>
      </c>
      <c r="AV97" s="11" t="s">
        <v>87</v>
      </c>
      <c r="AW97" s="11" t="s">
        <v>41</v>
      </c>
      <c r="AX97" s="11" t="s">
        <v>24</v>
      </c>
      <c r="AY97" s="195" t="s">
        <v>151</v>
      </c>
    </row>
    <row r="98" spans="2:65" s="1" customFormat="1" ht="22.5" customHeight="1">
      <c r="B98" s="173"/>
      <c r="C98" s="174" t="s">
        <v>236</v>
      </c>
      <c r="D98" s="174" t="s">
        <v>154</v>
      </c>
      <c r="E98" s="175" t="s">
        <v>2110</v>
      </c>
      <c r="F98" s="176" t="s">
        <v>2111</v>
      </c>
      <c r="G98" s="177" t="s">
        <v>451</v>
      </c>
      <c r="H98" s="178">
        <v>6.8</v>
      </c>
      <c r="I98" s="179"/>
      <c r="J98" s="180">
        <f>ROUND(I98*H98,2)</f>
        <v>0</v>
      </c>
      <c r="K98" s="176" t="s">
        <v>158</v>
      </c>
      <c r="L98" s="40"/>
      <c r="M98" s="181" t="s">
        <v>5</v>
      </c>
      <c r="N98" s="182" t="s">
        <v>49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159</v>
      </c>
      <c r="AT98" s="23" t="s">
        <v>154</v>
      </c>
      <c r="AU98" s="23" t="s">
        <v>87</v>
      </c>
      <c r="AY98" s="23" t="s">
        <v>151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159</v>
      </c>
      <c r="BM98" s="23" t="s">
        <v>2249</v>
      </c>
    </row>
    <row r="99" spans="2:51" s="12" customFormat="1" ht="13.5">
      <c r="B99" s="211"/>
      <c r="D99" s="206" t="s">
        <v>161</v>
      </c>
      <c r="E99" s="212" t="s">
        <v>5</v>
      </c>
      <c r="F99" s="213" t="s">
        <v>2250</v>
      </c>
      <c r="H99" s="214" t="s">
        <v>5</v>
      </c>
      <c r="I99" s="215"/>
      <c r="L99" s="211"/>
      <c r="M99" s="216"/>
      <c r="N99" s="217"/>
      <c r="O99" s="217"/>
      <c r="P99" s="217"/>
      <c r="Q99" s="217"/>
      <c r="R99" s="217"/>
      <c r="S99" s="217"/>
      <c r="T99" s="218"/>
      <c r="AT99" s="214" t="s">
        <v>161</v>
      </c>
      <c r="AU99" s="214" t="s">
        <v>87</v>
      </c>
      <c r="AV99" s="12" t="s">
        <v>24</v>
      </c>
      <c r="AW99" s="12" t="s">
        <v>41</v>
      </c>
      <c r="AX99" s="12" t="s">
        <v>78</v>
      </c>
      <c r="AY99" s="214" t="s">
        <v>151</v>
      </c>
    </row>
    <row r="100" spans="2:51" s="11" customFormat="1" ht="13.5">
      <c r="B100" s="186"/>
      <c r="D100" s="187" t="s">
        <v>161</v>
      </c>
      <c r="E100" s="188" t="s">
        <v>5</v>
      </c>
      <c r="F100" s="189" t="s">
        <v>2251</v>
      </c>
      <c r="H100" s="190">
        <v>6.8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5" t="s">
        <v>161</v>
      </c>
      <c r="AU100" s="195" t="s">
        <v>87</v>
      </c>
      <c r="AV100" s="11" t="s">
        <v>87</v>
      </c>
      <c r="AW100" s="11" t="s">
        <v>41</v>
      </c>
      <c r="AX100" s="11" t="s">
        <v>24</v>
      </c>
      <c r="AY100" s="195" t="s">
        <v>151</v>
      </c>
    </row>
    <row r="101" spans="2:65" s="1" customFormat="1" ht="22.5" customHeight="1">
      <c r="B101" s="173"/>
      <c r="C101" s="174" t="s">
        <v>240</v>
      </c>
      <c r="D101" s="174" t="s">
        <v>154</v>
      </c>
      <c r="E101" s="175" t="s">
        <v>2115</v>
      </c>
      <c r="F101" s="176" t="s">
        <v>2116</v>
      </c>
      <c r="G101" s="177" t="s">
        <v>451</v>
      </c>
      <c r="H101" s="178">
        <v>34</v>
      </c>
      <c r="I101" s="179"/>
      <c r="J101" s="180">
        <f>ROUND(I101*H101,2)</f>
        <v>0</v>
      </c>
      <c r="K101" s="176" t="s">
        <v>158</v>
      </c>
      <c r="L101" s="40"/>
      <c r="M101" s="181" t="s">
        <v>5</v>
      </c>
      <c r="N101" s="182" t="s">
        <v>49</v>
      </c>
      <c r="O101" s="41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3" t="s">
        <v>159</v>
      </c>
      <c r="AT101" s="23" t="s">
        <v>154</v>
      </c>
      <c r="AU101" s="23" t="s">
        <v>87</v>
      </c>
      <c r="AY101" s="23" t="s">
        <v>151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159</v>
      </c>
      <c r="BM101" s="23" t="s">
        <v>2252</v>
      </c>
    </row>
    <row r="102" spans="2:51" s="12" customFormat="1" ht="13.5">
      <c r="B102" s="211"/>
      <c r="D102" s="206" t="s">
        <v>161</v>
      </c>
      <c r="E102" s="212" t="s">
        <v>5</v>
      </c>
      <c r="F102" s="213" t="s">
        <v>2253</v>
      </c>
      <c r="H102" s="214" t="s">
        <v>5</v>
      </c>
      <c r="I102" s="215"/>
      <c r="L102" s="211"/>
      <c r="M102" s="216"/>
      <c r="N102" s="217"/>
      <c r="O102" s="217"/>
      <c r="P102" s="217"/>
      <c r="Q102" s="217"/>
      <c r="R102" s="217"/>
      <c r="S102" s="217"/>
      <c r="T102" s="218"/>
      <c r="AT102" s="214" t="s">
        <v>161</v>
      </c>
      <c r="AU102" s="214" t="s">
        <v>87</v>
      </c>
      <c r="AV102" s="12" t="s">
        <v>24</v>
      </c>
      <c r="AW102" s="12" t="s">
        <v>41</v>
      </c>
      <c r="AX102" s="12" t="s">
        <v>78</v>
      </c>
      <c r="AY102" s="214" t="s">
        <v>151</v>
      </c>
    </row>
    <row r="103" spans="2:51" s="11" customFormat="1" ht="13.5">
      <c r="B103" s="186"/>
      <c r="D103" s="187" t="s">
        <v>161</v>
      </c>
      <c r="E103" s="188" t="s">
        <v>5</v>
      </c>
      <c r="F103" s="189" t="s">
        <v>2254</v>
      </c>
      <c r="H103" s="190">
        <v>34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95" t="s">
        <v>161</v>
      </c>
      <c r="AU103" s="195" t="s">
        <v>87</v>
      </c>
      <c r="AV103" s="11" t="s">
        <v>87</v>
      </c>
      <c r="AW103" s="11" t="s">
        <v>41</v>
      </c>
      <c r="AX103" s="11" t="s">
        <v>24</v>
      </c>
      <c r="AY103" s="195" t="s">
        <v>151</v>
      </c>
    </row>
    <row r="104" spans="2:65" s="1" customFormat="1" ht="31.5" customHeight="1">
      <c r="B104" s="173"/>
      <c r="C104" s="174" t="s">
        <v>246</v>
      </c>
      <c r="D104" s="174" t="s">
        <v>154</v>
      </c>
      <c r="E104" s="175" t="s">
        <v>2127</v>
      </c>
      <c r="F104" s="176" t="s">
        <v>2128</v>
      </c>
      <c r="G104" s="177" t="s">
        <v>451</v>
      </c>
      <c r="H104" s="178">
        <v>102</v>
      </c>
      <c r="I104" s="179"/>
      <c r="J104" s="180">
        <f aca="true" t="shared" si="10" ref="J104:J112">ROUND(I104*H104,2)</f>
        <v>0</v>
      </c>
      <c r="K104" s="176" t="s">
        <v>158</v>
      </c>
      <c r="L104" s="40"/>
      <c r="M104" s="181" t="s">
        <v>5</v>
      </c>
      <c r="N104" s="182" t="s">
        <v>49</v>
      </c>
      <c r="O104" s="41"/>
      <c r="P104" s="183">
        <f aca="true" t="shared" si="11" ref="P104:P112">O104*H104</f>
        <v>0</v>
      </c>
      <c r="Q104" s="183">
        <v>0.15614</v>
      </c>
      <c r="R104" s="183">
        <f aca="true" t="shared" si="12" ref="R104:R112">Q104*H104</f>
        <v>15.92628</v>
      </c>
      <c r="S104" s="183">
        <v>0</v>
      </c>
      <c r="T104" s="184">
        <f aca="true" t="shared" si="13" ref="T104:T112">S104*H104</f>
        <v>0</v>
      </c>
      <c r="AR104" s="23" t="s">
        <v>159</v>
      </c>
      <c r="AT104" s="23" t="s">
        <v>154</v>
      </c>
      <c r="AU104" s="23" t="s">
        <v>87</v>
      </c>
      <c r="AY104" s="23" t="s">
        <v>151</v>
      </c>
      <c r="BE104" s="185">
        <f aca="true" t="shared" si="14" ref="BE104:BE112">IF(N104="základní",J104,0)</f>
        <v>0</v>
      </c>
      <c r="BF104" s="185">
        <f aca="true" t="shared" si="15" ref="BF104:BF112">IF(N104="snížená",J104,0)</f>
        <v>0</v>
      </c>
      <c r="BG104" s="185">
        <f aca="true" t="shared" si="16" ref="BG104:BG112">IF(N104="zákl. přenesená",J104,0)</f>
        <v>0</v>
      </c>
      <c r="BH104" s="185">
        <f aca="true" t="shared" si="17" ref="BH104:BH112">IF(N104="sníž. přenesená",J104,0)</f>
        <v>0</v>
      </c>
      <c r="BI104" s="185">
        <f aca="true" t="shared" si="18" ref="BI104:BI112">IF(N104="nulová",J104,0)</f>
        <v>0</v>
      </c>
      <c r="BJ104" s="23" t="s">
        <v>24</v>
      </c>
      <c r="BK104" s="185">
        <f aca="true" t="shared" si="19" ref="BK104:BK112">ROUND(I104*H104,2)</f>
        <v>0</v>
      </c>
      <c r="BL104" s="23" t="s">
        <v>159</v>
      </c>
      <c r="BM104" s="23" t="s">
        <v>2255</v>
      </c>
    </row>
    <row r="105" spans="2:65" s="1" customFormat="1" ht="22.5" customHeight="1">
      <c r="B105" s="173"/>
      <c r="C105" s="174" t="s">
        <v>11</v>
      </c>
      <c r="D105" s="174" t="s">
        <v>154</v>
      </c>
      <c r="E105" s="175" t="s">
        <v>2130</v>
      </c>
      <c r="F105" s="176" t="s">
        <v>2131</v>
      </c>
      <c r="G105" s="177" t="s">
        <v>451</v>
      </c>
      <c r="H105" s="178">
        <v>102</v>
      </c>
      <c r="I105" s="179"/>
      <c r="J105" s="180">
        <f t="shared" si="10"/>
        <v>0</v>
      </c>
      <c r="K105" s="176" t="s">
        <v>158</v>
      </c>
      <c r="L105" s="40"/>
      <c r="M105" s="181" t="s">
        <v>5</v>
      </c>
      <c r="N105" s="182" t="s">
        <v>49</v>
      </c>
      <c r="O105" s="41"/>
      <c r="P105" s="183">
        <f t="shared" si="11"/>
        <v>0</v>
      </c>
      <c r="Q105" s="183">
        <v>9.18E-05</v>
      </c>
      <c r="R105" s="183">
        <f t="shared" si="12"/>
        <v>0.0093636</v>
      </c>
      <c r="S105" s="183">
        <v>0</v>
      </c>
      <c r="T105" s="184">
        <f t="shared" si="13"/>
        <v>0</v>
      </c>
      <c r="AR105" s="23" t="s">
        <v>159</v>
      </c>
      <c r="AT105" s="23" t="s">
        <v>154</v>
      </c>
      <c r="AU105" s="23" t="s">
        <v>87</v>
      </c>
      <c r="AY105" s="23" t="s">
        <v>151</v>
      </c>
      <c r="BE105" s="185">
        <f t="shared" si="14"/>
        <v>0</v>
      </c>
      <c r="BF105" s="185">
        <f t="shared" si="15"/>
        <v>0</v>
      </c>
      <c r="BG105" s="185">
        <f t="shared" si="16"/>
        <v>0</v>
      </c>
      <c r="BH105" s="185">
        <f t="shared" si="17"/>
        <v>0</v>
      </c>
      <c r="BI105" s="185">
        <f t="shared" si="18"/>
        <v>0</v>
      </c>
      <c r="BJ105" s="23" t="s">
        <v>24</v>
      </c>
      <c r="BK105" s="185">
        <f t="shared" si="19"/>
        <v>0</v>
      </c>
      <c r="BL105" s="23" t="s">
        <v>159</v>
      </c>
      <c r="BM105" s="23" t="s">
        <v>2256</v>
      </c>
    </row>
    <row r="106" spans="2:65" s="1" customFormat="1" ht="22.5" customHeight="1">
      <c r="B106" s="173"/>
      <c r="C106" s="174" t="s">
        <v>259</v>
      </c>
      <c r="D106" s="174" t="s">
        <v>154</v>
      </c>
      <c r="E106" s="175" t="s">
        <v>2133</v>
      </c>
      <c r="F106" s="176" t="s">
        <v>2134</v>
      </c>
      <c r="G106" s="177" t="s">
        <v>451</v>
      </c>
      <c r="H106" s="178">
        <v>17</v>
      </c>
      <c r="I106" s="179"/>
      <c r="J106" s="180">
        <f t="shared" si="10"/>
        <v>0</v>
      </c>
      <c r="K106" s="176" t="s">
        <v>158</v>
      </c>
      <c r="L106" s="40"/>
      <c r="M106" s="181" t="s">
        <v>5</v>
      </c>
      <c r="N106" s="182" t="s">
        <v>49</v>
      </c>
      <c r="O106" s="41"/>
      <c r="P106" s="183">
        <f t="shared" si="11"/>
        <v>0</v>
      </c>
      <c r="Q106" s="183">
        <v>0</v>
      </c>
      <c r="R106" s="183">
        <f t="shared" si="12"/>
        <v>0</v>
      </c>
      <c r="S106" s="183">
        <v>0</v>
      </c>
      <c r="T106" s="184">
        <f t="shared" si="13"/>
        <v>0</v>
      </c>
      <c r="AR106" s="23" t="s">
        <v>159</v>
      </c>
      <c r="AT106" s="23" t="s">
        <v>154</v>
      </c>
      <c r="AU106" s="23" t="s">
        <v>87</v>
      </c>
      <c r="AY106" s="23" t="s">
        <v>151</v>
      </c>
      <c r="BE106" s="185">
        <f t="shared" si="14"/>
        <v>0</v>
      </c>
      <c r="BF106" s="185">
        <f t="shared" si="15"/>
        <v>0</v>
      </c>
      <c r="BG106" s="185">
        <f t="shared" si="16"/>
        <v>0</v>
      </c>
      <c r="BH106" s="185">
        <f t="shared" si="17"/>
        <v>0</v>
      </c>
      <c r="BI106" s="185">
        <f t="shared" si="18"/>
        <v>0</v>
      </c>
      <c r="BJ106" s="23" t="s">
        <v>24</v>
      </c>
      <c r="BK106" s="185">
        <f t="shared" si="19"/>
        <v>0</v>
      </c>
      <c r="BL106" s="23" t="s">
        <v>159</v>
      </c>
      <c r="BM106" s="23" t="s">
        <v>2257</v>
      </c>
    </row>
    <row r="107" spans="2:65" s="1" customFormat="1" ht="22.5" customHeight="1">
      <c r="B107" s="173"/>
      <c r="C107" s="174" t="s">
        <v>378</v>
      </c>
      <c r="D107" s="174" t="s">
        <v>154</v>
      </c>
      <c r="E107" s="175" t="s">
        <v>2136</v>
      </c>
      <c r="F107" s="176" t="s">
        <v>2137</v>
      </c>
      <c r="G107" s="177" t="s">
        <v>451</v>
      </c>
      <c r="H107" s="178">
        <v>85</v>
      </c>
      <c r="I107" s="179"/>
      <c r="J107" s="180">
        <f t="shared" si="10"/>
        <v>0</v>
      </c>
      <c r="K107" s="176" t="s">
        <v>158</v>
      </c>
      <c r="L107" s="40"/>
      <c r="M107" s="181" t="s">
        <v>5</v>
      </c>
      <c r="N107" s="182" t="s">
        <v>49</v>
      </c>
      <c r="O107" s="41"/>
      <c r="P107" s="183">
        <f t="shared" si="11"/>
        <v>0</v>
      </c>
      <c r="Q107" s="183">
        <v>0</v>
      </c>
      <c r="R107" s="183">
        <f t="shared" si="12"/>
        <v>0</v>
      </c>
      <c r="S107" s="183">
        <v>0</v>
      </c>
      <c r="T107" s="184">
        <f t="shared" si="13"/>
        <v>0</v>
      </c>
      <c r="AR107" s="23" t="s">
        <v>159</v>
      </c>
      <c r="AT107" s="23" t="s">
        <v>154</v>
      </c>
      <c r="AU107" s="23" t="s">
        <v>87</v>
      </c>
      <c r="AY107" s="23" t="s">
        <v>151</v>
      </c>
      <c r="BE107" s="185">
        <f t="shared" si="14"/>
        <v>0</v>
      </c>
      <c r="BF107" s="185">
        <f t="shared" si="15"/>
        <v>0</v>
      </c>
      <c r="BG107" s="185">
        <f t="shared" si="16"/>
        <v>0</v>
      </c>
      <c r="BH107" s="185">
        <f t="shared" si="17"/>
        <v>0</v>
      </c>
      <c r="BI107" s="185">
        <f t="shared" si="18"/>
        <v>0</v>
      </c>
      <c r="BJ107" s="23" t="s">
        <v>24</v>
      </c>
      <c r="BK107" s="185">
        <f t="shared" si="19"/>
        <v>0</v>
      </c>
      <c r="BL107" s="23" t="s">
        <v>159</v>
      </c>
      <c r="BM107" s="23" t="s">
        <v>2258</v>
      </c>
    </row>
    <row r="108" spans="2:65" s="1" customFormat="1" ht="22.5" customHeight="1">
      <c r="B108" s="173"/>
      <c r="C108" s="174" t="s">
        <v>388</v>
      </c>
      <c r="D108" s="174" t="s">
        <v>154</v>
      </c>
      <c r="E108" s="175" t="s">
        <v>2139</v>
      </c>
      <c r="F108" s="176" t="s">
        <v>2140</v>
      </c>
      <c r="G108" s="177" t="s">
        <v>278</v>
      </c>
      <c r="H108" s="178">
        <v>48</v>
      </c>
      <c r="I108" s="179"/>
      <c r="J108" s="180">
        <f t="shared" si="10"/>
        <v>0</v>
      </c>
      <c r="K108" s="176" t="s">
        <v>158</v>
      </c>
      <c r="L108" s="40"/>
      <c r="M108" s="181" t="s">
        <v>5</v>
      </c>
      <c r="N108" s="182" t="s">
        <v>49</v>
      </c>
      <c r="O108" s="41"/>
      <c r="P108" s="183">
        <f t="shared" si="11"/>
        <v>0</v>
      </c>
      <c r="Q108" s="183">
        <v>0</v>
      </c>
      <c r="R108" s="183">
        <f t="shared" si="12"/>
        <v>0</v>
      </c>
      <c r="S108" s="183">
        <v>0</v>
      </c>
      <c r="T108" s="184">
        <f t="shared" si="13"/>
        <v>0</v>
      </c>
      <c r="AR108" s="23" t="s">
        <v>159</v>
      </c>
      <c r="AT108" s="23" t="s">
        <v>154</v>
      </c>
      <c r="AU108" s="23" t="s">
        <v>87</v>
      </c>
      <c r="AY108" s="23" t="s">
        <v>151</v>
      </c>
      <c r="BE108" s="185">
        <f t="shared" si="14"/>
        <v>0</v>
      </c>
      <c r="BF108" s="185">
        <f t="shared" si="15"/>
        <v>0</v>
      </c>
      <c r="BG108" s="185">
        <f t="shared" si="16"/>
        <v>0</v>
      </c>
      <c r="BH108" s="185">
        <f t="shared" si="17"/>
        <v>0</v>
      </c>
      <c r="BI108" s="185">
        <f t="shared" si="18"/>
        <v>0</v>
      </c>
      <c r="BJ108" s="23" t="s">
        <v>24</v>
      </c>
      <c r="BK108" s="185">
        <f t="shared" si="19"/>
        <v>0</v>
      </c>
      <c r="BL108" s="23" t="s">
        <v>159</v>
      </c>
      <c r="BM108" s="23" t="s">
        <v>2259</v>
      </c>
    </row>
    <row r="109" spans="2:65" s="1" customFormat="1" ht="22.5" customHeight="1">
      <c r="B109" s="173"/>
      <c r="C109" s="174" t="s">
        <v>393</v>
      </c>
      <c r="D109" s="174" t="s">
        <v>154</v>
      </c>
      <c r="E109" s="175" t="s">
        <v>2142</v>
      </c>
      <c r="F109" s="176" t="s">
        <v>2143</v>
      </c>
      <c r="G109" s="177" t="s">
        <v>278</v>
      </c>
      <c r="H109" s="178">
        <v>48</v>
      </c>
      <c r="I109" s="179"/>
      <c r="J109" s="180">
        <f t="shared" si="10"/>
        <v>0</v>
      </c>
      <c r="K109" s="176" t="s">
        <v>5</v>
      </c>
      <c r="L109" s="40"/>
      <c r="M109" s="181" t="s">
        <v>5</v>
      </c>
      <c r="N109" s="182" t="s">
        <v>49</v>
      </c>
      <c r="O109" s="41"/>
      <c r="P109" s="183">
        <f t="shared" si="11"/>
        <v>0</v>
      </c>
      <c r="Q109" s="183">
        <v>0</v>
      </c>
      <c r="R109" s="183">
        <f t="shared" si="12"/>
        <v>0</v>
      </c>
      <c r="S109" s="183">
        <v>0</v>
      </c>
      <c r="T109" s="184">
        <f t="shared" si="13"/>
        <v>0</v>
      </c>
      <c r="AR109" s="23" t="s">
        <v>159</v>
      </c>
      <c r="AT109" s="23" t="s">
        <v>154</v>
      </c>
      <c r="AU109" s="23" t="s">
        <v>87</v>
      </c>
      <c r="AY109" s="23" t="s">
        <v>151</v>
      </c>
      <c r="BE109" s="185">
        <f t="shared" si="14"/>
        <v>0</v>
      </c>
      <c r="BF109" s="185">
        <f t="shared" si="15"/>
        <v>0</v>
      </c>
      <c r="BG109" s="185">
        <f t="shared" si="16"/>
        <v>0</v>
      </c>
      <c r="BH109" s="185">
        <f t="shared" si="17"/>
        <v>0</v>
      </c>
      <c r="BI109" s="185">
        <f t="shared" si="18"/>
        <v>0</v>
      </c>
      <c r="BJ109" s="23" t="s">
        <v>24</v>
      </c>
      <c r="BK109" s="185">
        <f t="shared" si="19"/>
        <v>0</v>
      </c>
      <c r="BL109" s="23" t="s">
        <v>159</v>
      </c>
      <c r="BM109" s="23" t="s">
        <v>2260</v>
      </c>
    </row>
    <row r="110" spans="2:65" s="1" customFormat="1" ht="22.5" customHeight="1">
      <c r="B110" s="173"/>
      <c r="C110" s="174" t="s">
        <v>399</v>
      </c>
      <c r="D110" s="174" t="s">
        <v>154</v>
      </c>
      <c r="E110" s="175" t="s">
        <v>2145</v>
      </c>
      <c r="F110" s="176" t="s">
        <v>2146</v>
      </c>
      <c r="G110" s="177" t="s">
        <v>299</v>
      </c>
      <c r="H110" s="178">
        <v>55.2</v>
      </c>
      <c r="I110" s="179"/>
      <c r="J110" s="180">
        <f t="shared" si="10"/>
        <v>0</v>
      </c>
      <c r="K110" s="176" t="s">
        <v>5</v>
      </c>
      <c r="L110" s="40"/>
      <c r="M110" s="181" t="s">
        <v>5</v>
      </c>
      <c r="N110" s="182" t="s">
        <v>49</v>
      </c>
      <c r="O110" s="41"/>
      <c r="P110" s="183">
        <f t="shared" si="11"/>
        <v>0</v>
      </c>
      <c r="Q110" s="183">
        <v>0</v>
      </c>
      <c r="R110" s="183">
        <f t="shared" si="12"/>
        <v>0</v>
      </c>
      <c r="S110" s="183">
        <v>0</v>
      </c>
      <c r="T110" s="184">
        <f t="shared" si="13"/>
        <v>0</v>
      </c>
      <c r="AR110" s="23" t="s">
        <v>159</v>
      </c>
      <c r="AT110" s="23" t="s">
        <v>154</v>
      </c>
      <c r="AU110" s="23" t="s">
        <v>87</v>
      </c>
      <c r="AY110" s="23" t="s">
        <v>151</v>
      </c>
      <c r="BE110" s="185">
        <f t="shared" si="14"/>
        <v>0</v>
      </c>
      <c r="BF110" s="185">
        <f t="shared" si="15"/>
        <v>0</v>
      </c>
      <c r="BG110" s="185">
        <f t="shared" si="16"/>
        <v>0</v>
      </c>
      <c r="BH110" s="185">
        <f t="shared" si="17"/>
        <v>0</v>
      </c>
      <c r="BI110" s="185">
        <f t="shared" si="18"/>
        <v>0</v>
      </c>
      <c r="BJ110" s="23" t="s">
        <v>24</v>
      </c>
      <c r="BK110" s="185">
        <f t="shared" si="19"/>
        <v>0</v>
      </c>
      <c r="BL110" s="23" t="s">
        <v>159</v>
      </c>
      <c r="BM110" s="23" t="s">
        <v>2261</v>
      </c>
    </row>
    <row r="111" spans="2:65" s="1" customFormat="1" ht="22.5" customHeight="1">
      <c r="B111" s="173"/>
      <c r="C111" s="174" t="s">
        <v>10</v>
      </c>
      <c r="D111" s="174" t="s">
        <v>154</v>
      </c>
      <c r="E111" s="175" t="s">
        <v>2148</v>
      </c>
      <c r="F111" s="176" t="s">
        <v>2149</v>
      </c>
      <c r="G111" s="177" t="s">
        <v>451</v>
      </c>
      <c r="H111" s="178">
        <v>59</v>
      </c>
      <c r="I111" s="179"/>
      <c r="J111" s="180">
        <f t="shared" si="10"/>
        <v>0</v>
      </c>
      <c r="K111" s="176" t="s">
        <v>5</v>
      </c>
      <c r="L111" s="40"/>
      <c r="M111" s="181" t="s">
        <v>5</v>
      </c>
      <c r="N111" s="182" t="s">
        <v>49</v>
      </c>
      <c r="O111" s="41"/>
      <c r="P111" s="183">
        <f t="shared" si="11"/>
        <v>0</v>
      </c>
      <c r="Q111" s="183">
        <v>0</v>
      </c>
      <c r="R111" s="183">
        <f t="shared" si="12"/>
        <v>0</v>
      </c>
      <c r="S111" s="183">
        <v>0</v>
      </c>
      <c r="T111" s="184">
        <f t="shared" si="13"/>
        <v>0</v>
      </c>
      <c r="AR111" s="23" t="s">
        <v>159</v>
      </c>
      <c r="AT111" s="23" t="s">
        <v>154</v>
      </c>
      <c r="AU111" s="23" t="s">
        <v>87</v>
      </c>
      <c r="AY111" s="23" t="s">
        <v>151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23" t="s">
        <v>24</v>
      </c>
      <c r="BK111" s="185">
        <f t="shared" si="19"/>
        <v>0</v>
      </c>
      <c r="BL111" s="23" t="s">
        <v>159</v>
      </c>
      <c r="BM111" s="23" t="s">
        <v>2262</v>
      </c>
    </row>
    <row r="112" spans="2:65" s="1" customFormat="1" ht="22.5" customHeight="1">
      <c r="B112" s="173"/>
      <c r="C112" s="174" t="s">
        <v>408</v>
      </c>
      <c r="D112" s="174" t="s">
        <v>154</v>
      </c>
      <c r="E112" s="175" t="s">
        <v>2263</v>
      </c>
      <c r="F112" s="176" t="s">
        <v>2264</v>
      </c>
      <c r="G112" s="177" t="s">
        <v>451</v>
      </c>
      <c r="H112" s="178">
        <v>36</v>
      </c>
      <c r="I112" s="179"/>
      <c r="J112" s="180">
        <f t="shared" si="10"/>
        <v>0</v>
      </c>
      <c r="K112" s="176" t="s">
        <v>5</v>
      </c>
      <c r="L112" s="40"/>
      <c r="M112" s="181" t="s">
        <v>5</v>
      </c>
      <c r="N112" s="182" t="s">
        <v>49</v>
      </c>
      <c r="O112" s="41"/>
      <c r="P112" s="183">
        <f t="shared" si="11"/>
        <v>0</v>
      </c>
      <c r="Q112" s="183">
        <v>0</v>
      </c>
      <c r="R112" s="183">
        <f t="shared" si="12"/>
        <v>0</v>
      </c>
      <c r="S112" s="183">
        <v>0</v>
      </c>
      <c r="T112" s="184">
        <f t="shared" si="13"/>
        <v>0</v>
      </c>
      <c r="AR112" s="23" t="s">
        <v>159</v>
      </c>
      <c r="AT112" s="23" t="s">
        <v>154</v>
      </c>
      <c r="AU112" s="23" t="s">
        <v>87</v>
      </c>
      <c r="AY112" s="23" t="s">
        <v>151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23" t="s">
        <v>24</v>
      </c>
      <c r="BK112" s="185">
        <f t="shared" si="19"/>
        <v>0</v>
      </c>
      <c r="BL112" s="23" t="s">
        <v>159</v>
      </c>
      <c r="BM112" s="23" t="s">
        <v>2265</v>
      </c>
    </row>
    <row r="113" spans="2:63" s="10" customFormat="1" ht="37.35" customHeight="1">
      <c r="B113" s="159"/>
      <c r="D113" s="160" t="s">
        <v>77</v>
      </c>
      <c r="E113" s="161" t="s">
        <v>173</v>
      </c>
      <c r="F113" s="161" t="s">
        <v>174</v>
      </c>
      <c r="I113" s="162"/>
      <c r="J113" s="163">
        <f>BK113</f>
        <v>0</v>
      </c>
      <c r="L113" s="159"/>
      <c r="M113" s="164"/>
      <c r="N113" s="165"/>
      <c r="O113" s="165"/>
      <c r="P113" s="166">
        <f>P114</f>
        <v>0</v>
      </c>
      <c r="Q113" s="165"/>
      <c r="R113" s="166">
        <f>R114</f>
        <v>0</v>
      </c>
      <c r="S113" s="165"/>
      <c r="T113" s="167">
        <f>T114</f>
        <v>0</v>
      </c>
      <c r="AR113" s="160" t="s">
        <v>175</v>
      </c>
      <c r="AT113" s="168" t="s">
        <v>77</v>
      </c>
      <c r="AU113" s="168" t="s">
        <v>78</v>
      </c>
      <c r="AY113" s="160" t="s">
        <v>151</v>
      </c>
      <c r="BK113" s="169">
        <f>BK114</f>
        <v>0</v>
      </c>
    </row>
    <row r="114" spans="2:63" s="10" customFormat="1" ht="19.9" customHeight="1">
      <c r="B114" s="159"/>
      <c r="D114" s="170" t="s">
        <v>77</v>
      </c>
      <c r="E114" s="171" t="s">
        <v>78</v>
      </c>
      <c r="F114" s="171" t="s">
        <v>174</v>
      </c>
      <c r="I114" s="162"/>
      <c r="J114" s="172">
        <f>BK114</f>
        <v>0</v>
      </c>
      <c r="L114" s="159"/>
      <c r="M114" s="164"/>
      <c r="N114" s="165"/>
      <c r="O114" s="165"/>
      <c r="P114" s="166">
        <f>SUM(P115:P117)</f>
        <v>0</v>
      </c>
      <c r="Q114" s="165"/>
      <c r="R114" s="166">
        <f>SUM(R115:R117)</f>
        <v>0</v>
      </c>
      <c r="S114" s="165"/>
      <c r="T114" s="167">
        <f>SUM(T115:T117)</f>
        <v>0</v>
      </c>
      <c r="AR114" s="160" t="s">
        <v>175</v>
      </c>
      <c r="AT114" s="168" t="s">
        <v>77</v>
      </c>
      <c r="AU114" s="168" t="s">
        <v>24</v>
      </c>
      <c r="AY114" s="160" t="s">
        <v>151</v>
      </c>
      <c r="BK114" s="169">
        <f>SUM(BK115:BK117)</f>
        <v>0</v>
      </c>
    </row>
    <row r="115" spans="2:65" s="1" customFormat="1" ht="22.5" customHeight="1">
      <c r="B115" s="173"/>
      <c r="C115" s="174" t="s">
        <v>412</v>
      </c>
      <c r="D115" s="174" t="s">
        <v>154</v>
      </c>
      <c r="E115" s="175" t="s">
        <v>2154</v>
      </c>
      <c r="F115" s="176" t="s">
        <v>2155</v>
      </c>
      <c r="G115" s="177" t="s">
        <v>2156</v>
      </c>
      <c r="H115" s="178">
        <v>1</v>
      </c>
      <c r="I115" s="179"/>
      <c r="J115" s="180">
        <f>ROUND(I115*H115,2)</f>
        <v>0</v>
      </c>
      <c r="K115" s="176" t="s">
        <v>5</v>
      </c>
      <c r="L115" s="40"/>
      <c r="M115" s="181" t="s">
        <v>5</v>
      </c>
      <c r="N115" s="182" t="s">
        <v>49</v>
      </c>
      <c r="O115" s="41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23" t="s">
        <v>2152</v>
      </c>
      <c r="AT115" s="23" t="s">
        <v>154</v>
      </c>
      <c r="AU115" s="23" t="s">
        <v>87</v>
      </c>
      <c r="AY115" s="23" t="s">
        <v>151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3" t="s">
        <v>24</v>
      </c>
      <c r="BK115" s="185">
        <f>ROUND(I115*H115,2)</f>
        <v>0</v>
      </c>
      <c r="BL115" s="23" t="s">
        <v>2152</v>
      </c>
      <c r="BM115" s="23" t="s">
        <v>2266</v>
      </c>
    </row>
    <row r="116" spans="2:65" s="1" customFormat="1" ht="22.5" customHeight="1">
      <c r="B116" s="173"/>
      <c r="C116" s="174" t="s">
        <v>416</v>
      </c>
      <c r="D116" s="174" t="s">
        <v>154</v>
      </c>
      <c r="E116" s="175" t="s">
        <v>2158</v>
      </c>
      <c r="F116" s="176" t="s">
        <v>2159</v>
      </c>
      <c r="G116" s="177" t="s">
        <v>2156</v>
      </c>
      <c r="H116" s="178">
        <v>1</v>
      </c>
      <c r="I116" s="179"/>
      <c r="J116" s="180">
        <f>ROUND(I116*H116,2)</f>
        <v>0</v>
      </c>
      <c r="K116" s="176" t="s">
        <v>5</v>
      </c>
      <c r="L116" s="40"/>
      <c r="M116" s="181" t="s">
        <v>5</v>
      </c>
      <c r="N116" s="182" t="s">
        <v>49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2152</v>
      </c>
      <c r="AT116" s="23" t="s">
        <v>154</v>
      </c>
      <c r="AU116" s="23" t="s">
        <v>87</v>
      </c>
      <c r="AY116" s="23" t="s">
        <v>151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2152</v>
      </c>
      <c r="BM116" s="23" t="s">
        <v>2267</v>
      </c>
    </row>
    <row r="117" spans="2:65" s="1" customFormat="1" ht="22.5" customHeight="1">
      <c r="B117" s="173"/>
      <c r="C117" s="174" t="s">
        <v>422</v>
      </c>
      <c r="D117" s="174" t="s">
        <v>154</v>
      </c>
      <c r="E117" s="175" t="s">
        <v>2151</v>
      </c>
      <c r="F117" s="176" t="s">
        <v>238</v>
      </c>
      <c r="G117" s="177" t="s">
        <v>2072</v>
      </c>
      <c r="H117" s="178">
        <v>1</v>
      </c>
      <c r="I117" s="179"/>
      <c r="J117" s="180">
        <f>ROUND(I117*H117,2)</f>
        <v>0</v>
      </c>
      <c r="K117" s="176" t="s">
        <v>5</v>
      </c>
      <c r="L117" s="40"/>
      <c r="M117" s="181" t="s">
        <v>5</v>
      </c>
      <c r="N117" s="245" t="s">
        <v>49</v>
      </c>
      <c r="O117" s="246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3" t="s">
        <v>179</v>
      </c>
      <c r="AT117" s="23" t="s">
        <v>154</v>
      </c>
      <c r="AU117" s="23" t="s">
        <v>87</v>
      </c>
      <c r="AY117" s="23" t="s">
        <v>151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179</v>
      </c>
      <c r="BM117" s="23" t="s">
        <v>2268</v>
      </c>
    </row>
    <row r="118" spans="2:12" s="1" customFormat="1" ht="6.95" customHeight="1">
      <c r="B118" s="55"/>
      <c r="C118" s="56"/>
      <c r="D118" s="56"/>
      <c r="E118" s="56"/>
      <c r="F118" s="56"/>
      <c r="G118" s="56"/>
      <c r="H118" s="56"/>
      <c r="I118" s="126"/>
      <c r="J118" s="56"/>
      <c r="K118" s="56"/>
      <c r="L118" s="40"/>
    </row>
  </sheetData>
  <autoFilter ref="C79:K117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 topLeftCell="A1">
      <pane ySplit="1" topLeftCell="A125" activePane="bottomLeft" state="frozen"/>
      <selection pane="bottomLeft" activeCell="K153" sqref="K1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125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ROUND(SUM(BE79:BE150),2)</f>
        <v>0</v>
      </c>
      <c r="G30" s="41"/>
      <c r="H30" s="41"/>
      <c r="I30" s="118">
        <v>0.21</v>
      </c>
      <c r="J30" s="117">
        <f>ROUND(ROUND((SUM(BE79:BE150)),2)*I30,2)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ROUND(SUM(BF79:BF150),2)</f>
        <v>0</v>
      </c>
      <c r="G31" s="41"/>
      <c r="H31" s="41"/>
      <c r="I31" s="118">
        <v>0.15</v>
      </c>
      <c r="J31" s="117">
        <f>ROUND(ROUND((SUM(BF79:BF150)),2)*I31,2)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ROUND(SUM(BG79:BG150),2)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ROUND(SUM(BH79:BH150),2)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ROUND(SUM(BI79:BI150),2)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000 - Všeobecné a předběžné položky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J79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131</v>
      </c>
      <c r="E57" s="137"/>
      <c r="F57" s="137"/>
      <c r="G57" s="137"/>
      <c r="H57" s="137"/>
      <c r="I57" s="138"/>
      <c r="J57" s="139">
        <f>J80</f>
        <v>0</v>
      </c>
      <c r="K57" s="140"/>
    </row>
    <row r="58" spans="2:11" s="8" customFormat="1" ht="19.9" customHeight="1">
      <c r="B58" s="141"/>
      <c r="C58" s="142"/>
      <c r="D58" s="143" t="s">
        <v>132</v>
      </c>
      <c r="E58" s="144"/>
      <c r="F58" s="144"/>
      <c r="G58" s="144"/>
      <c r="H58" s="144"/>
      <c r="I58" s="145"/>
      <c r="J58" s="146">
        <f>J81</f>
        <v>0</v>
      </c>
      <c r="K58" s="147"/>
    </row>
    <row r="59" spans="2:11" s="7" customFormat="1" ht="24.95" customHeight="1">
      <c r="B59" s="134"/>
      <c r="C59" s="135"/>
      <c r="D59" s="136" t="s">
        <v>133</v>
      </c>
      <c r="E59" s="137"/>
      <c r="F59" s="137"/>
      <c r="G59" s="137"/>
      <c r="H59" s="137"/>
      <c r="I59" s="138"/>
      <c r="J59" s="139">
        <f>J88</f>
        <v>0</v>
      </c>
      <c r="K59" s="140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05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26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27"/>
      <c r="J65" s="59"/>
      <c r="K65" s="59"/>
      <c r="L65" s="40"/>
    </row>
    <row r="66" spans="2:12" s="1" customFormat="1" ht="36.95" customHeight="1">
      <c r="B66" s="40"/>
      <c r="C66" s="60" t="s">
        <v>134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22.5" customHeight="1">
      <c r="B69" s="40"/>
      <c r="E69" s="289" t="str">
        <f>E7</f>
        <v>III/1257 Polánka, most ev.č. 1257-3</v>
      </c>
      <c r="F69" s="290"/>
      <c r="G69" s="290"/>
      <c r="H69" s="290"/>
      <c r="L69" s="40"/>
    </row>
    <row r="70" spans="2:12" s="1" customFormat="1" ht="14.45" customHeight="1">
      <c r="B70" s="40"/>
      <c r="C70" s="62" t="s">
        <v>124</v>
      </c>
      <c r="L70" s="40"/>
    </row>
    <row r="71" spans="2:12" s="1" customFormat="1" ht="23.25" customHeight="1">
      <c r="B71" s="40"/>
      <c r="E71" s="270" t="str">
        <f>E9</f>
        <v>000 - Všeobecné a předběžné položky</v>
      </c>
      <c r="F71" s="291"/>
      <c r="G71" s="291"/>
      <c r="H71" s="291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25</v>
      </c>
      <c r="F73" s="148" t="str">
        <f>F12</f>
        <v xml:space="preserve"> </v>
      </c>
      <c r="I73" s="149" t="s">
        <v>27</v>
      </c>
      <c r="J73" s="66" t="str">
        <f>IF(J12="","",J12)</f>
        <v>3. 1. 2018</v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31</v>
      </c>
      <c r="F75" s="148" t="str">
        <f>E15</f>
        <v>Středočeský kraj,  Zborovská 11, Praha 4</v>
      </c>
      <c r="I75" s="149" t="s">
        <v>37</v>
      </c>
      <c r="J75" s="148" t="str">
        <f>E21</f>
        <v xml:space="preserve">PRAGOPROJEKT, a.s.  Praha </v>
      </c>
      <c r="L75" s="40"/>
    </row>
    <row r="76" spans="2:12" s="1" customFormat="1" ht="14.45" customHeight="1">
      <c r="B76" s="40"/>
      <c r="C76" s="62" t="s">
        <v>35</v>
      </c>
      <c r="F76" s="148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9" customFormat="1" ht="29.25" customHeight="1">
      <c r="B78" s="150"/>
      <c r="C78" s="151" t="s">
        <v>135</v>
      </c>
      <c r="D78" s="152" t="s">
        <v>63</v>
      </c>
      <c r="E78" s="152" t="s">
        <v>59</v>
      </c>
      <c r="F78" s="152" t="s">
        <v>136</v>
      </c>
      <c r="G78" s="152" t="s">
        <v>137</v>
      </c>
      <c r="H78" s="152" t="s">
        <v>138</v>
      </c>
      <c r="I78" s="153" t="s">
        <v>139</v>
      </c>
      <c r="J78" s="152" t="s">
        <v>128</v>
      </c>
      <c r="K78" s="154" t="s">
        <v>140</v>
      </c>
      <c r="L78" s="150"/>
      <c r="M78" s="72" t="s">
        <v>141</v>
      </c>
      <c r="N78" s="73" t="s">
        <v>48</v>
      </c>
      <c r="O78" s="73" t="s">
        <v>142</v>
      </c>
      <c r="P78" s="73" t="s">
        <v>143</v>
      </c>
      <c r="Q78" s="73" t="s">
        <v>144</v>
      </c>
      <c r="R78" s="73" t="s">
        <v>145</v>
      </c>
      <c r="S78" s="73" t="s">
        <v>146</v>
      </c>
      <c r="T78" s="74" t="s">
        <v>147</v>
      </c>
    </row>
    <row r="79" spans="2:63" s="1" customFormat="1" ht="29.25" customHeight="1">
      <c r="B79" s="40"/>
      <c r="C79" s="76" t="s">
        <v>129</v>
      </c>
      <c r="J79" s="155">
        <f>BK79</f>
        <v>0</v>
      </c>
      <c r="L79" s="40"/>
      <c r="M79" s="75"/>
      <c r="N79" s="67"/>
      <c r="O79" s="67"/>
      <c r="P79" s="156">
        <f>P80+P88</f>
        <v>0</v>
      </c>
      <c r="Q79" s="67"/>
      <c r="R79" s="156">
        <f>R80+R88</f>
        <v>0</v>
      </c>
      <c r="S79" s="67"/>
      <c r="T79" s="157">
        <f>T80+T88</f>
        <v>0</v>
      </c>
      <c r="AT79" s="23" t="s">
        <v>77</v>
      </c>
      <c r="AU79" s="23" t="s">
        <v>130</v>
      </c>
      <c r="BK79" s="158">
        <f>BK80+BK88</f>
        <v>0</v>
      </c>
    </row>
    <row r="80" spans="2:63" s="10" customFormat="1" ht="37.35" customHeight="1">
      <c r="B80" s="159"/>
      <c r="D80" s="160" t="s">
        <v>77</v>
      </c>
      <c r="E80" s="161" t="s">
        <v>148</v>
      </c>
      <c r="F80" s="161" t="s">
        <v>149</v>
      </c>
      <c r="I80" s="162"/>
      <c r="J80" s="163">
        <f>BK80</f>
        <v>0</v>
      </c>
      <c r="L80" s="159"/>
      <c r="M80" s="164"/>
      <c r="N80" s="165"/>
      <c r="O80" s="165"/>
      <c r="P80" s="166">
        <f>P81</f>
        <v>0</v>
      </c>
      <c r="Q80" s="165"/>
      <c r="R80" s="166">
        <f>R81</f>
        <v>0</v>
      </c>
      <c r="S80" s="165"/>
      <c r="T80" s="167">
        <f>T81</f>
        <v>0</v>
      </c>
      <c r="AR80" s="160" t="s">
        <v>150</v>
      </c>
      <c r="AT80" s="168" t="s">
        <v>77</v>
      </c>
      <c r="AU80" s="168" t="s">
        <v>78</v>
      </c>
      <c r="AY80" s="160" t="s">
        <v>151</v>
      </c>
      <c r="BK80" s="169">
        <f>BK81</f>
        <v>0</v>
      </c>
    </row>
    <row r="81" spans="2:63" s="10" customFormat="1" ht="19.9" customHeight="1">
      <c r="B81" s="159"/>
      <c r="D81" s="170" t="s">
        <v>77</v>
      </c>
      <c r="E81" s="171" t="s">
        <v>152</v>
      </c>
      <c r="F81" s="171" t="s">
        <v>153</v>
      </c>
      <c r="I81" s="162"/>
      <c r="J81" s="172">
        <f>BK81</f>
        <v>0</v>
      </c>
      <c r="L81" s="159"/>
      <c r="M81" s="164"/>
      <c r="N81" s="165"/>
      <c r="O81" s="165"/>
      <c r="P81" s="166">
        <f>SUM(P82:P87)</f>
        <v>0</v>
      </c>
      <c r="Q81" s="165"/>
      <c r="R81" s="166">
        <f>SUM(R82:R87)</f>
        <v>0</v>
      </c>
      <c r="S81" s="165"/>
      <c r="T81" s="167">
        <f>SUM(T82:T87)</f>
        <v>0</v>
      </c>
      <c r="AR81" s="160" t="s">
        <v>150</v>
      </c>
      <c r="AT81" s="168" t="s">
        <v>77</v>
      </c>
      <c r="AU81" s="168" t="s">
        <v>24</v>
      </c>
      <c r="AY81" s="160" t="s">
        <v>151</v>
      </c>
      <c r="BK81" s="169">
        <f>SUM(BK82:BK87)</f>
        <v>0</v>
      </c>
    </row>
    <row r="82" spans="2:65" s="1" customFormat="1" ht="22.5" customHeight="1">
      <c r="B82" s="173"/>
      <c r="C82" s="174" t="s">
        <v>24</v>
      </c>
      <c r="D82" s="174" t="s">
        <v>154</v>
      </c>
      <c r="E82" s="175" t="s">
        <v>155</v>
      </c>
      <c r="F82" s="176" t="s">
        <v>156</v>
      </c>
      <c r="G82" s="177" t="s">
        <v>157</v>
      </c>
      <c r="H82" s="178">
        <v>3</v>
      </c>
      <c r="I82" s="179"/>
      <c r="J82" s="180">
        <f>ROUND(I82*H82,2)</f>
        <v>0</v>
      </c>
      <c r="K82" s="176" t="s">
        <v>158</v>
      </c>
      <c r="L82" s="40"/>
      <c r="M82" s="181" t="s">
        <v>5</v>
      </c>
      <c r="N82" s="182" t="s">
        <v>49</v>
      </c>
      <c r="O82" s="41"/>
      <c r="P82" s="183">
        <f>O82*H82</f>
        <v>0</v>
      </c>
      <c r="Q82" s="183">
        <v>0</v>
      </c>
      <c r="R82" s="183">
        <f>Q82*H82</f>
        <v>0</v>
      </c>
      <c r="S82" s="183">
        <v>0</v>
      </c>
      <c r="T82" s="184">
        <f>S82*H82</f>
        <v>0</v>
      </c>
      <c r="AR82" s="23" t="s">
        <v>159</v>
      </c>
      <c r="AT82" s="23" t="s">
        <v>154</v>
      </c>
      <c r="AU82" s="23" t="s">
        <v>87</v>
      </c>
      <c r="AY82" s="23" t="s">
        <v>151</v>
      </c>
      <c r="BE82" s="185">
        <f>IF(N82="základní",J82,0)</f>
        <v>0</v>
      </c>
      <c r="BF82" s="185">
        <f>IF(N82="snížená",J82,0)</f>
        <v>0</v>
      </c>
      <c r="BG82" s="185">
        <f>IF(N82="zákl. přenesená",J82,0)</f>
        <v>0</v>
      </c>
      <c r="BH82" s="185">
        <f>IF(N82="sníž. přenesená",J82,0)</f>
        <v>0</v>
      </c>
      <c r="BI82" s="185">
        <f>IF(N82="nulová",J82,0)</f>
        <v>0</v>
      </c>
      <c r="BJ82" s="23" t="s">
        <v>24</v>
      </c>
      <c r="BK82" s="185">
        <f>ROUND(I82*H82,2)</f>
        <v>0</v>
      </c>
      <c r="BL82" s="23" t="s">
        <v>159</v>
      </c>
      <c r="BM82" s="23" t="s">
        <v>160</v>
      </c>
    </row>
    <row r="83" spans="2:51" s="11" customFormat="1" ht="13.5">
      <c r="B83" s="186"/>
      <c r="D83" s="187" t="s">
        <v>161</v>
      </c>
      <c r="E83" s="188" t="s">
        <v>5</v>
      </c>
      <c r="F83" s="189" t="s">
        <v>162</v>
      </c>
      <c r="H83" s="190">
        <v>3</v>
      </c>
      <c r="I83" s="191"/>
      <c r="L83" s="186"/>
      <c r="M83" s="192"/>
      <c r="N83" s="193"/>
      <c r="O83" s="193"/>
      <c r="P83" s="193"/>
      <c r="Q83" s="193"/>
      <c r="R83" s="193"/>
      <c r="S83" s="193"/>
      <c r="T83" s="194"/>
      <c r="AT83" s="195" t="s">
        <v>161</v>
      </c>
      <c r="AU83" s="195" t="s">
        <v>87</v>
      </c>
      <c r="AV83" s="11" t="s">
        <v>87</v>
      </c>
      <c r="AW83" s="11" t="s">
        <v>41</v>
      </c>
      <c r="AX83" s="11" t="s">
        <v>24</v>
      </c>
      <c r="AY83" s="195" t="s">
        <v>151</v>
      </c>
    </row>
    <row r="84" spans="2:65" s="1" customFormat="1" ht="22.5" customHeight="1">
      <c r="B84" s="173"/>
      <c r="C84" s="196" t="s">
        <v>87</v>
      </c>
      <c r="D84" s="196" t="s">
        <v>148</v>
      </c>
      <c r="E84" s="197" t="s">
        <v>163</v>
      </c>
      <c r="F84" s="198" t="s">
        <v>164</v>
      </c>
      <c r="G84" s="199" t="s">
        <v>165</v>
      </c>
      <c r="H84" s="200">
        <v>1</v>
      </c>
      <c r="I84" s="201"/>
      <c r="J84" s="202">
        <f>ROUND(I84*H84,2)</f>
        <v>0</v>
      </c>
      <c r="K84" s="198" t="s">
        <v>5</v>
      </c>
      <c r="L84" s="203"/>
      <c r="M84" s="204" t="s">
        <v>5</v>
      </c>
      <c r="N84" s="205" t="s">
        <v>49</v>
      </c>
      <c r="O84" s="41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3" t="s">
        <v>166</v>
      </c>
      <c r="AT84" s="23" t="s">
        <v>148</v>
      </c>
      <c r="AU84" s="23" t="s">
        <v>87</v>
      </c>
      <c r="AY84" s="23" t="s">
        <v>151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3" t="s">
        <v>24</v>
      </c>
      <c r="BK84" s="185">
        <f>ROUND(I84*H84,2)</f>
        <v>0</v>
      </c>
      <c r="BL84" s="23" t="s">
        <v>159</v>
      </c>
      <c r="BM84" s="23" t="s">
        <v>167</v>
      </c>
    </row>
    <row r="85" spans="2:51" s="11" customFormat="1" ht="13.5">
      <c r="B85" s="186"/>
      <c r="D85" s="187" t="s">
        <v>161</v>
      </c>
      <c r="E85" s="188" t="s">
        <v>5</v>
      </c>
      <c r="F85" s="189" t="s">
        <v>168</v>
      </c>
      <c r="H85" s="190">
        <v>1</v>
      </c>
      <c r="I85" s="191"/>
      <c r="L85" s="186"/>
      <c r="M85" s="192"/>
      <c r="N85" s="193"/>
      <c r="O85" s="193"/>
      <c r="P85" s="193"/>
      <c r="Q85" s="193"/>
      <c r="R85" s="193"/>
      <c r="S85" s="193"/>
      <c r="T85" s="194"/>
      <c r="AT85" s="195" t="s">
        <v>161</v>
      </c>
      <c r="AU85" s="195" t="s">
        <v>87</v>
      </c>
      <c r="AV85" s="11" t="s">
        <v>87</v>
      </c>
      <c r="AW85" s="11" t="s">
        <v>41</v>
      </c>
      <c r="AX85" s="11" t="s">
        <v>24</v>
      </c>
      <c r="AY85" s="195" t="s">
        <v>151</v>
      </c>
    </row>
    <row r="86" spans="2:65" s="1" customFormat="1" ht="22.5" customHeight="1">
      <c r="B86" s="173"/>
      <c r="C86" s="196" t="s">
        <v>150</v>
      </c>
      <c r="D86" s="196" t="s">
        <v>148</v>
      </c>
      <c r="E86" s="197" t="s">
        <v>169</v>
      </c>
      <c r="F86" s="198" t="s">
        <v>170</v>
      </c>
      <c r="G86" s="199" t="s">
        <v>165</v>
      </c>
      <c r="H86" s="200">
        <v>2</v>
      </c>
      <c r="I86" s="201"/>
      <c r="J86" s="202">
        <f>ROUND(I86*H86,2)</f>
        <v>0</v>
      </c>
      <c r="K86" s="198" t="s">
        <v>5</v>
      </c>
      <c r="L86" s="203"/>
      <c r="M86" s="204" t="s">
        <v>5</v>
      </c>
      <c r="N86" s="205" t="s">
        <v>49</v>
      </c>
      <c r="O86" s="41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3" t="s">
        <v>166</v>
      </c>
      <c r="AT86" s="23" t="s">
        <v>148</v>
      </c>
      <c r="AU86" s="23" t="s">
        <v>87</v>
      </c>
      <c r="AY86" s="23" t="s">
        <v>151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24</v>
      </c>
      <c r="BK86" s="185">
        <f>ROUND(I86*H86,2)</f>
        <v>0</v>
      </c>
      <c r="BL86" s="23" t="s">
        <v>159</v>
      </c>
      <c r="BM86" s="23" t="s">
        <v>171</v>
      </c>
    </row>
    <row r="87" spans="2:51" s="11" customFormat="1" ht="13.5">
      <c r="B87" s="186"/>
      <c r="D87" s="206" t="s">
        <v>161</v>
      </c>
      <c r="E87" s="195" t="s">
        <v>5</v>
      </c>
      <c r="F87" s="207" t="s">
        <v>172</v>
      </c>
      <c r="H87" s="208">
        <v>2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5" t="s">
        <v>161</v>
      </c>
      <c r="AU87" s="195" t="s">
        <v>87</v>
      </c>
      <c r="AV87" s="11" t="s">
        <v>87</v>
      </c>
      <c r="AW87" s="11" t="s">
        <v>41</v>
      </c>
      <c r="AX87" s="11" t="s">
        <v>24</v>
      </c>
      <c r="AY87" s="195" t="s">
        <v>151</v>
      </c>
    </row>
    <row r="88" spans="2:63" s="10" customFormat="1" ht="37.35" customHeight="1">
      <c r="B88" s="159"/>
      <c r="D88" s="170" t="s">
        <v>77</v>
      </c>
      <c r="E88" s="209" t="s">
        <v>173</v>
      </c>
      <c r="F88" s="209" t="s">
        <v>174</v>
      </c>
      <c r="I88" s="162"/>
      <c r="J88" s="210">
        <f>BK88</f>
        <v>0</v>
      </c>
      <c r="L88" s="159"/>
      <c r="M88" s="164"/>
      <c r="N88" s="165"/>
      <c r="O88" s="165"/>
      <c r="P88" s="166">
        <f>SUM(P89:P150)</f>
        <v>0</v>
      </c>
      <c r="Q88" s="165"/>
      <c r="R88" s="166">
        <f>SUM(R89:R150)</f>
        <v>0</v>
      </c>
      <c r="S88" s="165"/>
      <c r="T88" s="167">
        <f>SUM(T89:T150)</f>
        <v>0</v>
      </c>
      <c r="AR88" s="160" t="s">
        <v>175</v>
      </c>
      <c r="AT88" s="168" t="s">
        <v>77</v>
      </c>
      <c r="AU88" s="168" t="s">
        <v>78</v>
      </c>
      <c r="AY88" s="160" t="s">
        <v>151</v>
      </c>
      <c r="BK88" s="169">
        <f>SUM(BK89:BK150)</f>
        <v>0</v>
      </c>
    </row>
    <row r="89" spans="2:65" s="1" customFormat="1" ht="22.5" customHeight="1">
      <c r="B89" s="173"/>
      <c r="C89" s="174" t="s">
        <v>176</v>
      </c>
      <c r="D89" s="174" t="s">
        <v>154</v>
      </c>
      <c r="E89" s="175" t="s">
        <v>177</v>
      </c>
      <c r="F89" s="176" t="s">
        <v>178</v>
      </c>
      <c r="G89" s="177" t="s">
        <v>165</v>
      </c>
      <c r="H89" s="178">
        <v>1</v>
      </c>
      <c r="I89" s="179"/>
      <c r="J89" s="180">
        <f>ROUND(I89*H89,2)</f>
        <v>0</v>
      </c>
      <c r="K89" s="176" t="s">
        <v>158</v>
      </c>
      <c r="L89" s="40"/>
      <c r="M89" s="181" t="s">
        <v>5</v>
      </c>
      <c r="N89" s="182" t="s">
        <v>49</v>
      </c>
      <c r="O89" s="41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23" t="s">
        <v>179</v>
      </c>
      <c r="AT89" s="23" t="s">
        <v>154</v>
      </c>
      <c r="AU89" s="23" t="s">
        <v>24</v>
      </c>
      <c r="AY89" s="23" t="s">
        <v>151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3" t="s">
        <v>24</v>
      </c>
      <c r="BK89" s="185">
        <f>ROUND(I89*H89,2)</f>
        <v>0</v>
      </c>
      <c r="BL89" s="23" t="s">
        <v>179</v>
      </c>
      <c r="BM89" s="23" t="s">
        <v>180</v>
      </c>
    </row>
    <row r="90" spans="2:51" s="12" customFormat="1" ht="13.5">
      <c r="B90" s="211"/>
      <c r="D90" s="206" t="s">
        <v>161</v>
      </c>
      <c r="E90" s="212" t="s">
        <v>5</v>
      </c>
      <c r="F90" s="213" t="s">
        <v>181</v>
      </c>
      <c r="H90" s="214" t="s">
        <v>5</v>
      </c>
      <c r="I90" s="215"/>
      <c r="L90" s="211"/>
      <c r="M90" s="216"/>
      <c r="N90" s="217"/>
      <c r="O90" s="217"/>
      <c r="P90" s="217"/>
      <c r="Q90" s="217"/>
      <c r="R90" s="217"/>
      <c r="S90" s="217"/>
      <c r="T90" s="218"/>
      <c r="AT90" s="214" t="s">
        <v>161</v>
      </c>
      <c r="AU90" s="214" t="s">
        <v>24</v>
      </c>
      <c r="AV90" s="12" t="s">
        <v>24</v>
      </c>
      <c r="AW90" s="12" t="s">
        <v>41</v>
      </c>
      <c r="AX90" s="12" t="s">
        <v>78</v>
      </c>
      <c r="AY90" s="214" t="s">
        <v>151</v>
      </c>
    </row>
    <row r="91" spans="2:51" s="12" customFormat="1" ht="27">
      <c r="B91" s="211"/>
      <c r="D91" s="206" t="s">
        <v>161</v>
      </c>
      <c r="E91" s="212" t="s">
        <v>5</v>
      </c>
      <c r="F91" s="213" t="s">
        <v>182</v>
      </c>
      <c r="H91" s="214" t="s">
        <v>5</v>
      </c>
      <c r="I91" s="215"/>
      <c r="L91" s="211"/>
      <c r="M91" s="216"/>
      <c r="N91" s="217"/>
      <c r="O91" s="217"/>
      <c r="P91" s="217"/>
      <c r="Q91" s="217"/>
      <c r="R91" s="217"/>
      <c r="S91" s="217"/>
      <c r="T91" s="218"/>
      <c r="AT91" s="214" t="s">
        <v>161</v>
      </c>
      <c r="AU91" s="214" t="s">
        <v>24</v>
      </c>
      <c r="AV91" s="12" t="s">
        <v>24</v>
      </c>
      <c r="AW91" s="12" t="s">
        <v>41</v>
      </c>
      <c r="AX91" s="12" t="s">
        <v>78</v>
      </c>
      <c r="AY91" s="214" t="s">
        <v>151</v>
      </c>
    </row>
    <row r="92" spans="2:51" s="12" customFormat="1" ht="27">
      <c r="B92" s="211"/>
      <c r="D92" s="206" t="s">
        <v>161</v>
      </c>
      <c r="E92" s="212" t="s">
        <v>5</v>
      </c>
      <c r="F92" s="213" t="s">
        <v>183</v>
      </c>
      <c r="H92" s="214" t="s">
        <v>5</v>
      </c>
      <c r="I92" s="215"/>
      <c r="L92" s="211"/>
      <c r="M92" s="216"/>
      <c r="N92" s="217"/>
      <c r="O92" s="217"/>
      <c r="P92" s="217"/>
      <c r="Q92" s="217"/>
      <c r="R92" s="217"/>
      <c r="S92" s="217"/>
      <c r="T92" s="218"/>
      <c r="AT92" s="214" t="s">
        <v>161</v>
      </c>
      <c r="AU92" s="214" t="s">
        <v>24</v>
      </c>
      <c r="AV92" s="12" t="s">
        <v>24</v>
      </c>
      <c r="AW92" s="12" t="s">
        <v>41</v>
      </c>
      <c r="AX92" s="12" t="s">
        <v>78</v>
      </c>
      <c r="AY92" s="214" t="s">
        <v>151</v>
      </c>
    </row>
    <row r="93" spans="2:51" s="12" customFormat="1" ht="27">
      <c r="B93" s="211"/>
      <c r="D93" s="206" t="s">
        <v>161</v>
      </c>
      <c r="E93" s="212" t="s">
        <v>5</v>
      </c>
      <c r="F93" s="213" t="s">
        <v>184</v>
      </c>
      <c r="H93" s="214" t="s">
        <v>5</v>
      </c>
      <c r="I93" s="215"/>
      <c r="L93" s="211"/>
      <c r="M93" s="216"/>
      <c r="N93" s="217"/>
      <c r="O93" s="217"/>
      <c r="P93" s="217"/>
      <c r="Q93" s="217"/>
      <c r="R93" s="217"/>
      <c r="S93" s="217"/>
      <c r="T93" s="218"/>
      <c r="AT93" s="214" t="s">
        <v>161</v>
      </c>
      <c r="AU93" s="214" t="s">
        <v>24</v>
      </c>
      <c r="AV93" s="12" t="s">
        <v>24</v>
      </c>
      <c r="AW93" s="12" t="s">
        <v>41</v>
      </c>
      <c r="AX93" s="12" t="s">
        <v>78</v>
      </c>
      <c r="AY93" s="214" t="s">
        <v>151</v>
      </c>
    </row>
    <row r="94" spans="2:51" s="12" customFormat="1" ht="27">
      <c r="B94" s="211"/>
      <c r="D94" s="206" t="s">
        <v>161</v>
      </c>
      <c r="E94" s="212" t="s">
        <v>5</v>
      </c>
      <c r="F94" s="213" t="s">
        <v>185</v>
      </c>
      <c r="H94" s="214" t="s">
        <v>5</v>
      </c>
      <c r="I94" s="215"/>
      <c r="L94" s="211"/>
      <c r="M94" s="216"/>
      <c r="N94" s="217"/>
      <c r="O94" s="217"/>
      <c r="P94" s="217"/>
      <c r="Q94" s="217"/>
      <c r="R94" s="217"/>
      <c r="S94" s="217"/>
      <c r="T94" s="218"/>
      <c r="AT94" s="214" t="s">
        <v>161</v>
      </c>
      <c r="AU94" s="214" t="s">
        <v>24</v>
      </c>
      <c r="AV94" s="12" t="s">
        <v>24</v>
      </c>
      <c r="AW94" s="12" t="s">
        <v>41</v>
      </c>
      <c r="AX94" s="12" t="s">
        <v>78</v>
      </c>
      <c r="AY94" s="214" t="s">
        <v>151</v>
      </c>
    </row>
    <row r="95" spans="2:51" s="12" customFormat="1" ht="13.5">
      <c r="B95" s="211"/>
      <c r="D95" s="206" t="s">
        <v>161</v>
      </c>
      <c r="E95" s="212" t="s">
        <v>5</v>
      </c>
      <c r="F95" s="213" t="s">
        <v>186</v>
      </c>
      <c r="H95" s="214" t="s">
        <v>5</v>
      </c>
      <c r="I95" s="215"/>
      <c r="L95" s="211"/>
      <c r="M95" s="216"/>
      <c r="N95" s="217"/>
      <c r="O95" s="217"/>
      <c r="P95" s="217"/>
      <c r="Q95" s="217"/>
      <c r="R95" s="217"/>
      <c r="S95" s="217"/>
      <c r="T95" s="218"/>
      <c r="AT95" s="214" t="s">
        <v>161</v>
      </c>
      <c r="AU95" s="214" t="s">
        <v>24</v>
      </c>
      <c r="AV95" s="12" t="s">
        <v>24</v>
      </c>
      <c r="AW95" s="12" t="s">
        <v>41</v>
      </c>
      <c r="AX95" s="12" t="s">
        <v>78</v>
      </c>
      <c r="AY95" s="214" t="s">
        <v>151</v>
      </c>
    </row>
    <row r="96" spans="2:51" s="12" customFormat="1" ht="27">
      <c r="B96" s="211"/>
      <c r="D96" s="206" t="s">
        <v>161</v>
      </c>
      <c r="E96" s="212" t="s">
        <v>5</v>
      </c>
      <c r="F96" s="213" t="s">
        <v>187</v>
      </c>
      <c r="H96" s="214" t="s">
        <v>5</v>
      </c>
      <c r="I96" s="215"/>
      <c r="L96" s="211"/>
      <c r="M96" s="216"/>
      <c r="N96" s="217"/>
      <c r="O96" s="217"/>
      <c r="P96" s="217"/>
      <c r="Q96" s="217"/>
      <c r="R96" s="217"/>
      <c r="S96" s="217"/>
      <c r="T96" s="218"/>
      <c r="AT96" s="214" t="s">
        <v>161</v>
      </c>
      <c r="AU96" s="214" t="s">
        <v>24</v>
      </c>
      <c r="AV96" s="12" t="s">
        <v>24</v>
      </c>
      <c r="AW96" s="12" t="s">
        <v>41</v>
      </c>
      <c r="AX96" s="12" t="s">
        <v>78</v>
      </c>
      <c r="AY96" s="214" t="s">
        <v>151</v>
      </c>
    </row>
    <row r="97" spans="2:51" s="12" customFormat="1" ht="27">
      <c r="B97" s="211"/>
      <c r="D97" s="206" t="s">
        <v>161</v>
      </c>
      <c r="E97" s="212" t="s">
        <v>5</v>
      </c>
      <c r="F97" s="213" t="s">
        <v>188</v>
      </c>
      <c r="H97" s="214" t="s">
        <v>5</v>
      </c>
      <c r="I97" s="215"/>
      <c r="L97" s="211"/>
      <c r="M97" s="216"/>
      <c r="N97" s="217"/>
      <c r="O97" s="217"/>
      <c r="P97" s="217"/>
      <c r="Q97" s="217"/>
      <c r="R97" s="217"/>
      <c r="S97" s="217"/>
      <c r="T97" s="218"/>
      <c r="AT97" s="214" t="s">
        <v>161</v>
      </c>
      <c r="AU97" s="214" t="s">
        <v>24</v>
      </c>
      <c r="AV97" s="12" t="s">
        <v>24</v>
      </c>
      <c r="AW97" s="12" t="s">
        <v>41</v>
      </c>
      <c r="AX97" s="12" t="s">
        <v>78</v>
      </c>
      <c r="AY97" s="214" t="s">
        <v>151</v>
      </c>
    </row>
    <row r="98" spans="2:51" s="12" customFormat="1" ht="13.5">
      <c r="B98" s="211"/>
      <c r="D98" s="206" t="s">
        <v>161</v>
      </c>
      <c r="E98" s="212" t="s">
        <v>5</v>
      </c>
      <c r="F98" s="213" t="s">
        <v>189</v>
      </c>
      <c r="H98" s="214" t="s">
        <v>5</v>
      </c>
      <c r="I98" s="215"/>
      <c r="L98" s="211"/>
      <c r="M98" s="216"/>
      <c r="N98" s="217"/>
      <c r="O98" s="217"/>
      <c r="P98" s="217"/>
      <c r="Q98" s="217"/>
      <c r="R98" s="217"/>
      <c r="S98" s="217"/>
      <c r="T98" s="218"/>
      <c r="AT98" s="214" t="s">
        <v>161</v>
      </c>
      <c r="AU98" s="214" t="s">
        <v>24</v>
      </c>
      <c r="AV98" s="12" t="s">
        <v>24</v>
      </c>
      <c r="AW98" s="12" t="s">
        <v>41</v>
      </c>
      <c r="AX98" s="12" t="s">
        <v>78</v>
      </c>
      <c r="AY98" s="214" t="s">
        <v>151</v>
      </c>
    </row>
    <row r="99" spans="2:51" s="11" customFormat="1" ht="13.5">
      <c r="B99" s="186"/>
      <c r="D99" s="187" t="s">
        <v>161</v>
      </c>
      <c r="E99" s="188" t="s">
        <v>5</v>
      </c>
      <c r="F99" s="189" t="s">
        <v>24</v>
      </c>
      <c r="H99" s="190">
        <v>1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95" t="s">
        <v>161</v>
      </c>
      <c r="AU99" s="195" t="s">
        <v>24</v>
      </c>
      <c r="AV99" s="11" t="s">
        <v>87</v>
      </c>
      <c r="AW99" s="11" t="s">
        <v>41</v>
      </c>
      <c r="AX99" s="11" t="s">
        <v>24</v>
      </c>
      <c r="AY99" s="195" t="s">
        <v>151</v>
      </c>
    </row>
    <row r="100" spans="2:65" s="1" customFormat="1" ht="22.5" customHeight="1">
      <c r="B100" s="173"/>
      <c r="C100" s="174" t="s">
        <v>175</v>
      </c>
      <c r="D100" s="174" t="s">
        <v>154</v>
      </c>
      <c r="E100" s="175" t="s">
        <v>190</v>
      </c>
      <c r="F100" s="176" t="s">
        <v>191</v>
      </c>
      <c r="G100" s="177" t="s">
        <v>192</v>
      </c>
      <c r="H100" s="178">
        <v>1</v>
      </c>
      <c r="I100" s="179"/>
      <c r="J100" s="180">
        <f>ROUND(I100*H100,2)</f>
        <v>0</v>
      </c>
      <c r="K100" s="176" t="s">
        <v>158</v>
      </c>
      <c r="L100" s="40"/>
      <c r="M100" s="181" t="s">
        <v>5</v>
      </c>
      <c r="N100" s="182" t="s">
        <v>49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179</v>
      </c>
      <c r="AT100" s="23" t="s">
        <v>154</v>
      </c>
      <c r="AU100" s="23" t="s">
        <v>24</v>
      </c>
      <c r="AY100" s="23" t="s">
        <v>151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179</v>
      </c>
      <c r="BM100" s="23" t="s">
        <v>193</v>
      </c>
    </row>
    <row r="101" spans="2:51" s="12" customFormat="1" ht="27">
      <c r="B101" s="211"/>
      <c r="D101" s="206" t="s">
        <v>161</v>
      </c>
      <c r="E101" s="212" t="s">
        <v>5</v>
      </c>
      <c r="F101" s="213" t="s">
        <v>194</v>
      </c>
      <c r="H101" s="214" t="s">
        <v>5</v>
      </c>
      <c r="I101" s="215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4" t="s">
        <v>161</v>
      </c>
      <c r="AU101" s="214" t="s">
        <v>24</v>
      </c>
      <c r="AV101" s="12" t="s">
        <v>24</v>
      </c>
      <c r="AW101" s="12" t="s">
        <v>41</v>
      </c>
      <c r="AX101" s="12" t="s">
        <v>78</v>
      </c>
      <c r="AY101" s="214" t="s">
        <v>151</v>
      </c>
    </row>
    <row r="102" spans="2:51" s="12" customFormat="1" ht="13.5">
      <c r="B102" s="211"/>
      <c r="D102" s="206" t="s">
        <v>161</v>
      </c>
      <c r="E102" s="212" t="s">
        <v>5</v>
      </c>
      <c r="F102" s="213" t="s">
        <v>195</v>
      </c>
      <c r="H102" s="214" t="s">
        <v>5</v>
      </c>
      <c r="I102" s="215"/>
      <c r="L102" s="211"/>
      <c r="M102" s="216"/>
      <c r="N102" s="217"/>
      <c r="O102" s="217"/>
      <c r="P102" s="217"/>
      <c r="Q102" s="217"/>
      <c r="R102" s="217"/>
      <c r="S102" s="217"/>
      <c r="T102" s="218"/>
      <c r="AT102" s="214" t="s">
        <v>161</v>
      </c>
      <c r="AU102" s="214" t="s">
        <v>24</v>
      </c>
      <c r="AV102" s="12" t="s">
        <v>24</v>
      </c>
      <c r="AW102" s="12" t="s">
        <v>41</v>
      </c>
      <c r="AX102" s="12" t="s">
        <v>78</v>
      </c>
      <c r="AY102" s="214" t="s">
        <v>151</v>
      </c>
    </row>
    <row r="103" spans="2:51" s="11" customFormat="1" ht="13.5">
      <c r="B103" s="186"/>
      <c r="D103" s="206" t="s">
        <v>161</v>
      </c>
      <c r="E103" s="195" t="s">
        <v>5</v>
      </c>
      <c r="F103" s="207" t="s">
        <v>24</v>
      </c>
      <c r="H103" s="208">
        <v>1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95" t="s">
        <v>161</v>
      </c>
      <c r="AU103" s="195" t="s">
        <v>24</v>
      </c>
      <c r="AV103" s="11" t="s">
        <v>87</v>
      </c>
      <c r="AW103" s="11" t="s">
        <v>41</v>
      </c>
      <c r="AX103" s="11" t="s">
        <v>24</v>
      </c>
      <c r="AY103" s="195" t="s">
        <v>151</v>
      </c>
    </row>
    <row r="104" spans="2:51" s="12" customFormat="1" ht="13.5">
      <c r="B104" s="211"/>
      <c r="D104" s="187" t="s">
        <v>161</v>
      </c>
      <c r="E104" s="219" t="s">
        <v>5</v>
      </c>
      <c r="F104" s="220" t="s">
        <v>196</v>
      </c>
      <c r="H104" s="221" t="s">
        <v>5</v>
      </c>
      <c r="I104" s="215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4" t="s">
        <v>161</v>
      </c>
      <c r="AU104" s="214" t="s">
        <v>24</v>
      </c>
      <c r="AV104" s="12" t="s">
        <v>24</v>
      </c>
      <c r="AW104" s="12" t="s">
        <v>41</v>
      </c>
      <c r="AX104" s="12" t="s">
        <v>78</v>
      </c>
      <c r="AY104" s="214" t="s">
        <v>151</v>
      </c>
    </row>
    <row r="105" spans="2:65" s="1" customFormat="1" ht="22.5" customHeight="1">
      <c r="B105" s="173"/>
      <c r="C105" s="174" t="s">
        <v>197</v>
      </c>
      <c r="D105" s="174" t="s">
        <v>154</v>
      </c>
      <c r="E105" s="175" t="s">
        <v>198</v>
      </c>
      <c r="F105" s="176" t="s">
        <v>199</v>
      </c>
      <c r="G105" s="177" t="s">
        <v>165</v>
      </c>
      <c r="H105" s="178">
        <v>1</v>
      </c>
      <c r="I105" s="179"/>
      <c r="J105" s="180">
        <f>ROUND(I105*H105,2)</f>
        <v>0</v>
      </c>
      <c r="K105" s="176" t="s">
        <v>158</v>
      </c>
      <c r="L105" s="40"/>
      <c r="M105" s="181" t="s">
        <v>5</v>
      </c>
      <c r="N105" s="182" t="s">
        <v>49</v>
      </c>
      <c r="O105" s="41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3" t="s">
        <v>179</v>
      </c>
      <c r="AT105" s="23" t="s">
        <v>154</v>
      </c>
      <c r="AU105" s="23" t="s">
        <v>24</v>
      </c>
      <c r="AY105" s="23" t="s">
        <v>151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179</v>
      </c>
      <c r="BM105" s="23" t="s">
        <v>200</v>
      </c>
    </row>
    <row r="106" spans="2:51" s="12" customFormat="1" ht="13.5">
      <c r="B106" s="211"/>
      <c r="D106" s="206" t="s">
        <v>161</v>
      </c>
      <c r="E106" s="212" t="s">
        <v>5</v>
      </c>
      <c r="F106" s="213" t="s">
        <v>201</v>
      </c>
      <c r="H106" s="214" t="s">
        <v>5</v>
      </c>
      <c r="I106" s="215"/>
      <c r="L106" s="211"/>
      <c r="M106" s="216"/>
      <c r="N106" s="217"/>
      <c r="O106" s="217"/>
      <c r="P106" s="217"/>
      <c r="Q106" s="217"/>
      <c r="R106" s="217"/>
      <c r="S106" s="217"/>
      <c r="T106" s="218"/>
      <c r="AT106" s="214" t="s">
        <v>161</v>
      </c>
      <c r="AU106" s="214" t="s">
        <v>24</v>
      </c>
      <c r="AV106" s="12" t="s">
        <v>24</v>
      </c>
      <c r="AW106" s="12" t="s">
        <v>41</v>
      </c>
      <c r="AX106" s="12" t="s">
        <v>78</v>
      </c>
      <c r="AY106" s="214" t="s">
        <v>151</v>
      </c>
    </row>
    <row r="107" spans="2:51" s="12" customFormat="1" ht="27">
      <c r="B107" s="211"/>
      <c r="D107" s="206" t="s">
        <v>161</v>
      </c>
      <c r="E107" s="212" t="s">
        <v>5</v>
      </c>
      <c r="F107" s="213" t="s">
        <v>202</v>
      </c>
      <c r="H107" s="214" t="s">
        <v>5</v>
      </c>
      <c r="I107" s="215"/>
      <c r="L107" s="211"/>
      <c r="M107" s="216"/>
      <c r="N107" s="217"/>
      <c r="O107" s="217"/>
      <c r="P107" s="217"/>
      <c r="Q107" s="217"/>
      <c r="R107" s="217"/>
      <c r="S107" s="217"/>
      <c r="T107" s="218"/>
      <c r="AT107" s="214" t="s">
        <v>161</v>
      </c>
      <c r="AU107" s="214" t="s">
        <v>24</v>
      </c>
      <c r="AV107" s="12" t="s">
        <v>24</v>
      </c>
      <c r="AW107" s="12" t="s">
        <v>41</v>
      </c>
      <c r="AX107" s="12" t="s">
        <v>78</v>
      </c>
      <c r="AY107" s="214" t="s">
        <v>151</v>
      </c>
    </row>
    <row r="108" spans="2:51" s="11" customFormat="1" ht="13.5">
      <c r="B108" s="186"/>
      <c r="D108" s="187" t="s">
        <v>161</v>
      </c>
      <c r="E108" s="188" t="s">
        <v>5</v>
      </c>
      <c r="F108" s="189" t="s">
        <v>24</v>
      </c>
      <c r="H108" s="190">
        <v>1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161</v>
      </c>
      <c r="AU108" s="195" t="s">
        <v>24</v>
      </c>
      <c r="AV108" s="11" t="s">
        <v>87</v>
      </c>
      <c r="AW108" s="11" t="s">
        <v>41</v>
      </c>
      <c r="AX108" s="11" t="s">
        <v>24</v>
      </c>
      <c r="AY108" s="195" t="s">
        <v>151</v>
      </c>
    </row>
    <row r="109" spans="2:65" s="1" customFormat="1" ht="22.5" customHeight="1">
      <c r="B109" s="173"/>
      <c r="C109" s="174" t="s">
        <v>203</v>
      </c>
      <c r="D109" s="174" t="s">
        <v>154</v>
      </c>
      <c r="E109" s="175" t="s">
        <v>204</v>
      </c>
      <c r="F109" s="176" t="s">
        <v>205</v>
      </c>
      <c r="G109" s="177" t="s">
        <v>165</v>
      </c>
      <c r="H109" s="178">
        <v>1</v>
      </c>
      <c r="I109" s="179"/>
      <c r="J109" s="180">
        <f>ROUND(I109*H109,2)</f>
        <v>0</v>
      </c>
      <c r="K109" s="176" t="s">
        <v>158</v>
      </c>
      <c r="L109" s="40"/>
      <c r="M109" s="181" t="s">
        <v>5</v>
      </c>
      <c r="N109" s="182" t="s">
        <v>49</v>
      </c>
      <c r="O109" s="41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3" t="s">
        <v>179</v>
      </c>
      <c r="AT109" s="23" t="s">
        <v>154</v>
      </c>
      <c r="AU109" s="23" t="s">
        <v>24</v>
      </c>
      <c r="AY109" s="23" t="s">
        <v>151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179</v>
      </c>
      <c r="BM109" s="23" t="s">
        <v>206</v>
      </c>
    </row>
    <row r="110" spans="2:51" s="12" customFormat="1" ht="27">
      <c r="B110" s="211"/>
      <c r="D110" s="206" t="s">
        <v>161</v>
      </c>
      <c r="E110" s="212" t="s">
        <v>5</v>
      </c>
      <c r="F110" s="213" t="s">
        <v>207</v>
      </c>
      <c r="H110" s="214" t="s">
        <v>5</v>
      </c>
      <c r="I110" s="215"/>
      <c r="L110" s="211"/>
      <c r="M110" s="216"/>
      <c r="N110" s="217"/>
      <c r="O110" s="217"/>
      <c r="P110" s="217"/>
      <c r="Q110" s="217"/>
      <c r="R110" s="217"/>
      <c r="S110" s="217"/>
      <c r="T110" s="218"/>
      <c r="AT110" s="214" t="s">
        <v>161</v>
      </c>
      <c r="AU110" s="214" t="s">
        <v>24</v>
      </c>
      <c r="AV110" s="12" t="s">
        <v>24</v>
      </c>
      <c r="AW110" s="12" t="s">
        <v>41</v>
      </c>
      <c r="AX110" s="12" t="s">
        <v>78</v>
      </c>
      <c r="AY110" s="214" t="s">
        <v>151</v>
      </c>
    </row>
    <row r="111" spans="2:51" s="12" customFormat="1" ht="13.5">
      <c r="B111" s="211"/>
      <c r="D111" s="206" t="s">
        <v>161</v>
      </c>
      <c r="E111" s="212" t="s">
        <v>5</v>
      </c>
      <c r="F111" s="213" t="s">
        <v>208</v>
      </c>
      <c r="H111" s="214" t="s">
        <v>5</v>
      </c>
      <c r="I111" s="215"/>
      <c r="L111" s="211"/>
      <c r="M111" s="216"/>
      <c r="N111" s="217"/>
      <c r="O111" s="217"/>
      <c r="P111" s="217"/>
      <c r="Q111" s="217"/>
      <c r="R111" s="217"/>
      <c r="S111" s="217"/>
      <c r="T111" s="218"/>
      <c r="AT111" s="214" t="s">
        <v>161</v>
      </c>
      <c r="AU111" s="214" t="s">
        <v>24</v>
      </c>
      <c r="AV111" s="12" t="s">
        <v>24</v>
      </c>
      <c r="AW111" s="12" t="s">
        <v>41</v>
      </c>
      <c r="AX111" s="12" t="s">
        <v>78</v>
      </c>
      <c r="AY111" s="214" t="s">
        <v>151</v>
      </c>
    </row>
    <row r="112" spans="2:51" s="12" customFormat="1" ht="13.5">
      <c r="B112" s="211"/>
      <c r="D112" s="206" t="s">
        <v>161</v>
      </c>
      <c r="E112" s="212" t="s">
        <v>5</v>
      </c>
      <c r="F112" s="213" t="s">
        <v>209</v>
      </c>
      <c r="H112" s="214" t="s">
        <v>5</v>
      </c>
      <c r="I112" s="215"/>
      <c r="L112" s="211"/>
      <c r="M112" s="216"/>
      <c r="N112" s="217"/>
      <c r="O112" s="217"/>
      <c r="P112" s="217"/>
      <c r="Q112" s="217"/>
      <c r="R112" s="217"/>
      <c r="S112" s="217"/>
      <c r="T112" s="218"/>
      <c r="AT112" s="214" t="s">
        <v>161</v>
      </c>
      <c r="AU112" s="214" t="s">
        <v>24</v>
      </c>
      <c r="AV112" s="12" t="s">
        <v>24</v>
      </c>
      <c r="AW112" s="12" t="s">
        <v>41</v>
      </c>
      <c r="AX112" s="12" t="s">
        <v>78</v>
      </c>
      <c r="AY112" s="214" t="s">
        <v>151</v>
      </c>
    </row>
    <row r="113" spans="2:51" s="12" customFormat="1" ht="13.5">
      <c r="B113" s="211"/>
      <c r="D113" s="206" t="s">
        <v>161</v>
      </c>
      <c r="E113" s="212" t="s">
        <v>5</v>
      </c>
      <c r="F113" s="213" t="s">
        <v>210</v>
      </c>
      <c r="H113" s="214" t="s">
        <v>5</v>
      </c>
      <c r="I113" s="215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4" t="s">
        <v>161</v>
      </c>
      <c r="AU113" s="214" t="s">
        <v>24</v>
      </c>
      <c r="AV113" s="12" t="s">
        <v>24</v>
      </c>
      <c r="AW113" s="12" t="s">
        <v>41</v>
      </c>
      <c r="AX113" s="12" t="s">
        <v>78</v>
      </c>
      <c r="AY113" s="214" t="s">
        <v>151</v>
      </c>
    </row>
    <row r="114" spans="2:51" s="12" customFormat="1" ht="13.5">
      <c r="B114" s="211"/>
      <c r="D114" s="206" t="s">
        <v>161</v>
      </c>
      <c r="E114" s="212" t="s">
        <v>5</v>
      </c>
      <c r="F114" s="213" t="s">
        <v>211</v>
      </c>
      <c r="H114" s="214" t="s">
        <v>5</v>
      </c>
      <c r="I114" s="215"/>
      <c r="L114" s="211"/>
      <c r="M114" s="216"/>
      <c r="N114" s="217"/>
      <c r="O114" s="217"/>
      <c r="P114" s="217"/>
      <c r="Q114" s="217"/>
      <c r="R114" s="217"/>
      <c r="S114" s="217"/>
      <c r="T114" s="218"/>
      <c r="AT114" s="214" t="s">
        <v>161</v>
      </c>
      <c r="AU114" s="214" t="s">
        <v>24</v>
      </c>
      <c r="AV114" s="12" t="s">
        <v>24</v>
      </c>
      <c r="AW114" s="12" t="s">
        <v>41</v>
      </c>
      <c r="AX114" s="12" t="s">
        <v>78</v>
      </c>
      <c r="AY114" s="214" t="s">
        <v>151</v>
      </c>
    </row>
    <row r="115" spans="2:51" s="12" customFormat="1" ht="13.5">
      <c r="B115" s="211"/>
      <c r="D115" s="206" t="s">
        <v>161</v>
      </c>
      <c r="E115" s="212" t="s">
        <v>5</v>
      </c>
      <c r="F115" s="213" t="s">
        <v>212</v>
      </c>
      <c r="H115" s="214" t="s">
        <v>5</v>
      </c>
      <c r="I115" s="215"/>
      <c r="L115" s="211"/>
      <c r="M115" s="216"/>
      <c r="N115" s="217"/>
      <c r="O115" s="217"/>
      <c r="P115" s="217"/>
      <c r="Q115" s="217"/>
      <c r="R115" s="217"/>
      <c r="S115" s="217"/>
      <c r="T115" s="218"/>
      <c r="AT115" s="214" t="s">
        <v>161</v>
      </c>
      <c r="AU115" s="214" t="s">
        <v>24</v>
      </c>
      <c r="AV115" s="12" t="s">
        <v>24</v>
      </c>
      <c r="AW115" s="12" t="s">
        <v>41</v>
      </c>
      <c r="AX115" s="12" t="s">
        <v>78</v>
      </c>
      <c r="AY115" s="214" t="s">
        <v>151</v>
      </c>
    </row>
    <row r="116" spans="2:51" s="12" customFormat="1" ht="13.5">
      <c r="B116" s="211"/>
      <c r="D116" s="206" t="s">
        <v>161</v>
      </c>
      <c r="E116" s="212" t="s">
        <v>5</v>
      </c>
      <c r="F116" s="213" t="s">
        <v>208</v>
      </c>
      <c r="H116" s="214" t="s">
        <v>5</v>
      </c>
      <c r="I116" s="215"/>
      <c r="L116" s="211"/>
      <c r="M116" s="216"/>
      <c r="N116" s="217"/>
      <c r="O116" s="217"/>
      <c r="P116" s="217"/>
      <c r="Q116" s="217"/>
      <c r="R116" s="217"/>
      <c r="S116" s="217"/>
      <c r="T116" s="218"/>
      <c r="AT116" s="214" t="s">
        <v>161</v>
      </c>
      <c r="AU116" s="214" t="s">
        <v>24</v>
      </c>
      <c r="AV116" s="12" t="s">
        <v>24</v>
      </c>
      <c r="AW116" s="12" t="s">
        <v>41</v>
      </c>
      <c r="AX116" s="12" t="s">
        <v>78</v>
      </c>
      <c r="AY116" s="214" t="s">
        <v>151</v>
      </c>
    </row>
    <row r="117" spans="2:51" s="11" customFormat="1" ht="13.5">
      <c r="B117" s="186"/>
      <c r="D117" s="187" t="s">
        <v>161</v>
      </c>
      <c r="E117" s="188" t="s">
        <v>5</v>
      </c>
      <c r="F117" s="189" t="s">
        <v>24</v>
      </c>
      <c r="H117" s="190">
        <v>1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5" t="s">
        <v>161</v>
      </c>
      <c r="AU117" s="195" t="s">
        <v>24</v>
      </c>
      <c r="AV117" s="11" t="s">
        <v>87</v>
      </c>
      <c r="AW117" s="11" t="s">
        <v>41</v>
      </c>
      <c r="AX117" s="11" t="s">
        <v>24</v>
      </c>
      <c r="AY117" s="195" t="s">
        <v>151</v>
      </c>
    </row>
    <row r="118" spans="2:65" s="1" customFormat="1" ht="22.5" customHeight="1">
      <c r="B118" s="173"/>
      <c r="C118" s="174" t="s">
        <v>213</v>
      </c>
      <c r="D118" s="174" t="s">
        <v>154</v>
      </c>
      <c r="E118" s="175" t="s">
        <v>214</v>
      </c>
      <c r="F118" s="176" t="s">
        <v>215</v>
      </c>
      <c r="G118" s="177" t="s">
        <v>165</v>
      </c>
      <c r="H118" s="178">
        <v>1</v>
      </c>
      <c r="I118" s="179"/>
      <c r="J118" s="180">
        <f>ROUND(I118*H118,2)</f>
        <v>0</v>
      </c>
      <c r="K118" s="176" t="s">
        <v>158</v>
      </c>
      <c r="L118" s="40"/>
      <c r="M118" s="181" t="s">
        <v>5</v>
      </c>
      <c r="N118" s="182" t="s">
        <v>49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179</v>
      </c>
      <c r="AT118" s="23" t="s">
        <v>154</v>
      </c>
      <c r="AU118" s="23" t="s">
        <v>24</v>
      </c>
      <c r="AY118" s="23" t="s">
        <v>151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179</v>
      </c>
      <c r="BM118" s="23" t="s">
        <v>216</v>
      </c>
    </row>
    <row r="119" spans="2:51" s="12" customFormat="1" ht="13.5">
      <c r="B119" s="211"/>
      <c r="D119" s="206" t="s">
        <v>161</v>
      </c>
      <c r="E119" s="212" t="s">
        <v>5</v>
      </c>
      <c r="F119" s="213" t="s">
        <v>217</v>
      </c>
      <c r="H119" s="214" t="s">
        <v>5</v>
      </c>
      <c r="I119" s="215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4" t="s">
        <v>161</v>
      </c>
      <c r="AU119" s="214" t="s">
        <v>24</v>
      </c>
      <c r="AV119" s="12" t="s">
        <v>24</v>
      </c>
      <c r="AW119" s="12" t="s">
        <v>41</v>
      </c>
      <c r="AX119" s="12" t="s">
        <v>78</v>
      </c>
      <c r="AY119" s="214" t="s">
        <v>151</v>
      </c>
    </row>
    <row r="120" spans="2:51" s="12" customFormat="1" ht="27">
      <c r="B120" s="211"/>
      <c r="D120" s="206" t="s">
        <v>161</v>
      </c>
      <c r="E120" s="212" t="s">
        <v>5</v>
      </c>
      <c r="F120" s="213" t="s">
        <v>218</v>
      </c>
      <c r="H120" s="214" t="s">
        <v>5</v>
      </c>
      <c r="I120" s="215"/>
      <c r="L120" s="211"/>
      <c r="M120" s="216"/>
      <c r="N120" s="217"/>
      <c r="O120" s="217"/>
      <c r="P120" s="217"/>
      <c r="Q120" s="217"/>
      <c r="R120" s="217"/>
      <c r="S120" s="217"/>
      <c r="T120" s="218"/>
      <c r="AT120" s="214" t="s">
        <v>161</v>
      </c>
      <c r="AU120" s="214" t="s">
        <v>24</v>
      </c>
      <c r="AV120" s="12" t="s">
        <v>24</v>
      </c>
      <c r="AW120" s="12" t="s">
        <v>41</v>
      </c>
      <c r="AX120" s="12" t="s">
        <v>78</v>
      </c>
      <c r="AY120" s="214" t="s">
        <v>151</v>
      </c>
    </row>
    <row r="121" spans="2:51" s="12" customFormat="1" ht="27">
      <c r="B121" s="211"/>
      <c r="D121" s="206" t="s">
        <v>161</v>
      </c>
      <c r="E121" s="212" t="s">
        <v>5</v>
      </c>
      <c r="F121" s="213" t="s">
        <v>219</v>
      </c>
      <c r="H121" s="214" t="s">
        <v>5</v>
      </c>
      <c r="I121" s="215"/>
      <c r="L121" s="211"/>
      <c r="M121" s="216"/>
      <c r="N121" s="217"/>
      <c r="O121" s="217"/>
      <c r="P121" s="217"/>
      <c r="Q121" s="217"/>
      <c r="R121" s="217"/>
      <c r="S121" s="217"/>
      <c r="T121" s="218"/>
      <c r="AT121" s="214" t="s">
        <v>161</v>
      </c>
      <c r="AU121" s="214" t="s">
        <v>24</v>
      </c>
      <c r="AV121" s="12" t="s">
        <v>24</v>
      </c>
      <c r="AW121" s="12" t="s">
        <v>41</v>
      </c>
      <c r="AX121" s="12" t="s">
        <v>78</v>
      </c>
      <c r="AY121" s="214" t="s">
        <v>151</v>
      </c>
    </row>
    <row r="122" spans="2:51" s="12" customFormat="1" ht="13.5">
      <c r="B122" s="211"/>
      <c r="D122" s="206" t="s">
        <v>161</v>
      </c>
      <c r="E122" s="212" t="s">
        <v>5</v>
      </c>
      <c r="F122" s="213" t="s">
        <v>220</v>
      </c>
      <c r="H122" s="214" t="s">
        <v>5</v>
      </c>
      <c r="I122" s="215"/>
      <c r="L122" s="211"/>
      <c r="M122" s="216"/>
      <c r="N122" s="217"/>
      <c r="O122" s="217"/>
      <c r="P122" s="217"/>
      <c r="Q122" s="217"/>
      <c r="R122" s="217"/>
      <c r="S122" s="217"/>
      <c r="T122" s="218"/>
      <c r="AT122" s="214" t="s">
        <v>161</v>
      </c>
      <c r="AU122" s="214" t="s">
        <v>24</v>
      </c>
      <c r="AV122" s="12" t="s">
        <v>24</v>
      </c>
      <c r="AW122" s="12" t="s">
        <v>41</v>
      </c>
      <c r="AX122" s="12" t="s">
        <v>78</v>
      </c>
      <c r="AY122" s="214" t="s">
        <v>151</v>
      </c>
    </row>
    <row r="123" spans="2:51" s="11" customFormat="1" ht="13.5">
      <c r="B123" s="186"/>
      <c r="D123" s="187" t="s">
        <v>161</v>
      </c>
      <c r="E123" s="188" t="s">
        <v>5</v>
      </c>
      <c r="F123" s="189" t="s">
        <v>24</v>
      </c>
      <c r="H123" s="190">
        <v>1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95" t="s">
        <v>161</v>
      </c>
      <c r="AU123" s="195" t="s">
        <v>24</v>
      </c>
      <c r="AV123" s="11" t="s">
        <v>87</v>
      </c>
      <c r="AW123" s="11" t="s">
        <v>41</v>
      </c>
      <c r="AX123" s="11" t="s">
        <v>24</v>
      </c>
      <c r="AY123" s="195" t="s">
        <v>151</v>
      </c>
    </row>
    <row r="124" spans="2:65" s="1" customFormat="1" ht="22.5" customHeight="1">
      <c r="B124" s="173"/>
      <c r="C124" s="174" t="s">
        <v>221</v>
      </c>
      <c r="D124" s="174" t="s">
        <v>154</v>
      </c>
      <c r="E124" s="175" t="s">
        <v>222</v>
      </c>
      <c r="F124" s="176" t="s">
        <v>223</v>
      </c>
      <c r="G124" s="177" t="s">
        <v>165</v>
      </c>
      <c r="H124" s="178">
        <v>1</v>
      </c>
      <c r="I124" s="179"/>
      <c r="J124" s="180">
        <f>ROUND(I124*H124,2)</f>
        <v>0</v>
      </c>
      <c r="K124" s="176" t="s">
        <v>158</v>
      </c>
      <c r="L124" s="40"/>
      <c r="M124" s="181" t="s">
        <v>5</v>
      </c>
      <c r="N124" s="182" t="s">
        <v>49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179</v>
      </c>
      <c r="AT124" s="23" t="s">
        <v>154</v>
      </c>
      <c r="AU124" s="23" t="s">
        <v>24</v>
      </c>
      <c r="AY124" s="23" t="s">
        <v>151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24</v>
      </c>
      <c r="BK124" s="185">
        <f>ROUND(I124*H124,2)</f>
        <v>0</v>
      </c>
      <c r="BL124" s="23" t="s">
        <v>179</v>
      </c>
      <c r="BM124" s="23" t="s">
        <v>224</v>
      </c>
    </row>
    <row r="125" spans="2:51" s="12" customFormat="1" ht="13.5">
      <c r="B125" s="211"/>
      <c r="D125" s="206" t="s">
        <v>161</v>
      </c>
      <c r="E125" s="212" t="s">
        <v>5</v>
      </c>
      <c r="F125" s="213" t="s">
        <v>225</v>
      </c>
      <c r="H125" s="214" t="s">
        <v>5</v>
      </c>
      <c r="I125" s="215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4" t="s">
        <v>161</v>
      </c>
      <c r="AU125" s="214" t="s">
        <v>24</v>
      </c>
      <c r="AV125" s="12" t="s">
        <v>24</v>
      </c>
      <c r="AW125" s="12" t="s">
        <v>41</v>
      </c>
      <c r="AX125" s="12" t="s">
        <v>78</v>
      </c>
      <c r="AY125" s="214" t="s">
        <v>151</v>
      </c>
    </row>
    <row r="126" spans="2:51" s="11" customFormat="1" ht="13.5">
      <c r="B126" s="186"/>
      <c r="D126" s="187" t="s">
        <v>161</v>
      </c>
      <c r="E126" s="188" t="s">
        <v>5</v>
      </c>
      <c r="F126" s="189" t="s">
        <v>24</v>
      </c>
      <c r="H126" s="190">
        <v>1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5" t="s">
        <v>161</v>
      </c>
      <c r="AU126" s="195" t="s">
        <v>24</v>
      </c>
      <c r="AV126" s="11" t="s">
        <v>87</v>
      </c>
      <c r="AW126" s="11" t="s">
        <v>41</v>
      </c>
      <c r="AX126" s="11" t="s">
        <v>24</v>
      </c>
      <c r="AY126" s="195" t="s">
        <v>151</v>
      </c>
    </row>
    <row r="127" spans="2:65" s="1" customFormat="1" ht="22.5" customHeight="1">
      <c r="B127" s="173"/>
      <c r="C127" s="174" t="s">
        <v>29</v>
      </c>
      <c r="D127" s="174" t="s">
        <v>154</v>
      </c>
      <c r="E127" s="175" t="s">
        <v>226</v>
      </c>
      <c r="F127" s="176" t="s">
        <v>227</v>
      </c>
      <c r="G127" s="177" t="s">
        <v>165</v>
      </c>
      <c r="H127" s="178">
        <v>1</v>
      </c>
      <c r="I127" s="179"/>
      <c r="J127" s="180">
        <f>ROUND(I127*H127,2)</f>
        <v>0</v>
      </c>
      <c r="K127" s="176" t="s">
        <v>158</v>
      </c>
      <c r="L127" s="40"/>
      <c r="M127" s="181" t="s">
        <v>5</v>
      </c>
      <c r="N127" s="182" t="s">
        <v>49</v>
      </c>
      <c r="O127" s="41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23" t="s">
        <v>179</v>
      </c>
      <c r="AT127" s="23" t="s">
        <v>154</v>
      </c>
      <c r="AU127" s="23" t="s">
        <v>24</v>
      </c>
      <c r="AY127" s="23" t="s">
        <v>151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179</v>
      </c>
      <c r="BM127" s="23" t="s">
        <v>228</v>
      </c>
    </row>
    <row r="128" spans="2:51" s="12" customFormat="1" ht="27">
      <c r="B128" s="211"/>
      <c r="D128" s="206" t="s">
        <v>161</v>
      </c>
      <c r="E128" s="212" t="s">
        <v>5</v>
      </c>
      <c r="F128" s="213" t="s">
        <v>229</v>
      </c>
      <c r="H128" s="214" t="s">
        <v>5</v>
      </c>
      <c r="I128" s="215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4" t="s">
        <v>161</v>
      </c>
      <c r="AU128" s="214" t="s">
        <v>24</v>
      </c>
      <c r="AV128" s="12" t="s">
        <v>24</v>
      </c>
      <c r="AW128" s="12" t="s">
        <v>41</v>
      </c>
      <c r="AX128" s="12" t="s">
        <v>78</v>
      </c>
      <c r="AY128" s="214" t="s">
        <v>151</v>
      </c>
    </row>
    <row r="129" spans="2:51" s="12" customFormat="1" ht="13.5">
      <c r="B129" s="211"/>
      <c r="D129" s="206" t="s">
        <v>161</v>
      </c>
      <c r="E129" s="212" t="s">
        <v>5</v>
      </c>
      <c r="F129" s="213" t="s">
        <v>230</v>
      </c>
      <c r="H129" s="214" t="s">
        <v>5</v>
      </c>
      <c r="I129" s="215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4" t="s">
        <v>161</v>
      </c>
      <c r="AU129" s="214" t="s">
        <v>24</v>
      </c>
      <c r="AV129" s="12" t="s">
        <v>24</v>
      </c>
      <c r="AW129" s="12" t="s">
        <v>41</v>
      </c>
      <c r="AX129" s="12" t="s">
        <v>78</v>
      </c>
      <c r="AY129" s="214" t="s">
        <v>151</v>
      </c>
    </row>
    <row r="130" spans="2:51" s="11" customFormat="1" ht="13.5">
      <c r="B130" s="186"/>
      <c r="D130" s="187" t="s">
        <v>161</v>
      </c>
      <c r="E130" s="188" t="s">
        <v>5</v>
      </c>
      <c r="F130" s="189" t="s">
        <v>24</v>
      </c>
      <c r="H130" s="190">
        <v>1</v>
      </c>
      <c r="I130" s="191"/>
      <c r="L130" s="186"/>
      <c r="M130" s="192"/>
      <c r="N130" s="193"/>
      <c r="O130" s="193"/>
      <c r="P130" s="193"/>
      <c r="Q130" s="193"/>
      <c r="R130" s="193"/>
      <c r="S130" s="193"/>
      <c r="T130" s="194"/>
      <c r="AT130" s="195" t="s">
        <v>161</v>
      </c>
      <c r="AU130" s="195" t="s">
        <v>24</v>
      </c>
      <c r="AV130" s="11" t="s">
        <v>87</v>
      </c>
      <c r="AW130" s="11" t="s">
        <v>41</v>
      </c>
      <c r="AX130" s="11" t="s">
        <v>24</v>
      </c>
      <c r="AY130" s="195" t="s">
        <v>151</v>
      </c>
    </row>
    <row r="131" spans="2:65" s="1" customFormat="1" ht="31.5" customHeight="1">
      <c r="B131" s="173"/>
      <c r="C131" s="174" t="s">
        <v>231</v>
      </c>
      <c r="D131" s="174" t="s">
        <v>154</v>
      </c>
      <c r="E131" s="175" t="s">
        <v>232</v>
      </c>
      <c r="F131" s="176" t="s">
        <v>233</v>
      </c>
      <c r="G131" s="177" t="s">
        <v>192</v>
      </c>
      <c r="H131" s="178">
        <v>1</v>
      </c>
      <c r="I131" s="179"/>
      <c r="J131" s="180">
        <f>ROUND(I131*H131,2)</f>
        <v>0</v>
      </c>
      <c r="K131" s="176" t="s">
        <v>5</v>
      </c>
      <c r="L131" s="40"/>
      <c r="M131" s="181" t="s">
        <v>5</v>
      </c>
      <c r="N131" s="182" t="s">
        <v>49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234</v>
      </c>
      <c r="AT131" s="23" t="s">
        <v>154</v>
      </c>
      <c r="AU131" s="23" t="s">
        <v>24</v>
      </c>
      <c r="AY131" s="23" t="s">
        <v>151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24</v>
      </c>
      <c r="BK131" s="185">
        <f>ROUND(I131*H131,2)</f>
        <v>0</v>
      </c>
      <c r="BL131" s="23" t="s">
        <v>234</v>
      </c>
      <c r="BM131" s="23" t="s">
        <v>235</v>
      </c>
    </row>
    <row r="132" spans="2:65" s="1" customFormat="1" ht="22.5" customHeight="1">
      <c r="B132" s="173"/>
      <c r="C132" s="174" t="s">
        <v>236</v>
      </c>
      <c r="D132" s="174" t="s">
        <v>154</v>
      </c>
      <c r="E132" s="175" t="s">
        <v>237</v>
      </c>
      <c r="F132" s="176" t="s">
        <v>238</v>
      </c>
      <c r="G132" s="177" t="s">
        <v>165</v>
      </c>
      <c r="H132" s="178">
        <v>1</v>
      </c>
      <c r="I132" s="179"/>
      <c r="J132" s="180">
        <f>ROUND(I132*H132,2)</f>
        <v>0</v>
      </c>
      <c r="K132" s="176" t="s">
        <v>158</v>
      </c>
      <c r="L132" s="40"/>
      <c r="M132" s="181" t="s">
        <v>5</v>
      </c>
      <c r="N132" s="182" t="s">
        <v>49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3" t="s">
        <v>179</v>
      </c>
      <c r="AT132" s="23" t="s">
        <v>154</v>
      </c>
      <c r="AU132" s="23" t="s">
        <v>24</v>
      </c>
      <c r="AY132" s="23" t="s">
        <v>151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179</v>
      </c>
      <c r="BM132" s="23" t="s">
        <v>239</v>
      </c>
    </row>
    <row r="133" spans="2:51" s="11" customFormat="1" ht="13.5">
      <c r="B133" s="186"/>
      <c r="D133" s="187" t="s">
        <v>161</v>
      </c>
      <c r="E133" s="188" t="s">
        <v>5</v>
      </c>
      <c r="F133" s="189" t="s">
        <v>24</v>
      </c>
      <c r="H133" s="190">
        <v>1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95" t="s">
        <v>161</v>
      </c>
      <c r="AU133" s="195" t="s">
        <v>24</v>
      </c>
      <c r="AV133" s="11" t="s">
        <v>87</v>
      </c>
      <c r="AW133" s="11" t="s">
        <v>41</v>
      </c>
      <c r="AX133" s="11" t="s">
        <v>24</v>
      </c>
      <c r="AY133" s="195" t="s">
        <v>151</v>
      </c>
    </row>
    <row r="134" spans="2:65" s="1" customFormat="1" ht="22.5" customHeight="1">
      <c r="B134" s="173"/>
      <c r="C134" s="174" t="s">
        <v>240</v>
      </c>
      <c r="D134" s="174" t="s">
        <v>154</v>
      </c>
      <c r="E134" s="175" t="s">
        <v>241</v>
      </c>
      <c r="F134" s="176" t="s">
        <v>242</v>
      </c>
      <c r="G134" s="177" t="s">
        <v>165</v>
      </c>
      <c r="H134" s="178">
        <v>1</v>
      </c>
      <c r="I134" s="179"/>
      <c r="J134" s="180">
        <f>ROUND(I134*H134,2)</f>
        <v>0</v>
      </c>
      <c r="K134" s="176" t="s">
        <v>158</v>
      </c>
      <c r="L134" s="40"/>
      <c r="M134" s="181" t="s">
        <v>5</v>
      </c>
      <c r="N134" s="182" t="s">
        <v>49</v>
      </c>
      <c r="O134" s="41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23" t="s">
        <v>179</v>
      </c>
      <c r="AT134" s="23" t="s">
        <v>154</v>
      </c>
      <c r="AU134" s="23" t="s">
        <v>24</v>
      </c>
      <c r="AY134" s="23" t="s">
        <v>151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24</v>
      </c>
      <c r="BK134" s="185">
        <f>ROUND(I134*H134,2)</f>
        <v>0</v>
      </c>
      <c r="BL134" s="23" t="s">
        <v>179</v>
      </c>
      <c r="BM134" s="23" t="s">
        <v>243</v>
      </c>
    </row>
    <row r="135" spans="2:51" s="12" customFormat="1" ht="13.5">
      <c r="B135" s="211"/>
      <c r="D135" s="206" t="s">
        <v>161</v>
      </c>
      <c r="E135" s="212" t="s">
        <v>5</v>
      </c>
      <c r="F135" s="213" t="s">
        <v>244</v>
      </c>
      <c r="H135" s="214" t="s">
        <v>5</v>
      </c>
      <c r="I135" s="215"/>
      <c r="L135" s="211"/>
      <c r="M135" s="216"/>
      <c r="N135" s="217"/>
      <c r="O135" s="217"/>
      <c r="P135" s="217"/>
      <c r="Q135" s="217"/>
      <c r="R135" s="217"/>
      <c r="S135" s="217"/>
      <c r="T135" s="218"/>
      <c r="AT135" s="214" t="s">
        <v>161</v>
      </c>
      <c r="AU135" s="214" t="s">
        <v>24</v>
      </c>
      <c r="AV135" s="12" t="s">
        <v>24</v>
      </c>
      <c r="AW135" s="12" t="s">
        <v>41</v>
      </c>
      <c r="AX135" s="12" t="s">
        <v>78</v>
      </c>
      <c r="AY135" s="214" t="s">
        <v>151</v>
      </c>
    </row>
    <row r="136" spans="2:51" s="12" customFormat="1" ht="13.5">
      <c r="B136" s="211"/>
      <c r="D136" s="206" t="s">
        <v>161</v>
      </c>
      <c r="E136" s="212" t="s">
        <v>5</v>
      </c>
      <c r="F136" s="213" t="s">
        <v>245</v>
      </c>
      <c r="H136" s="214" t="s">
        <v>5</v>
      </c>
      <c r="I136" s="215"/>
      <c r="L136" s="211"/>
      <c r="M136" s="216"/>
      <c r="N136" s="217"/>
      <c r="O136" s="217"/>
      <c r="P136" s="217"/>
      <c r="Q136" s="217"/>
      <c r="R136" s="217"/>
      <c r="S136" s="217"/>
      <c r="T136" s="218"/>
      <c r="AT136" s="214" t="s">
        <v>161</v>
      </c>
      <c r="AU136" s="214" t="s">
        <v>24</v>
      </c>
      <c r="AV136" s="12" t="s">
        <v>24</v>
      </c>
      <c r="AW136" s="12" t="s">
        <v>41</v>
      </c>
      <c r="AX136" s="12" t="s">
        <v>78</v>
      </c>
      <c r="AY136" s="214" t="s">
        <v>151</v>
      </c>
    </row>
    <row r="137" spans="2:51" s="11" customFormat="1" ht="13.5">
      <c r="B137" s="186"/>
      <c r="D137" s="187" t="s">
        <v>161</v>
      </c>
      <c r="E137" s="188" t="s">
        <v>5</v>
      </c>
      <c r="F137" s="189" t="s">
        <v>24</v>
      </c>
      <c r="H137" s="190">
        <v>1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95" t="s">
        <v>161</v>
      </c>
      <c r="AU137" s="195" t="s">
        <v>24</v>
      </c>
      <c r="AV137" s="11" t="s">
        <v>87</v>
      </c>
      <c r="AW137" s="11" t="s">
        <v>41</v>
      </c>
      <c r="AX137" s="11" t="s">
        <v>24</v>
      </c>
      <c r="AY137" s="195" t="s">
        <v>151</v>
      </c>
    </row>
    <row r="138" spans="2:65" s="1" customFormat="1" ht="22.5" customHeight="1">
      <c r="B138" s="173"/>
      <c r="C138" s="174" t="s">
        <v>246</v>
      </c>
      <c r="D138" s="174" t="s">
        <v>154</v>
      </c>
      <c r="E138" s="175" t="s">
        <v>247</v>
      </c>
      <c r="F138" s="176" t="s">
        <v>248</v>
      </c>
      <c r="G138" s="177" t="s">
        <v>192</v>
      </c>
      <c r="H138" s="178">
        <v>1</v>
      </c>
      <c r="I138" s="179"/>
      <c r="J138" s="180">
        <f>ROUND(I138*H138,2)</f>
        <v>0</v>
      </c>
      <c r="K138" s="176" t="s">
        <v>158</v>
      </c>
      <c r="L138" s="40"/>
      <c r="M138" s="181" t="s">
        <v>5</v>
      </c>
      <c r="N138" s="182" t="s">
        <v>49</v>
      </c>
      <c r="O138" s="41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AR138" s="23" t="s">
        <v>179</v>
      </c>
      <c r="AT138" s="23" t="s">
        <v>154</v>
      </c>
      <c r="AU138" s="23" t="s">
        <v>24</v>
      </c>
      <c r="AY138" s="23" t="s">
        <v>151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3" t="s">
        <v>24</v>
      </c>
      <c r="BK138" s="185">
        <f>ROUND(I138*H138,2)</f>
        <v>0</v>
      </c>
      <c r="BL138" s="23" t="s">
        <v>179</v>
      </c>
      <c r="BM138" s="23" t="s">
        <v>249</v>
      </c>
    </row>
    <row r="139" spans="2:51" s="12" customFormat="1" ht="13.5">
      <c r="B139" s="211"/>
      <c r="D139" s="206" t="s">
        <v>161</v>
      </c>
      <c r="E139" s="212" t="s">
        <v>5</v>
      </c>
      <c r="F139" s="213" t="s">
        <v>250</v>
      </c>
      <c r="H139" s="214" t="s">
        <v>5</v>
      </c>
      <c r="I139" s="215"/>
      <c r="L139" s="211"/>
      <c r="M139" s="216"/>
      <c r="N139" s="217"/>
      <c r="O139" s="217"/>
      <c r="P139" s="217"/>
      <c r="Q139" s="217"/>
      <c r="R139" s="217"/>
      <c r="S139" s="217"/>
      <c r="T139" s="218"/>
      <c r="AT139" s="214" t="s">
        <v>161</v>
      </c>
      <c r="AU139" s="214" t="s">
        <v>24</v>
      </c>
      <c r="AV139" s="12" t="s">
        <v>24</v>
      </c>
      <c r="AW139" s="12" t="s">
        <v>41</v>
      </c>
      <c r="AX139" s="12" t="s">
        <v>78</v>
      </c>
      <c r="AY139" s="214" t="s">
        <v>151</v>
      </c>
    </row>
    <row r="140" spans="2:51" s="12" customFormat="1" ht="13.5">
      <c r="B140" s="211"/>
      <c r="D140" s="206" t="s">
        <v>161</v>
      </c>
      <c r="E140" s="212" t="s">
        <v>5</v>
      </c>
      <c r="F140" s="213" t="s">
        <v>251</v>
      </c>
      <c r="H140" s="214" t="s">
        <v>5</v>
      </c>
      <c r="I140" s="215"/>
      <c r="L140" s="211"/>
      <c r="M140" s="216"/>
      <c r="N140" s="217"/>
      <c r="O140" s="217"/>
      <c r="P140" s="217"/>
      <c r="Q140" s="217"/>
      <c r="R140" s="217"/>
      <c r="S140" s="217"/>
      <c r="T140" s="218"/>
      <c r="AT140" s="214" t="s">
        <v>161</v>
      </c>
      <c r="AU140" s="214" t="s">
        <v>24</v>
      </c>
      <c r="AV140" s="12" t="s">
        <v>24</v>
      </c>
      <c r="AW140" s="12" t="s">
        <v>41</v>
      </c>
      <c r="AX140" s="12" t="s">
        <v>78</v>
      </c>
      <c r="AY140" s="214" t="s">
        <v>151</v>
      </c>
    </row>
    <row r="141" spans="2:51" s="12" customFormat="1" ht="13.5">
      <c r="B141" s="211"/>
      <c r="D141" s="206" t="s">
        <v>161</v>
      </c>
      <c r="E141" s="212" t="s">
        <v>5</v>
      </c>
      <c r="F141" s="213" t="s">
        <v>252</v>
      </c>
      <c r="H141" s="214" t="s">
        <v>5</v>
      </c>
      <c r="I141" s="215"/>
      <c r="L141" s="211"/>
      <c r="M141" s="216"/>
      <c r="N141" s="217"/>
      <c r="O141" s="217"/>
      <c r="P141" s="217"/>
      <c r="Q141" s="217"/>
      <c r="R141" s="217"/>
      <c r="S141" s="217"/>
      <c r="T141" s="218"/>
      <c r="AT141" s="214" t="s">
        <v>161</v>
      </c>
      <c r="AU141" s="214" t="s">
        <v>24</v>
      </c>
      <c r="AV141" s="12" t="s">
        <v>24</v>
      </c>
      <c r="AW141" s="12" t="s">
        <v>41</v>
      </c>
      <c r="AX141" s="12" t="s">
        <v>78</v>
      </c>
      <c r="AY141" s="214" t="s">
        <v>151</v>
      </c>
    </row>
    <row r="142" spans="2:51" s="11" customFormat="1" ht="13.5">
      <c r="B142" s="186"/>
      <c r="D142" s="187" t="s">
        <v>161</v>
      </c>
      <c r="E142" s="188" t="s">
        <v>5</v>
      </c>
      <c r="F142" s="189" t="s">
        <v>24</v>
      </c>
      <c r="H142" s="190">
        <v>1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5" t="s">
        <v>161</v>
      </c>
      <c r="AU142" s="195" t="s">
        <v>24</v>
      </c>
      <c r="AV142" s="11" t="s">
        <v>87</v>
      </c>
      <c r="AW142" s="11" t="s">
        <v>41</v>
      </c>
      <c r="AX142" s="11" t="s">
        <v>24</v>
      </c>
      <c r="AY142" s="195" t="s">
        <v>151</v>
      </c>
    </row>
    <row r="143" spans="2:65" s="1" customFormat="1" ht="22.5" customHeight="1">
      <c r="B143" s="173"/>
      <c r="C143" s="174" t="s">
        <v>11</v>
      </c>
      <c r="D143" s="174" t="s">
        <v>154</v>
      </c>
      <c r="E143" s="175" t="s">
        <v>253</v>
      </c>
      <c r="F143" s="176" t="s">
        <v>254</v>
      </c>
      <c r="G143" s="177" t="s">
        <v>165</v>
      </c>
      <c r="H143" s="178">
        <v>1</v>
      </c>
      <c r="I143" s="179"/>
      <c r="J143" s="180">
        <f>ROUND(I143*H143,2)</f>
        <v>0</v>
      </c>
      <c r="K143" s="176" t="s">
        <v>158</v>
      </c>
      <c r="L143" s="40"/>
      <c r="M143" s="181" t="s">
        <v>5</v>
      </c>
      <c r="N143" s="182" t="s">
        <v>49</v>
      </c>
      <c r="O143" s="41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23" t="s">
        <v>179</v>
      </c>
      <c r="AT143" s="23" t="s">
        <v>154</v>
      </c>
      <c r="AU143" s="23" t="s">
        <v>24</v>
      </c>
      <c r="AY143" s="23" t="s">
        <v>151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179</v>
      </c>
      <c r="BM143" s="23" t="s">
        <v>255</v>
      </c>
    </row>
    <row r="144" spans="2:51" s="12" customFormat="1" ht="13.5">
      <c r="B144" s="211"/>
      <c r="D144" s="206" t="s">
        <v>161</v>
      </c>
      <c r="E144" s="212" t="s">
        <v>5</v>
      </c>
      <c r="F144" s="213" t="s">
        <v>256</v>
      </c>
      <c r="H144" s="214" t="s">
        <v>5</v>
      </c>
      <c r="I144" s="215"/>
      <c r="L144" s="211"/>
      <c r="M144" s="216"/>
      <c r="N144" s="217"/>
      <c r="O144" s="217"/>
      <c r="P144" s="217"/>
      <c r="Q144" s="217"/>
      <c r="R144" s="217"/>
      <c r="S144" s="217"/>
      <c r="T144" s="218"/>
      <c r="AT144" s="214" t="s">
        <v>161</v>
      </c>
      <c r="AU144" s="214" t="s">
        <v>24</v>
      </c>
      <c r="AV144" s="12" t="s">
        <v>24</v>
      </c>
      <c r="AW144" s="12" t="s">
        <v>41</v>
      </c>
      <c r="AX144" s="12" t="s">
        <v>78</v>
      </c>
      <c r="AY144" s="214" t="s">
        <v>151</v>
      </c>
    </row>
    <row r="145" spans="2:51" s="12" customFormat="1" ht="27">
      <c r="B145" s="211"/>
      <c r="D145" s="206" t="s">
        <v>161</v>
      </c>
      <c r="E145" s="212" t="s">
        <v>5</v>
      </c>
      <c r="F145" s="213" t="s">
        <v>257</v>
      </c>
      <c r="H145" s="214" t="s">
        <v>5</v>
      </c>
      <c r="I145" s="215"/>
      <c r="L145" s="211"/>
      <c r="M145" s="216"/>
      <c r="N145" s="217"/>
      <c r="O145" s="217"/>
      <c r="P145" s="217"/>
      <c r="Q145" s="217"/>
      <c r="R145" s="217"/>
      <c r="S145" s="217"/>
      <c r="T145" s="218"/>
      <c r="AT145" s="214" t="s">
        <v>161</v>
      </c>
      <c r="AU145" s="214" t="s">
        <v>24</v>
      </c>
      <c r="AV145" s="12" t="s">
        <v>24</v>
      </c>
      <c r="AW145" s="12" t="s">
        <v>41</v>
      </c>
      <c r="AX145" s="12" t="s">
        <v>78</v>
      </c>
      <c r="AY145" s="214" t="s">
        <v>151</v>
      </c>
    </row>
    <row r="146" spans="2:51" s="12" customFormat="1" ht="27">
      <c r="B146" s="211"/>
      <c r="D146" s="206" t="s">
        <v>161</v>
      </c>
      <c r="E146" s="212" t="s">
        <v>5</v>
      </c>
      <c r="F146" s="213" t="s">
        <v>258</v>
      </c>
      <c r="H146" s="214" t="s">
        <v>5</v>
      </c>
      <c r="I146" s="215"/>
      <c r="L146" s="211"/>
      <c r="M146" s="216"/>
      <c r="N146" s="217"/>
      <c r="O146" s="217"/>
      <c r="P146" s="217"/>
      <c r="Q146" s="217"/>
      <c r="R146" s="217"/>
      <c r="S146" s="217"/>
      <c r="T146" s="218"/>
      <c r="AT146" s="214" t="s">
        <v>161</v>
      </c>
      <c r="AU146" s="214" t="s">
        <v>24</v>
      </c>
      <c r="AV146" s="12" t="s">
        <v>24</v>
      </c>
      <c r="AW146" s="12" t="s">
        <v>41</v>
      </c>
      <c r="AX146" s="12" t="s">
        <v>78</v>
      </c>
      <c r="AY146" s="214" t="s">
        <v>151</v>
      </c>
    </row>
    <row r="147" spans="2:51" s="11" customFormat="1" ht="13.5">
      <c r="B147" s="186"/>
      <c r="D147" s="187" t="s">
        <v>161</v>
      </c>
      <c r="E147" s="188" t="s">
        <v>5</v>
      </c>
      <c r="F147" s="189" t="s">
        <v>24</v>
      </c>
      <c r="H147" s="190">
        <v>1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5" t="s">
        <v>161</v>
      </c>
      <c r="AU147" s="195" t="s">
        <v>24</v>
      </c>
      <c r="AV147" s="11" t="s">
        <v>87</v>
      </c>
      <c r="AW147" s="11" t="s">
        <v>41</v>
      </c>
      <c r="AX147" s="11" t="s">
        <v>24</v>
      </c>
      <c r="AY147" s="195" t="s">
        <v>151</v>
      </c>
    </row>
    <row r="148" spans="2:65" s="1" customFormat="1" ht="22.5" customHeight="1">
      <c r="B148" s="173"/>
      <c r="C148" s="174" t="s">
        <v>259</v>
      </c>
      <c r="D148" s="174" t="s">
        <v>154</v>
      </c>
      <c r="E148" s="175" t="s">
        <v>260</v>
      </c>
      <c r="F148" s="176" t="s">
        <v>261</v>
      </c>
      <c r="G148" s="177" t="s">
        <v>165</v>
      </c>
      <c r="H148" s="178">
        <v>1</v>
      </c>
      <c r="I148" s="179"/>
      <c r="J148" s="180">
        <f>ROUND(I148*H148,2)</f>
        <v>0</v>
      </c>
      <c r="K148" s="176" t="s">
        <v>158</v>
      </c>
      <c r="L148" s="40"/>
      <c r="M148" s="181" t="s">
        <v>5</v>
      </c>
      <c r="N148" s="182" t="s">
        <v>49</v>
      </c>
      <c r="O148" s="41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23" t="s">
        <v>179</v>
      </c>
      <c r="AT148" s="23" t="s">
        <v>154</v>
      </c>
      <c r="AU148" s="23" t="s">
        <v>24</v>
      </c>
      <c r="AY148" s="23" t="s">
        <v>151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3" t="s">
        <v>24</v>
      </c>
      <c r="BK148" s="185">
        <f>ROUND(I148*H148,2)</f>
        <v>0</v>
      </c>
      <c r="BL148" s="23" t="s">
        <v>179</v>
      </c>
      <c r="BM148" s="23" t="s">
        <v>262</v>
      </c>
    </row>
    <row r="149" spans="2:51" s="12" customFormat="1" ht="27">
      <c r="B149" s="211"/>
      <c r="D149" s="206" t="s">
        <v>161</v>
      </c>
      <c r="E149" s="212" t="s">
        <v>5</v>
      </c>
      <c r="F149" s="213" t="s">
        <v>263</v>
      </c>
      <c r="H149" s="214" t="s">
        <v>5</v>
      </c>
      <c r="I149" s="215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4" t="s">
        <v>161</v>
      </c>
      <c r="AU149" s="214" t="s">
        <v>24</v>
      </c>
      <c r="AV149" s="12" t="s">
        <v>24</v>
      </c>
      <c r="AW149" s="12" t="s">
        <v>41</v>
      </c>
      <c r="AX149" s="12" t="s">
        <v>78</v>
      </c>
      <c r="AY149" s="214" t="s">
        <v>151</v>
      </c>
    </row>
    <row r="150" spans="2:51" s="11" customFormat="1" ht="13.5">
      <c r="B150" s="186"/>
      <c r="D150" s="206" t="s">
        <v>161</v>
      </c>
      <c r="E150" s="195" t="s">
        <v>5</v>
      </c>
      <c r="F150" s="207" t="s">
        <v>24</v>
      </c>
      <c r="H150" s="208">
        <v>1</v>
      </c>
      <c r="I150" s="191"/>
      <c r="L150" s="186"/>
      <c r="M150" s="222"/>
      <c r="N150" s="223"/>
      <c r="O150" s="223"/>
      <c r="P150" s="223"/>
      <c r="Q150" s="223"/>
      <c r="R150" s="223"/>
      <c r="S150" s="223"/>
      <c r="T150" s="224"/>
      <c r="AT150" s="195" t="s">
        <v>161</v>
      </c>
      <c r="AU150" s="195" t="s">
        <v>24</v>
      </c>
      <c r="AV150" s="11" t="s">
        <v>87</v>
      </c>
      <c r="AW150" s="11" t="s">
        <v>41</v>
      </c>
      <c r="AX150" s="11" t="s">
        <v>24</v>
      </c>
      <c r="AY150" s="195" t="s">
        <v>151</v>
      </c>
    </row>
    <row r="151" spans="2:12" s="1" customFormat="1" ht="6.95" customHeight="1">
      <c r="B151" s="55"/>
      <c r="C151" s="56"/>
      <c r="D151" s="56"/>
      <c r="E151" s="56"/>
      <c r="F151" s="56"/>
      <c r="G151" s="56"/>
      <c r="H151" s="56"/>
      <c r="I151" s="126"/>
      <c r="J151" s="56"/>
      <c r="K151" s="56"/>
      <c r="L151" s="40"/>
    </row>
  </sheetData>
  <autoFilter ref="C78:K150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4"/>
  <sheetViews>
    <sheetView showGridLines="0" workbookViewId="0" topLeftCell="A1">
      <pane ySplit="1" topLeftCell="A5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264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ROUND(SUM(BE84:BE433),2)</f>
        <v>0</v>
      </c>
      <c r="G30" s="41"/>
      <c r="H30" s="41"/>
      <c r="I30" s="118">
        <v>0.21</v>
      </c>
      <c r="J30" s="117">
        <f>ROUND(ROUND((SUM(BE84:BE433)),2)*I30,2)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ROUND(SUM(BF84:BF433),2)</f>
        <v>0</v>
      </c>
      <c r="G31" s="41"/>
      <c r="H31" s="41"/>
      <c r="I31" s="118">
        <v>0.15</v>
      </c>
      <c r="J31" s="117">
        <f>ROUND(ROUND((SUM(BF84:BF433)),2)*I31,2)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ROUND(SUM(BG84:BG433),2)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ROUND(SUM(BH84:BH433),2)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ROUND(SUM(BI84:BI433),2)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101 - Rekonstrukce silnice III/1257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265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266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9.9" customHeight="1">
      <c r="B59" s="141"/>
      <c r="C59" s="142"/>
      <c r="D59" s="143" t="s">
        <v>267</v>
      </c>
      <c r="E59" s="144"/>
      <c r="F59" s="144"/>
      <c r="G59" s="144"/>
      <c r="H59" s="144"/>
      <c r="I59" s="145"/>
      <c r="J59" s="146">
        <f>J212</f>
        <v>0</v>
      </c>
      <c r="K59" s="147"/>
    </row>
    <row r="60" spans="2:11" s="8" customFormat="1" ht="19.9" customHeight="1">
      <c r="B60" s="141"/>
      <c r="C60" s="142"/>
      <c r="D60" s="143" t="s">
        <v>268</v>
      </c>
      <c r="E60" s="144"/>
      <c r="F60" s="144"/>
      <c r="G60" s="144"/>
      <c r="H60" s="144"/>
      <c r="I60" s="145"/>
      <c r="J60" s="146">
        <f>J228</f>
        <v>0</v>
      </c>
      <c r="K60" s="147"/>
    </row>
    <row r="61" spans="2:11" s="8" customFormat="1" ht="19.9" customHeight="1">
      <c r="B61" s="141"/>
      <c r="C61" s="142"/>
      <c r="D61" s="143" t="s">
        <v>269</v>
      </c>
      <c r="E61" s="144"/>
      <c r="F61" s="144"/>
      <c r="G61" s="144"/>
      <c r="H61" s="144"/>
      <c r="I61" s="145"/>
      <c r="J61" s="146">
        <f>J324</f>
        <v>0</v>
      </c>
      <c r="K61" s="147"/>
    </row>
    <row r="62" spans="2:11" s="8" customFormat="1" ht="19.9" customHeight="1">
      <c r="B62" s="141"/>
      <c r="C62" s="142"/>
      <c r="D62" s="143" t="s">
        <v>270</v>
      </c>
      <c r="E62" s="144"/>
      <c r="F62" s="144"/>
      <c r="G62" s="144"/>
      <c r="H62" s="144"/>
      <c r="I62" s="145"/>
      <c r="J62" s="146">
        <f>J326</f>
        <v>0</v>
      </c>
      <c r="K62" s="147"/>
    </row>
    <row r="63" spans="2:11" s="8" customFormat="1" ht="19.9" customHeight="1">
      <c r="B63" s="141"/>
      <c r="C63" s="142"/>
      <c r="D63" s="143" t="s">
        <v>271</v>
      </c>
      <c r="E63" s="144"/>
      <c r="F63" s="144"/>
      <c r="G63" s="144"/>
      <c r="H63" s="144"/>
      <c r="I63" s="145"/>
      <c r="J63" s="146">
        <f>J385</f>
        <v>0</v>
      </c>
      <c r="K63" s="147"/>
    </row>
    <row r="64" spans="2:11" s="8" customFormat="1" ht="19.9" customHeight="1">
      <c r="B64" s="141"/>
      <c r="C64" s="142"/>
      <c r="D64" s="143" t="s">
        <v>272</v>
      </c>
      <c r="E64" s="144"/>
      <c r="F64" s="144"/>
      <c r="G64" s="144"/>
      <c r="H64" s="144"/>
      <c r="I64" s="145"/>
      <c r="J64" s="146">
        <f>J388</f>
        <v>0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134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22.5" customHeight="1">
      <c r="B74" s="40"/>
      <c r="E74" s="289" t="str">
        <f>E7</f>
        <v>III/1257 Polánka, most ev.č. 1257-3</v>
      </c>
      <c r="F74" s="290"/>
      <c r="G74" s="290"/>
      <c r="H74" s="290"/>
      <c r="L74" s="40"/>
    </row>
    <row r="75" spans="2:12" s="1" customFormat="1" ht="14.45" customHeight="1">
      <c r="B75" s="40"/>
      <c r="C75" s="62" t="s">
        <v>124</v>
      </c>
      <c r="L75" s="40"/>
    </row>
    <row r="76" spans="2:12" s="1" customFormat="1" ht="23.25" customHeight="1">
      <c r="B76" s="40"/>
      <c r="E76" s="270" t="str">
        <f>E9</f>
        <v>101 - Rekonstrukce silnice III/1257</v>
      </c>
      <c r="F76" s="291"/>
      <c r="G76" s="291"/>
      <c r="H76" s="291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25</v>
      </c>
      <c r="F78" s="148" t="str">
        <f>F12</f>
        <v xml:space="preserve"> </v>
      </c>
      <c r="I78" s="149" t="s">
        <v>27</v>
      </c>
      <c r="J78" s="66" t="str">
        <f>IF(J12="","",J12)</f>
        <v>3. 1. 2018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31</v>
      </c>
      <c r="F80" s="148" t="str">
        <f>E15</f>
        <v>Středočeský kraj,  Zborovská 11, Praha 4</v>
      </c>
      <c r="I80" s="149" t="s">
        <v>37</v>
      </c>
      <c r="J80" s="148" t="str">
        <f>E21</f>
        <v xml:space="preserve">PRAGOPROJEKT, a.s.  Praha </v>
      </c>
      <c r="L80" s="40"/>
    </row>
    <row r="81" spans="2:12" s="1" customFormat="1" ht="14.45" customHeight="1">
      <c r="B81" s="40"/>
      <c r="C81" s="62" t="s">
        <v>35</v>
      </c>
      <c r="F81" s="148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135</v>
      </c>
      <c r="D83" s="152" t="s">
        <v>63</v>
      </c>
      <c r="E83" s="152" t="s">
        <v>59</v>
      </c>
      <c r="F83" s="152" t="s">
        <v>136</v>
      </c>
      <c r="G83" s="152" t="s">
        <v>137</v>
      </c>
      <c r="H83" s="152" t="s">
        <v>138</v>
      </c>
      <c r="I83" s="153" t="s">
        <v>139</v>
      </c>
      <c r="J83" s="152" t="s">
        <v>128</v>
      </c>
      <c r="K83" s="154" t="s">
        <v>140</v>
      </c>
      <c r="L83" s="150"/>
      <c r="M83" s="72" t="s">
        <v>141</v>
      </c>
      <c r="N83" s="73" t="s">
        <v>48</v>
      </c>
      <c r="O83" s="73" t="s">
        <v>142</v>
      </c>
      <c r="P83" s="73" t="s">
        <v>143</v>
      </c>
      <c r="Q83" s="73" t="s">
        <v>144</v>
      </c>
      <c r="R83" s="73" t="s">
        <v>145</v>
      </c>
      <c r="S83" s="73" t="s">
        <v>146</v>
      </c>
      <c r="T83" s="74" t="s">
        <v>147</v>
      </c>
    </row>
    <row r="84" spans="2:63" s="1" customFormat="1" ht="29.25" customHeight="1">
      <c r="B84" s="40"/>
      <c r="C84" s="76" t="s">
        <v>129</v>
      </c>
      <c r="J84" s="155">
        <f>BK84</f>
        <v>0</v>
      </c>
      <c r="L84" s="40"/>
      <c r="M84" s="75"/>
      <c r="N84" s="67"/>
      <c r="O84" s="67"/>
      <c r="P84" s="156">
        <f>P85</f>
        <v>0</v>
      </c>
      <c r="Q84" s="67"/>
      <c r="R84" s="156">
        <f>R85</f>
        <v>15491.854306214</v>
      </c>
      <c r="S84" s="67"/>
      <c r="T84" s="157">
        <f>T85</f>
        <v>5220.187000000001</v>
      </c>
      <c r="AT84" s="23" t="s">
        <v>77</v>
      </c>
      <c r="AU84" s="23" t="s">
        <v>130</v>
      </c>
      <c r="BK84" s="158">
        <f>BK85</f>
        <v>0</v>
      </c>
    </row>
    <row r="85" spans="2:63" s="10" customFormat="1" ht="37.35" customHeight="1">
      <c r="B85" s="159"/>
      <c r="D85" s="160" t="s">
        <v>77</v>
      </c>
      <c r="E85" s="161" t="s">
        <v>273</v>
      </c>
      <c r="F85" s="161" t="s">
        <v>274</v>
      </c>
      <c r="I85" s="162"/>
      <c r="J85" s="163">
        <f>BK85</f>
        <v>0</v>
      </c>
      <c r="L85" s="159"/>
      <c r="M85" s="164"/>
      <c r="N85" s="165"/>
      <c r="O85" s="165"/>
      <c r="P85" s="166">
        <f>P86+P212+P228+P324+P326+P385+P388</f>
        <v>0</v>
      </c>
      <c r="Q85" s="165"/>
      <c r="R85" s="166">
        <f>R86+R212+R228+R324+R326+R385+R388</f>
        <v>15491.854306214</v>
      </c>
      <c r="S85" s="165"/>
      <c r="T85" s="167">
        <f>T86+T212+T228+T324+T326+T385+T388</f>
        <v>5220.187000000001</v>
      </c>
      <c r="AR85" s="160" t="s">
        <v>24</v>
      </c>
      <c r="AT85" s="168" t="s">
        <v>77</v>
      </c>
      <c r="AU85" s="168" t="s">
        <v>78</v>
      </c>
      <c r="AY85" s="160" t="s">
        <v>151</v>
      </c>
      <c r="BK85" s="169">
        <f>BK86+BK212+BK228+BK324+BK326+BK385+BK388</f>
        <v>0</v>
      </c>
    </row>
    <row r="86" spans="2:63" s="10" customFormat="1" ht="19.9" customHeight="1">
      <c r="B86" s="159"/>
      <c r="D86" s="170" t="s">
        <v>77</v>
      </c>
      <c r="E86" s="171" t="s">
        <v>24</v>
      </c>
      <c r="F86" s="171" t="s">
        <v>275</v>
      </c>
      <c r="I86" s="162"/>
      <c r="J86" s="172">
        <f>BK86</f>
        <v>0</v>
      </c>
      <c r="L86" s="159"/>
      <c r="M86" s="164"/>
      <c r="N86" s="165"/>
      <c r="O86" s="165"/>
      <c r="P86" s="166">
        <f>SUM(P87:P211)</f>
        <v>0</v>
      </c>
      <c r="Q86" s="165"/>
      <c r="R86" s="166">
        <f>SUM(R87:R211)</f>
        <v>4237.722667149999</v>
      </c>
      <c r="S86" s="165"/>
      <c r="T86" s="167">
        <f>SUM(T87:T211)</f>
        <v>4346.629000000001</v>
      </c>
      <c r="AR86" s="160" t="s">
        <v>24</v>
      </c>
      <c r="AT86" s="168" t="s">
        <v>77</v>
      </c>
      <c r="AU86" s="168" t="s">
        <v>24</v>
      </c>
      <c r="AY86" s="160" t="s">
        <v>151</v>
      </c>
      <c r="BK86" s="169">
        <f>SUM(BK87:BK211)</f>
        <v>0</v>
      </c>
    </row>
    <row r="87" spans="2:65" s="1" customFormat="1" ht="22.5" customHeight="1">
      <c r="B87" s="173"/>
      <c r="C87" s="174" t="s">
        <v>24</v>
      </c>
      <c r="D87" s="174" t="s">
        <v>154</v>
      </c>
      <c r="E87" s="175" t="s">
        <v>276</v>
      </c>
      <c r="F87" s="176" t="s">
        <v>277</v>
      </c>
      <c r="G87" s="177" t="s">
        <v>278</v>
      </c>
      <c r="H87" s="178">
        <v>5802</v>
      </c>
      <c r="I87" s="179"/>
      <c r="J87" s="180">
        <f>ROUND(I87*H87,2)</f>
        <v>0</v>
      </c>
      <c r="K87" s="176" t="s">
        <v>158</v>
      </c>
      <c r="L87" s="40"/>
      <c r="M87" s="181" t="s">
        <v>5</v>
      </c>
      <c r="N87" s="182" t="s">
        <v>49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0.44</v>
      </c>
      <c r="T87" s="184">
        <f>S87*H87</f>
        <v>2552.88</v>
      </c>
      <c r="AR87" s="23" t="s">
        <v>176</v>
      </c>
      <c r="AT87" s="23" t="s">
        <v>154</v>
      </c>
      <c r="AU87" s="23" t="s">
        <v>87</v>
      </c>
      <c r="AY87" s="23" t="s">
        <v>151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24</v>
      </c>
      <c r="BK87" s="185">
        <f>ROUND(I87*H87,2)</f>
        <v>0</v>
      </c>
      <c r="BL87" s="23" t="s">
        <v>176</v>
      </c>
      <c r="BM87" s="23" t="s">
        <v>279</v>
      </c>
    </row>
    <row r="88" spans="2:51" s="12" customFormat="1" ht="13.5">
      <c r="B88" s="211"/>
      <c r="D88" s="206" t="s">
        <v>161</v>
      </c>
      <c r="E88" s="212" t="s">
        <v>5</v>
      </c>
      <c r="F88" s="213" t="s">
        <v>280</v>
      </c>
      <c r="H88" s="214" t="s">
        <v>5</v>
      </c>
      <c r="I88" s="215"/>
      <c r="L88" s="211"/>
      <c r="M88" s="216"/>
      <c r="N88" s="217"/>
      <c r="O88" s="217"/>
      <c r="P88" s="217"/>
      <c r="Q88" s="217"/>
      <c r="R88" s="217"/>
      <c r="S88" s="217"/>
      <c r="T88" s="218"/>
      <c r="AT88" s="214" t="s">
        <v>161</v>
      </c>
      <c r="AU88" s="214" t="s">
        <v>87</v>
      </c>
      <c r="AV88" s="12" t="s">
        <v>24</v>
      </c>
      <c r="AW88" s="12" t="s">
        <v>41</v>
      </c>
      <c r="AX88" s="12" t="s">
        <v>78</v>
      </c>
      <c r="AY88" s="214" t="s">
        <v>151</v>
      </c>
    </row>
    <row r="89" spans="2:51" s="12" customFormat="1" ht="13.5">
      <c r="B89" s="211"/>
      <c r="D89" s="206" t="s">
        <v>161</v>
      </c>
      <c r="E89" s="212" t="s">
        <v>5</v>
      </c>
      <c r="F89" s="213" t="s">
        <v>281</v>
      </c>
      <c r="H89" s="214" t="s">
        <v>5</v>
      </c>
      <c r="I89" s="215"/>
      <c r="L89" s="211"/>
      <c r="M89" s="216"/>
      <c r="N89" s="217"/>
      <c r="O89" s="217"/>
      <c r="P89" s="217"/>
      <c r="Q89" s="217"/>
      <c r="R89" s="217"/>
      <c r="S89" s="217"/>
      <c r="T89" s="218"/>
      <c r="AT89" s="214" t="s">
        <v>161</v>
      </c>
      <c r="AU89" s="214" t="s">
        <v>87</v>
      </c>
      <c r="AV89" s="12" t="s">
        <v>24</v>
      </c>
      <c r="AW89" s="12" t="s">
        <v>41</v>
      </c>
      <c r="AX89" s="12" t="s">
        <v>78</v>
      </c>
      <c r="AY89" s="214" t="s">
        <v>151</v>
      </c>
    </row>
    <row r="90" spans="2:51" s="11" customFormat="1" ht="13.5">
      <c r="B90" s="186"/>
      <c r="D90" s="206" t="s">
        <v>161</v>
      </c>
      <c r="E90" s="195" t="s">
        <v>5</v>
      </c>
      <c r="F90" s="207" t="s">
        <v>282</v>
      </c>
      <c r="H90" s="208">
        <v>5802</v>
      </c>
      <c r="I90" s="191"/>
      <c r="L90" s="186"/>
      <c r="M90" s="192"/>
      <c r="N90" s="193"/>
      <c r="O90" s="193"/>
      <c r="P90" s="193"/>
      <c r="Q90" s="193"/>
      <c r="R90" s="193"/>
      <c r="S90" s="193"/>
      <c r="T90" s="194"/>
      <c r="AT90" s="195" t="s">
        <v>161</v>
      </c>
      <c r="AU90" s="195" t="s">
        <v>87</v>
      </c>
      <c r="AV90" s="11" t="s">
        <v>87</v>
      </c>
      <c r="AW90" s="11" t="s">
        <v>41</v>
      </c>
      <c r="AX90" s="11" t="s">
        <v>78</v>
      </c>
      <c r="AY90" s="195" t="s">
        <v>151</v>
      </c>
    </row>
    <row r="91" spans="2:51" s="13" customFormat="1" ht="13.5">
      <c r="B91" s="225"/>
      <c r="D91" s="187" t="s">
        <v>161</v>
      </c>
      <c r="E91" s="226" t="s">
        <v>5</v>
      </c>
      <c r="F91" s="227" t="s">
        <v>283</v>
      </c>
      <c r="H91" s="228">
        <v>5802</v>
      </c>
      <c r="I91" s="229"/>
      <c r="L91" s="225"/>
      <c r="M91" s="230"/>
      <c r="N91" s="231"/>
      <c r="O91" s="231"/>
      <c r="P91" s="231"/>
      <c r="Q91" s="231"/>
      <c r="R91" s="231"/>
      <c r="S91" s="231"/>
      <c r="T91" s="232"/>
      <c r="AT91" s="233" t="s">
        <v>161</v>
      </c>
      <c r="AU91" s="233" t="s">
        <v>87</v>
      </c>
      <c r="AV91" s="13" t="s">
        <v>176</v>
      </c>
      <c r="AW91" s="13" t="s">
        <v>41</v>
      </c>
      <c r="AX91" s="13" t="s">
        <v>24</v>
      </c>
      <c r="AY91" s="233" t="s">
        <v>151</v>
      </c>
    </row>
    <row r="92" spans="2:65" s="1" customFormat="1" ht="22.5" customHeight="1">
      <c r="B92" s="173"/>
      <c r="C92" s="174" t="s">
        <v>87</v>
      </c>
      <c r="D92" s="174" t="s">
        <v>154</v>
      </c>
      <c r="E92" s="175" t="s">
        <v>284</v>
      </c>
      <c r="F92" s="176" t="s">
        <v>285</v>
      </c>
      <c r="G92" s="177" t="s">
        <v>278</v>
      </c>
      <c r="H92" s="178">
        <v>5802</v>
      </c>
      <c r="I92" s="179"/>
      <c r="J92" s="180">
        <f>ROUND(I92*H92,2)</f>
        <v>0</v>
      </c>
      <c r="K92" s="176" t="s">
        <v>158</v>
      </c>
      <c r="L92" s="40"/>
      <c r="M92" s="181" t="s">
        <v>5</v>
      </c>
      <c r="N92" s="182" t="s">
        <v>49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0.22</v>
      </c>
      <c r="T92" s="184">
        <f>S92*H92</f>
        <v>1276.44</v>
      </c>
      <c r="AR92" s="23" t="s">
        <v>176</v>
      </c>
      <c r="AT92" s="23" t="s">
        <v>154</v>
      </c>
      <c r="AU92" s="23" t="s">
        <v>87</v>
      </c>
      <c r="AY92" s="23" t="s">
        <v>151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176</v>
      </c>
      <c r="BM92" s="23" t="s">
        <v>286</v>
      </c>
    </row>
    <row r="93" spans="2:51" s="12" customFormat="1" ht="13.5">
      <c r="B93" s="211"/>
      <c r="D93" s="206" t="s">
        <v>161</v>
      </c>
      <c r="E93" s="212" t="s">
        <v>5</v>
      </c>
      <c r="F93" s="213" t="s">
        <v>280</v>
      </c>
      <c r="H93" s="214" t="s">
        <v>5</v>
      </c>
      <c r="I93" s="215"/>
      <c r="L93" s="211"/>
      <c r="M93" s="216"/>
      <c r="N93" s="217"/>
      <c r="O93" s="217"/>
      <c r="P93" s="217"/>
      <c r="Q93" s="217"/>
      <c r="R93" s="217"/>
      <c r="S93" s="217"/>
      <c r="T93" s="218"/>
      <c r="AT93" s="214" t="s">
        <v>161</v>
      </c>
      <c r="AU93" s="214" t="s">
        <v>87</v>
      </c>
      <c r="AV93" s="12" t="s">
        <v>24</v>
      </c>
      <c r="AW93" s="12" t="s">
        <v>41</v>
      </c>
      <c r="AX93" s="12" t="s">
        <v>78</v>
      </c>
      <c r="AY93" s="214" t="s">
        <v>151</v>
      </c>
    </row>
    <row r="94" spans="2:51" s="12" customFormat="1" ht="13.5">
      <c r="B94" s="211"/>
      <c r="D94" s="206" t="s">
        <v>161</v>
      </c>
      <c r="E94" s="212" t="s">
        <v>5</v>
      </c>
      <c r="F94" s="213" t="s">
        <v>287</v>
      </c>
      <c r="H94" s="214" t="s">
        <v>5</v>
      </c>
      <c r="I94" s="215"/>
      <c r="L94" s="211"/>
      <c r="M94" s="216"/>
      <c r="N94" s="217"/>
      <c r="O94" s="217"/>
      <c r="P94" s="217"/>
      <c r="Q94" s="217"/>
      <c r="R94" s="217"/>
      <c r="S94" s="217"/>
      <c r="T94" s="218"/>
      <c r="AT94" s="214" t="s">
        <v>161</v>
      </c>
      <c r="AU94" s="214" t="s">
        <v>87</v>
      </c>
      <c r="AV94" s="12" t="s">
        <v>24</v>
      </c>
      <c r="AW94" s="12" t="s">
        <v>41</v>
      </c>
      <c r="AX94" s="12" t="s">
        <v>78</v>
      </c>
      <c r="AY94" s="214" t="s">
        <v>151</v>
      </c>
    </row>
    <row r="95" spans="2:51" s="11" customFormat="1" ht="13.5">
      <c r="B95" s="186"/>
      <c r="D95" s="187" t="s">
        <v>161</v>
      </c>
      <c r="E95" s="188" t="s">
        <v>5</v>
      </c>
      <c r="F95" s="189" t="s">
        <v>282</v>
      </c>
      <c r="H95" s="190">
        <v>5802</v>
      </c>
      <c r="I95" s="191"/>
      <c r="L95" s="186"/>
      <c r="M95" s="192"/>
      <c r="N95" s="193"/>
      <c r="O95" s="193"/>
      <c r="P95" s="193"/>
      <c r="Q95" s="193"/>
      <c r="R95" s="193"/>
      <c r="S95" s="193"/>
      <c r="T95" s="194"/>
      <c r="AT95" s="195" t="s">
        <v>161</v>
      </c>
      <c r="AU95" s="195" t="s">
        <v>87</v>
      </c>
      <c r="AV95" s="11" t="s">
        <v>87</v>
      </c>
      <c r="AW95" s="11" t="s">
        <v>41</v>
      </c>
      <c r="AX95" s="11" t="s">
        <v>24</v>
      </c>
      <c r="AY95" s="195" t="s">
        <v>151</v>
      </c>
    </row>
    <row r="96" spans="2:65" s="1" customFormat="1" ht="22.5" customHeight="1">
      <c r="B96" s="173"/>
      <c r="C96" s="174" t="s">
        <v>150</v>
      </c>
      <c r="D96" s="174" t="s">
        <v>154</v>
      </c>
      <c r="E96" s="175" t="s">
        <v>288</v>
      </c>
      <c r="F96" s="176" t="s">
        <v>289</v>
      </c>
      <c r="G96" s="177" t="s">
        <v>278</v>
      </c>
      <c r="H96" s="178">
        <v>5802</v>
      </c>
      <c r="I96" s="179"/>
      <c r="J96" s="180">
        <f>ROUND(I96*H96,2)</f>
        <v>0</v>
      </c>
      <c r="K96" s="176" t="s">
        <v>158</v>
      </c>
      <c r="L96" s="40"/>
      <c r="M96" s="181" t="s">
        <v>5</v>
      </c>
      <c r="N96" s="182" t="s">
        <v>49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0.077</v>
      </c>
      <c r="T96" s="184">
        <f>S96*H96</f>
        <v>446.754</v>
      </c>
      <c r="AR96" s="23" t="s">
        <v>176</v>
      </c>
      <c r="AT96" s="23" t="s">
        <v>154</v>
      </c>
      <c r="AU96" s="23" t="s">
        <v>87</v>
      </c>
      <c r="AY96" s="23" t="s">
        <v>151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176</v>
      </c>
      <c r="BM96" s="23" t="s">
        <v>290</v>
      </c>
    </row>
    <row r="97" spans="2:51" s="12" customFormat="1" ht="13.5">
      <c r="B97" s="211"/>
      <c r="D97" s="206" t="s">
        <v>161</v>
      </c>
      <c r="E97" s="212" t="s">
        <v>5</v>
      </c>
      <c r="F97" s="213" t="s">
        <v>280</v>
      </c>
      <c r="H97" s="214" t="s">
        <v>5</v>
      </c>
      <c r="I97" s="215"/>
      <c r="L97" s="211"/>
      <c r="M97" s="216"/>
      <c r="N97" s="217"/>
      <c r="O97" s="217"/>
      <c r="P97" s="217"/>
      <c r="Q97" s="217"/>
      <c r="R97" s="217"/>
      <c r="S97" s="217"/>
      <c r="T97" s="218"/>
      <c r="AT97" s="214" t="s">
        <v>161</v>
      </c>
      <c r="AU97" s="214" t="s">
        <v>87</v>
      </c>
      <c r="AV97" s="12" t="s">
        <v>24</v>
      </c>
      <c r="AW97" s="12" t="s">
        <v>41</v>
      </c>
      <c r="AX97" s="12" t="s">
        <v>78</v>
      </c>
      <c r="AY97" s="214" t="s">
        <v>151</v>
      </c>
    </row>
    <row r="98" spans="2:51" s="12" customFormat="1" ht="13.5">
      <c r="B98" s="211"/>
      <c r="D98" s="206" t="s">
        <v>161</v>
      </c>
      <c r="E98" s="212" t="s">
        <v>5</v>
      </c>
      <c r="F98" s="213" t="s">
        <v>291</v>
      </c>
      <c r="H98" s="214" t="s">
        <v>5</v>
      </c>
      <c r="I98" s="215"/>
      <c r="L98" s="211"/>
      <c r="M98" s="216"/>
      <c r="N98" s="217"/>
      <c r="O98" s="217"/>
      <c r="P98" s="217"/>
      <c r="Q98" s="217"/>
      <c r="R98" s="217"/>
      <c r="S98" s="217"/>
      <c r="T98" s="218"/>
      <c r="AT98" s="214" t="s">
        <v>161</v>
      </c>
      <c r="AU98" s="214" t="s">
        <v>87</v>
      </c>
      <c r="AV98" s="12" t="s">
        <v>24</v>
      </c>
      <c r="AW98" s="12" t="s">
        <v>41</v>
      </c>
      <c r="AX98" s="12" t="s">
        <v>78</v>
      </c>
      <c r="AY98" s="214" t="s">
        <v>151</v>
      </c>
    </row>
    <row r="99" spans="2:51" s="11" customFormat="1" ht="13.5">
      <c r="B99" s="186"/>
      <c r="D99" s="187" t="s">
        <v>161</v>
      </c>
      <c r="E99" s="188" t="s">
        <v>5</v>
      </c>
      <c r="F99" s="189" t="s">
        <v>282</v>
      </c>
      <c r="H99" s="190">
        <v>5802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95" t="s">
        <v>161</v>
      </c>
      <c r="AU99" s="195" t="s">
        <v>87</v>
      </c>
      <c r="AV99" s="11" t="s">
        <v>87</v>
      </c>
      <c r="AW99" s="11" t="s">
        <v>41</v>
      </c>
      <c r="AX99" s="11" t="s">
        <v>24</v>
      </c>
      <c r="AY99" s="195" t="s">
        <v>151</v>
      </c>
    </row>
    <row r="100" spans="2:65" s="1" customFormat="1" ht="22.5" customHeight="1">
      <c r="B100" s="173"/>
      <c r="C100" s="174" t="s">
        <v>176</v>
      </c>
      <c r="D100" s="174" t="s">
        <v>154</v>
      </c>
      <c r="E100" s="175" t="s">
        <v>292</v>
      </c>
      <c r="F100" s="176" t="s">
        <v>293</v>
      </c>
      <c r="G100" s="177" t="s">
        <v>278</v>
      </c>
      <c r="H100" s="178">
        <v>685</v>
      </c>
      <c r="I100" s="179"/>
      <c r="J100" s="180">
        <f>ROUND(I100*H100,2)</f>
        <v>0</v>
      </c>
      <c r="K100" s="176" t="s">
        <v>158</v>
      </c>
      <c r="L100" s="40"/>
      <c r="M100" s="181" t="s">
        <v>5</v>
      </c>
      <c r="N100" s="182" t="s">
        <v>49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0.103</v>
      </c>
      <c r="T100" s="184">
        <f>S100*H100</f>
        <v>70.55499999999999</v>
      </c>
      <c r="AR100" s="23" t="s">
        <v>176</v>
      </c>
      <c r="AT100" s="23" t="s">
        <v>154</v>
      </c>
      <c r="AU100" s="23" t="s">
        <v>87</v>
      </c>
      <c r="AY100" s="23" t="s">
        <v>151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176</v>
      </c>
      <c r="BM100" s="23" t="s">
        <v>294</v>
      </c>
    </row>
    <row r="101" spans="2:51" s="12" customFormat="1" ht="13.5">
      <c r="B101" s="211"/>
      <c r="D101" s="206" t="s">
        <v>161</v>
      </c>
      <c r="E101" s="212" t="s">
        <v>5</v>
      </c>
      <c r="F101" s="213" t="s">
        <v>295</v>
      </c>
      <c r="H101" s="214" t="s">
        <v>5</v>
      </c>
      <c r="I101" s="215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4" t="s">
        <v>161</v>
      </c>
      <c r="AU101" s="214" t="s">
        <v>87</v>
      </c>
      <c r="AV101" s="12" t="s">
        <v>24</v>
      </c>
      <c r="AW101" s="12" t="s">
        <v>41</v>
      </c>
      <c r="AX101" s="12" t="s">
        <v>78</v>
      </c>
      <c r="AY101" s="214" t="s">
        <v>151</v>
      </c>
    </row>
    <row r="102" spans="2:51" s="11" customFormat="1" ht="13.5">
      <c r="B102" s="186"/>
      <c r="D102" s="187" t="s">
        <v>161</v>
      </c>
      <c r="E102" s="188" t="s">
        <v>5</v>
      </c>
      <c r="F102" s="189" t="s">
        <v>296</v>
      </c>
      <c r="H102" s="190">
        <v>685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5" t="s">
        <v>161</v>
      </c>
      <c r="AU102" s="195" t="s">
        <v>87</v>
      </c>
      <c r="AV102" s="11" t="s">
        <v>87</v>
      </c>
      <c r="AW102" s="11" t="s">
        <v>41</v>
      </c>
      <c r="AX102" s="11" t="s">
        <v>24</v>
      </c>
      <c r="AY102" s="195" t="s">
        <v>151</v>
      </c>
    </row>
    <row r="103" spans="2:65" s="1" customFormat="1" ht="22.5" customHeight="1">
      <c r="B103" s="173"/>
      <c r="C103" s="174" t="s">
        <v>175</v>
      </c>
      <c r="D103" s="174" t="s">
        <v>154</v>
      </c>
      <c r="E103" s="175" t="s">
        <v>297</v>
      </c>
      <c r="F103" s="176" t="s">
        <v>298</v>
      </c>
      <c r="G103" s="177" t="s">
        <v>299</v>
      </c>
      <c r="H103" s="178">
        <v>3352.86</v>
      </c>
      <c r="I103" s="179"/>
      <c r="J103" s="180">
        <f>ROUND(I103*H103,2)</f>
        <v>0</v>
      </c>
      <c r="K103" s="176" t="s">
        <v>158</v>
      </c>
      <c r="L103" s="40"/>
      <c r="M103" s="181" t="s">
        <v>5</v>
      </c>
      <c r="N103" s="182" t="s">
        <v>49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176</v>
      </c>
      <c r="AT103" s="23" t="s">
        <v>154</v>
      </c>
      <c r="AU103" s="23" t="s">
        <v>87</v>
      </c>
      <c r="AY103" s="23" t="s">
        <v>151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176</v>
      </c>
      <c r="BM103" s="23" t="s">
        <v>300</v>
      </c>
    </row>
    <row r="104" spans="2:51" s="12" customFormat="1" ht="13.5">
      <c r="B104" s="211"/>
      <c r="D104" s="206" t="s">
        <v>161</v>
      </c>
      <c r="E104" s="212" t="s">
        <v>5</v>
      </c>
      <c r="F104" s="213" t="s">
        <v>301</v>
      </c>
      <c r="H104" s="214" t="s">
        <v>5</v>
      </c>
      <c r="I104" s="215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4" t="s">
        <v>161</v>
      </c>
      <c r="AU104" s="214" t="s">
        <v>87</v>
      </c>
      <c r="AV104" s="12" t="s">
        <v>24</v>
      </c>
      <c r="AW104" s="12" t="s">
        <v>41</v>
      </c>
      <c r="AX104" s="12" t="s">
        <v>78</v>
      </c>
      <c r="AY104" s="214" t="s">
        <v>151</v>
      </c>
    </row>
    <row r="105" spans="2:51" s="11" customFormat="1" ht="13.5">
      <c r="B105" s="186"/>
      <c r="D105" s="206" t="s">
        <v>161</v>
      </c>
      <c r="E105" s="195" t="s">
        <v>5</v>
      </c>
      <c r="F105" s="207" t="s">
        <v>302</v>
      </c>
      <c r="H105" s="208">
        <v>2901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161</v>
      </c>
      <c r="AU105" s="195" t="s">
        <v>87</v>
      </c>
      <c r="AV105" s="11" t="s">
        <v>87</v>
      </c>
      <c r="AW105" s="11" t="s">
        <v>41</v>
      </c>
      <c r="AX105" s="11" t="s">
        <v>78</v>
      </c>
      <c r="AY105" s="195" t="s">
        <v>151</v>
      </c>
    </row>
    <row r="106" spans="2:51" s="12" customFormat="1" ht="13.5">
      <c r="B106" s="211"/>
      <c r="D106" s="206" t="s">
        <v>161</v>
      </c>
      <c r="E106" s="212" t="s">
        <v>5</v>
      </c>
      <c r="F106" s="213" t="s">
        <v>303</v>
      </c>
      <c r="H106" s="214" t="s">
        <v>5</v>
      </c>
      <c r="I106" s="215"/>
      <c r="L106" s="211"/>
      <c r="M106" s="216"/>
      <c r="N106" s="217"/>
      <c r="O106" s="217"/>
      <c r="P106" s="217"/>
      <c r="Q106" s="217"/>
      <c r="R106" s="217"/>
      <c r="S106" s="217"/>
      <c r="T106" s="218"/>
      <c r="AT106" s="214" t="s">
        <v>161</v>
      </c>
      <c r="AU106" s="214" t="s">
        <v>87</v>
      </c>
      <c r="AV106" s="12" t="s">
        <v>24</v>
      </c>
      <c r="AW106" s="12" t="s">
        <v>41</v>
      </c>
      <c r="AX106" s="12" t="s">
        <v>78</v>
      </c>
      <c r="AY106" s="214" t="s">
        <v>151</v>
      </c>
    </row>
    <row r="107" spans="2:51" s="11" customFormat="1" ht="13.5">
      <c r="B107" s="186"/>
      <c r="D107" s="206" t="s">
        <v>161</v>
      </c>
      <c r="E107" s="195" t="s">
        <v>5</v>
      </c>
      <c r="F107" s="207" t="s">
        <v>304</v>
      </c>
      <c r="H107" s="208">
        <v>460.8</v>
      </c>
      <c r="I107" s="191"/>
      <c r="L107" s="186"/>
      <c r="M107" s="192"/>
      <c r="N107" s="193"/>
      <c r="O107" s="193"/>
      <c r="P107" s="193"/>
      <c r="Q107" s="193"/>
      <c r="R107" s="193"/>
      <c r="S107" s="193"/>
      <c r="T107" s="194"/>
      <c r="AT107" s="195" t="s">
        <v>161</v>
      </c>
      <c r="AU107" s="195" t="s">
        <v>87</v>
      </c>
      <c r="AV107" s="11" t="s">
        <v>87</v>
      </c>
      <c r="AW107" s="11" t="s">
        <v>41</v>
      </c>
      <c r="AX107" s="11" t="s">
        <v>78</v>
      </c>
      <c r="AY107" s="195" t="s">
        <v>151</v>
      </c>
    </row>
    <row r="108" spans="2:51" s="14" customFormat="1" ht="13.5">
      <c r="B108" s="234"/>
      <c r="D108" s="206" t="s">
        <v>161</v>
      </c>
      <c r="E108" s="235" t="s">
        <v>5</v>
      </c>
      <c r="F108" s="236" t="s">
        <v>305</v>
      </c>
      <c r="H108" s="237">
        <v>3361.8</v>
      </c>
      <c r="I108" s="238"/>
      <c r="L108" s="234"/>
      <c r="M108" s="239"/>
      <c r="N108" s="240"/>
      <c r="O108" s="240"/>
      <c r="P108" s="240"/>
      <c r="Q108" s="240"/>
      <c r="R108" s="240"/>
      <c r="S108" s="240"/>
      <c r="T108" s="241"/>
      <c r="AT108" s="235" t="s">
        <v>161</v>
      </c>
      <c r="AU108" s="235" t="s">
        <v>87</v>
      </c>
      <c r="AV108" s="14" t="s">
        <v>150</v>
      </c>
      <c r="AW108" s="14" t="s">
        <v>41</v>
      </c>
      <c r="AX108" s="14" t="s">
        <v>78</v>
      </c>
      <c r="AY108" s="235" t="s">
        <v>151</v>
      </c>
    </row>
    <row r="109" spans="2:51" s="12" customFormat="1" ht="13.5">
      <c r="B109" s="211"/>
      <c r="D109" s="206" t="s">
        <v>161</v>
      </c>
      <c r="E109" s="212" t="s">
        <v>5</v>
      </c>
      <c r="F109" s="213" t="s">
        <v>306</v>
      </c>
      <c r="H109" s="214" t="s">
        <v>5</v>
      </c>
      <c r="I109" s="215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4" t="s">
        <v>161</v>
      </c>
      <c r="AU109" s="214" t="s">
        <v>87</v>
      </c>
      <c r="AV109" s="12" t="s">
        <v>24</v>
      </c>
      <c r="AW109" s="12" t="s">
        <v>41</v>
      </c>
      <c r="AX109" s="12" t="s">
        <v>78</v>
      </c>
      <c r="AY109" s="214" t="s">
        <v>151</v>
      </c>
    </row>
    <row r="110" spans="2:51" s="11" customFormat="1" ht="13.5">
      <c r="B110" s="186"/>
      <c r="D110" s="206" t="s">
        <v>161</v>
      </c>
      <c r="E110" s="195" t="s">
        <v>5</v>
      </c>
      <c r="F110" s="207" t="s">
        <v>307</v>
      </c>
      <c r="H110" s="208">
        <v>-8.94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5" t="s">
        <v>161</v>
      </c>
      <c r="AU110" s="195" t="s">
        <v>87</v>
      </c>
      <c r="AV110" s="11" t="s">
        <v>87</v>
      </c>
      <c r="AW110" s="11" t="s">
        <v>41</v>
      </c>
      <c r="AX110" s="11" t="s">
        <v>78</v>
      </c>
      <c r="AY110" s="195" t="s">
        <v>151</v>
      </c>
    </row>
    <row r="111" spans="2:51" s="13" customFormat="1" ht="13.5">
      <c r="B111" s="225"/>
      <c r="D111" s="187" t="s">
        <v>161</v>
      </c>
      <c r="E111" s="226" t="s">
        <v>5</v>
      </c>
      <c r="F111" s="227" t="s">
        <v>283</v>
      </c>
      <c r="H111" s="228">
        <v>3352.86</v>
      </c>
      <c r="I111" s="229"/>
      <c r="L111" s="225"/>
      <c r="M111" s="230"/>
      <c r="N111" s="231"/>
      <c r="O111" s="231"/>
      <c r="P111" s="231"/>
      <c r="Q111" s="231"/>
      <c r="R111" s="231"/>
      <c r="S111" s="231"/>
      <c r="T111" s="232"/>
      <c r="AT111" s="233" t="s">
        <v>161</v>
      </c>
      <c r="AU111" s="233" t="s">
        <v>87</v>
      </c>
      <c r="AV111" s="13" t="s">
        <v>176</v>
      </c>
      <c r="AW111" s="13" t="s">
        <v>41</v>
      </c>
      <c r="AX111" s="13" t="s">
        <v>24</v>
      </c>
      <c r="AY111" s="233" t="s">
        <v>151</v>
      </c>
    </row>
    <row r="112" spans="2:65" s="1" customFormat="1" ht="22.5" customHeight="1">
      <c r="B112" s="173"/>
      <c r="C112" s="174" t="s">
        <v>197</v>
      </c>
      <c r="D112" s="174" t="s">
        <v>154</v>
      </c>
      <c r="E112" s="175" t="s">
        <v>308</v>
      </c>
      <c r="F112" s="176" t="s">
        <v>309</v>
      </c>
      <c r="G112" s="177" t="s">
        <v>299</v>
      </c>
      <c r="H112" s="178">
        <v>7.5</v>
      </c>
      <c r="I112" s="179"/>
      <c r="J112" s="180">
        <f>ROUND(I112*H112,2)</f>
        <v>0</v>
      </c>
      <c r="K112" s="176" t="s">
        <v>158</v>
      </c>
      <c r="L112" s="40"/>
      <c r="M112" s="181" t="s">
        <v>5</v>
      </c>
      <c r="N112" s="182" t="s">
        <v>49</v>
      </c>
      <c r="O112" s="41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3" t="s">
        <v>176</v>
      </c>
      <c r="AT112" s="23" t="s">
        <v>154</v>
      </c>
      <c r="AU112" s="23" t="s">
        <v>87</v>
      </c>
      <c r="AY112" s="23" t="s">
        <v>151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24</v>
      </c>
      <c r="BK112" s="185">
        <f>ROUND(I112*H112,2)</f>
        <v>0</v>
      </c>
      <c r="BL112" s="23" t="s">
        <v>176</v>
      </c>
      <c r="BM112" s="23" t="s">
        <v>310</v>
      </c>
    </row>
    <row r="113" spans="2:51" s="12" customFormat="1" ht="13.5">
      <c r="B113" s="211"/>
      <c r="D113" s="206" t="s">
        <v>161</v>
      </c>
      <c r="E113" s="212" t="s">
        <v>5</v>
      </c>
      <c r="F113" s="213" t="s">
        <v>311</v>
      </c>
      <c r="H113" s="214" t="s">
        <v>5</v>
      </c>
      <c r="I113" s="215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4" t="s">
        <v>161</v>
      </c>
      <c r="AU113" s="214" t="s">
        <v>87</v>
      </c>
      <c r="AV113" s="12" t="s">
        <v>24</v>
      </c>
      <c r="AW113" s="12" t="s">
        <v>41</v>
      </c>
      <c r="AX113" s="12" t="s">
        <v>78</v>
      </c>
      <c r="AY113" s="214" t="s">
        <v>151</v>
      </c>
    </row>
    <row r="114" spans="2:51" s="11" customFormat="1" ht="13.5">
      <c r="B114" s="186"/>
      <c r="D114" s="187" t="s">
        <v>161</v>
      </c>
      <c r="E114" s="188" t="s">
        <v>5</v>
      </c>
      <c r="F114" s="189" t="s">
        <v>312</v>
      </c>
      <c r="H114" s="190">
        <v>7.5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5" t="s">
        <v>161</v>
      </c>
      <c r="AU114" s="195" t="s">
        <v>87</v>
      </c>
      <c r="AV114" s="11" t="s">
        <v>87</v>
      </c>
      <c r="AW114" s="11" t="s">
        <v>41</v>
      </c>
      <c r="AX114" s="11" t="s">
        <v>24</v>
      </c>
      <c r="AY114" s="195" t="s">
        <v>151</v>
      </c>
    </row>
    <row r="115" spans="2:65" s="1" customFormat="1" ht="22.5" customHeight="1">
      <c r="B115" s="173"/>
      <c r="C115" s="174" t="s">
        <v>203</v>
      </c>
      <c r="D115" s="174" t="s">
        <v>154</v>
      </c>
      <c r="E115" s="175" t="s">
        <v>313</v>
      </c>
      <c r="F115" s="176" t="s">
        <v>314</v>
      </c>
      <c r="G115" s="177" t="s">
        <v>299</v>
      </c>
      <c r="H115" s="178">
        <v>7.5</v>
      </c>
      <c r="I115" s="179"/>
      <c r="J115" s="180">
        <f>ROUND(I115*H115,2)</f>
        <v>0</v>
      </c>
      <c r="K115" s="176" t="s">
        <v>158</v>
      </c>
      <c r="L115" s="40"/>
      <c r="M115" s="181" t="s">
        <v>5</v>
      </c>
      <c r="N115" s="182" t="s">
        <v>49</v>
      </c>
      <c r="O115" s="41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23" t="s">
        <v>176</v>
      </c>
      <c r="AT115" s="23" t="s">
        <v>154</v>
      </c>
      <c r="AU115" s="23" t="s">
        <v>87</v>
      </c>
      <c r="AY115" s="23" t="s">
        <v>151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3" t="s">
        <v>24</v>
      </c>
      <c r="BK115" s="185">
        <f>ROUND(I115*H115,2)</f>
        <v>0</v>
      </c>
      <c r="BL115" s="23" t="s">
        <v>176</v>
      </c>
      <c r="BM115" s="23" t="s">
        <v>315</v>
      </c>
    </row>
    <row r="116" spans="2:51" s="12" customFormat="1" ht="13.5">
      <c r="B116" s="211"/>
      <c r="D116" s="206" t="s">
        <v>161</v>
      </c>
      <c r="E116" s="212" t="s">
        <v>5</v>
      </c>
      <c r="F116" s="213" t="s">
        <v>316</v>
      </c>
      <c r="H116" s="214" t="s">
        <v>5</v>
      </c>
      <c r="I116" s="215"/>
      <c r="L116" s="211"/>
      <c r="M116" s="216"/>
      <c r="N116" s="217"/>
      <c r="O116" s="217"/>
      <c r="P116" s="217"/>
      <c r="Q116" s="217"/>
      <c r="R116" s="217"/>
      <c r="S116" s="217"/>
      <c r="T116" s="218"/>
      <c r="AT116" s="214" t="s">
        <v>161</v>
      </c>
      <c r="AU116" s="214" t="s">
        <v>87</v>
      </c>
      <c r="AV116" s="12" t="s">
        <v>24</v>
      </c>
      <c r="AW116" s="12" t="s">
        <v>41</v>
      </c>
      <c r="AX116" s="12" t="s">
        <v>78</v>
      </c>
      <c r="AY116" s="214" t="s">
        <v>151</v>
      </c>
    </row>
    <row r="117" spans="2:51" s="11" customFormat="1" ht="13.5">
      <c r="B117" s="186"/>
      <c r="D117" s="187" t="s">
        <v>161</v>
      </c>
      <c r="E117" s="188" t="s">
        <v>5</v>
      </c>
      <c r="F117" s="189" t="s">
        <v>317</v>
      </c>
      <c r="H117" s="190">
        <v>7.5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5" t="s">
        <v>161</v>
      </c>
      <c r="AU117" s="195" t="s">
        <v>87</v>
      </c>
      <c r="AV117" s="11" t="s">
        <v>87</v>
      </c>
      <c r="AW117" s="11" t="s">
        <v>41</v>
      </c>
      <c r="AX117" s="11" t="s">
        <v>24</v>
      </c>
      <c r="AY117" s="195" t="s">
        <v>151</v>
      </c>
    </row>
    <row r="118" spans="2:65" s="1" customFormat="1" ht="22.5" customHeight="1">
      <c r="B118" s="173"/>
      <c r="C118" s="174" t="s">
        <v>213</v>
      </c>
      <c r="D118" s="174" t="s">
        <v>154</v>
      </c>
      <c r="E118" s="175" t="s">
        <v>318</v>
      </c>
      <c r="F118" s="176" t="s">
        <v>319</v>
      </c>
      <c r="G118" s="177" t="s">
        <v>299</v>
      </c>
      <c r="H118" s="178">
        <v>1984.284</v>
      </c>
      <c r="I118" s="179"/>
      <c r="J118" s="180">
        <f>ROUND(I118*H118,2)</f>
        <v>0</v>
      </c>
      <c r="K118" s="176" t="s">
        <v>158</v>
      </c>
      <c r="L118" s="40"/>
      <c r="M118" s="181" t="s">
        <v>5</v>
      </c>
      <c r="N118" s="182" t="s">
        <v>49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176</v>
      </c>
      <c r="AT118" s="23" t="s">
        <v>154</v>
      </c>
      <c r="AU118" s="23" t="s">
        <v>87</v>
      </c>
      <c r="AY118" s="23" t="s">
        <v>151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176</v>
      </c>
      <c r="BM118" s="23" t="s">
        <v>320</v>
      </c>
    </row>
    <row r="119" spans="2:51" s="12" customFormat="1" ht="27">
      <c r="B119" s="211"/>
      <c r="D119" s="206" t="s">
        <v>161</v>
      </c>
      <c r="E119" s="212" t="s">
        <v>5</v>
      </c>
      <c r="F119" s="213" t="s">
        <v>321</v>
      </c>
      <c r="H119" s="214" t="s">
        <v>5</v>
      </c>
      <c r="I119" s="215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4" t="s">
        <v>161</v>
      </c>
      <c r="AU119" s="214" t="s">
        <v>87</v>
      </c>
      <c r="AV119" s="12" t="s">
        <v>24</v>
      </c>
      <c r="AW119" s="12" t="s">
        <v>41</v>
      </c>
      <c r="AX119" s="12" t="s">
        <v>78</v>
      </c>
      <c r="AY119" s="214" t="s">
        <v>151</v>
      </c>
    </row>
    <row r="120" spans="2:51" s="12" customFormat="1" ht="13.5">
      <c r="B120" s="211"/>
      <c r="D120" s="206" t="s">
        <v>161</v>
      </c>
      <c r="E120" s="212" t="s">
        <v>5</v>
      </c>
      <c r="F120" s="213" t="s">
        <v>322</v>
      </c>
      <c r="H120" s="214" t="s">
        <v>5</v>
      </c>
      <c r="I120" s="215"/>
      <c r="L120" s="211"/>
      <c r="M120" s="216"/>
      <c r="N120" s="217"/>
      <c r="O120" s="217"/>
      <c r="P120" s="217"/>
      <c r="Q120" s="217"/>
      <c r="R120" s="217"/>
      <c r="S120" s="217"/>
      <c r="T120" s="218"/>
      <c r="AT120" s="214" t="s">
        <v>161</v>
      </c>
      <c r="AU120" s="214" t="s">
        <v>87</v>
      </c>
      <c r="AV120" s="12" t="s">
        <v>24</v>
      </c>
      <c r="AW120" s="12" t="s">
        <v>41</v>
      </c>
      <c r="AX120" s="12" t="s">
        <v>78</v>
      </c>
      <c r="AY120" s="214" t="s">
        <v>151</v>
      </c>
    </row>
    <row r="121" spans="2:51" s="11" customFormat="1" ht="13.5">
      <c r="B121" s="186"/>
      <c r="D121" s="206" t="s">
        <v>161</v>
      </c>
      <c r="E121" s="195" t="s">
        <v>5</v>
      </c>
      <c r="F121" s="207" t="s">
        <v>323</v>
      </c>
      <c r="H121" s="208">
        <v>469.962</v>
      </c>
      <c r="I121" s="191"/>
      <c r="L121" s="186"/>
      <c r="M121" s="192"/>
      <c r="N121" s="193"/>
      <c r="O121" s="193"/>
      <c r="P121" s="193"/>
      <c r="Q121" s="193"/>
      <c r="R121" s="193"/>
      <c r="S121" s="193"/>
      <c r="T121" s="194"/>
      <c r="AT121" s="195" t="s">
        <v>161</v>
      </c>
      <c r="AU121" s="195" t="s">
        <v>87</v>
      </c>
      <c r="AV121" s="11" t="s">
        <v>87</v>
      </c>
      <c r="AW121" s="11" t="s">
        <v>41</v>
      </c>
      <c r="AX121" s="11" t="s">
        <v>78</v>
      </c>
      <c r="AY121" s="195" t="s">
        <v>151</v>
      </c>
    </row>
    <row r="122" spans="2:51" s="12" customFormat="1" ht="13.5">
      <c r="B122" s="211"/>
      <c r="D122" s="206" t="s">
        <v>161</v>
      </c>
      <c r="E122" s="212" t="s">
        <v>5</v>
      </c>
      <c r="F122" s="213" t="s">
        <v>324</v>
      </c>
      <c r="H122" s="214" t="s">
        <v>5</v>
      </c>
      <c r="I122" s="215"/>
      <c r="L122" s="211"/>
      <c r="M122" s="216"/>
      <c r="N122" s="217"/>
      <c r="O122" s="217"/>
      <c r="P122" s="217"/>
      <c r="Q122" s="217"/>
      <c r="R122" s="217"/>
      <c r="S122" s="217"/>
      <c r="T122" s="218"/>
      <c r="AT122" s="214" t="s">
        <v>161</v>
      </c>
      <c r="AU122" s="214" t="s">
        <v>87</v>
      </c>
      <c r="AV122" s="12" t="s">
        <v>24</v>
      </c>
      <c r="AW122" s="12" t="s">
        <v>41</v>
      </c>
      <c r="AX122" s="12" t="s">
        <v>78</v>
      </c>
      <c r="AY122" s="214" t="s">
        <v>151</v>
      </c>
    </row>
    <row r="123" spans="2:51" s="11" customFormat="1" ht="13.5">
      <c r="B123" s="186"/>
      <c r="D123" s="206" t="s">
        <v>161</v>
      </c>
      <c r="E123" s="195" t="s">
        <v>5</v>
      </c>
      <c r="F123" s="207" t="s">
        <v>325</v>
      </c>
      <c r="H123" s="208">
        <v>522.18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95" t="s">
        <v>161</v>
      </c>
      <c r="AU123" s="195" t="s">
        <v>87</v>
      </c>
      <c r="AV123" s="11" t="s">
        <v>87</v>
      </c>
      <c r="AW123" s="11" t="s">
        <v>41</v>
      </c>
      <c r="AX123" s="11" t="s">
        <v>78</v>
      </c>
      <c r="AY123" s="195" t="s">
        <v>151</v>
      </c>
    </row>
    <row r="124" spans="2:51" s="14" customFormat="1" ht="13.5">
      <c r="B124" s="234"/>
      <c r="D124" s="206" t="s">
        <v>161</v>
      </c>
      <c r="E124" s="235" t="s">
        <v>5</v>
      </c>
      <c r="F124" s="236" t="s">
        <v>305</v>
      </c>
      <c r="H124" s="237">
        <v>992.142</v>
      </c>
      <c r="I124" s="238"/>
      <c r="L124" s="234"/>
      <c r="M124" s="239"/>
      <c r="N124" s="240"/>
      <c r="O124" s="240"/>
      <c r="P124" s="240"/>
      <c r="Q124" s="240"/>
      <c r="R124" s="240"/>
      <c r="S124" s="240"/>
      <c r="T124" s="241"/>
      <c r="AT124" s="235" t="s">
        <v>161</v>
      </c>
      <c r="AU124" s="235" t="s">
        <v>87</v>
      </c>
      <c r="AV124" s="14" t="s">
        <v>150</v>
      </c>
      <c r="AW124" s="14" t="s">
        <v>41</v>
      </c>
      <c r="AX124" s="14" t="s">
        <v>78</v>
      </c>
      <c r="AY124" s="235" t="s">
        <v>151</v>
      </c>
    </row>
    <row r="125" spans="2:51" s="12" customFormat="1" ht="13.5">
      <c r="B125" s="211"/>
      <c r="D125" s="206" t="s">
        <v>161</v>
      </c>
      <c r="E125" s="212" t="s">
        <v>5</v>
      </c>
      <c r="F125" s="213" t="s">
        <v>326</v>
      </c>
      <c r="H125" s="214" t="s">
        <v>5</v>
      </c>
      <c r="I125" s="215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4" t="s">
        <v>161</v>
      </c>
      <c r="AU125" s="214" t="s">
        <v>87</v>
      </c>
      <c r="AV125" s="12" t="s">
        <v>24</v>
      </c>
      <c r="AW125" s="12" t="s">
        <v>41</v>
      </c>
      <c r="AX125" s="12" t="s">
        <v>78</v>
      </c>
      <c r="AY125" s="214" t="s">
        <v>151</v>
      </c>
    </row>
    <row r="126" spans="2:51" s="11" customFormat="1" ht="13.5">
      <c r="B126" s="186"/>
      <c r="D126" s="206" t="s">
        <v>161</v>
      </c>
      <c r="E126" s="195" t="s">
        <v>5</v>
      </c>
      <c r="F126" s="207" t="s">
        <v>327</v>
      </c>
      <c r="H126" s="208">
        <v>992.142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5" t="s">
        <v>161</v>
      </c>
      <c r="AU126" s="195" t="s">
        <v>87</v>
      </c>
      <c r="AV126" s="11" t="s">
        <v>87</v>
      </c>
      <c r="AW126" s="11" t="s">
        <v>41</v>
      </c>
      <c r="AX126" s="11" t="s">
        <v>78</v>
      </c>
      <c r="AY126" s="195" t="s">
        <v>151</v>
      </c>
    </row>
    <row r="127" spans="2:51" s="13" customFormat="1" ht="13.5">
      <c r="B127" s="225"/>
      <c r="D127" s="187" t="s">
        <v>161</v>
      </c>
      <c r="E127" s="226" t="s">
        <v>5</v>
      </c>
      <c r="F127" s="227" t="s">
        <v>283</v>
      </c>
      <c r="H127" s="228">
        <v>1984.284</v>
      </c>
      <c r="I127" s="229"/>
      <c r="L127" s="225"/>
      <c r="M127" s="230"/>
      <c r="N127" s="231"/>
      <c r="O127" s="231"/>
      <c r="P127" s="231"/>
      <c r="Q127" s="231"/>
      <c r="R127" s="231"/>
      <c r="S127" s="231"/>
      <c r="T127" s="232"/>
      <c r="AT127" s="233" t="s">
        <v>161</v>
      </c>
      <c r="AU127" s="233" t="s">
        <v>87</v>
      </c>
      <c r="AV127" s="13" t="s">
        <v>176</v>
      </c>
      <c r="AW127" s="13" t="s">
        <v>41</v>
      </c>
      <c r="AX127" s="13" t="s">
        <v>24</v>
      </c>
      <c r="AY127" s="233" t="s">
        <v>151</v>
      </c>
    </row>
    <row r="128" spans="2:65" s="1" customFormat="1" ht="22.5" customHeight="1">
      <c r="B128" s="173"/>
      <c r="C128" s="174" t="s">
        <v>221</v>
      </c>
      <c r="D128" s="174" t="s">
        <v>154</v>
      </c>
      <c r="E128" s="175" t="s">
        <v>328</v>
      </c>
      <c r="F128" s="176" t="s">
        <v>329</v>
      </c>
      <c r="G128" s="177" t="s">
        <v>299</v>
      </c>
      <c r="H128" s="178">
        <v>3707.01</v>
      </c>
      <c r="I128" s="179"/>
      <c r="J128" s="180">
        <f>ROUND(I128*H128,2)</f>
        <v>0</v>
      </c>
      <c r="K128" s="176" t="s">
        <v>158</v>
      </c>
      <c r="L128" s="40"/>
      <c r="M128" s="181" t="s">
        <v>5</v>
      </c>
      <c r="N128" s="182" t="s">
        <v>49</v>
      </c>
      <c r="O128" s="41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23" t="s">
        <v>176</v>
      </c>
      <c r="AT128" s="23" t="s">
        <v>154</v>
      </c>
      <c r="AU128" s="23" t="s">
        <v>87</v>
      </c>
      <c r="AY128" s="23" t="s">
        <v>151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3" t="s">
        <v>24</v>
      </c>
      <c r="BK128" s="185">
        <f>ROUND(I128*H128,2)</f>
        <v>0</v>
      </c>
      <c r="BL128" s="23" t="s">
        <v>176</v>
      </c>
      <c r="BM128" s="23" t="s">
        <v>330</v>
      </c>
    </row>
    <row r="129" spans="2:51" s="12" customFormat="1" ht="13.5">
      <c r="B129" s="211"/>
      <c r="D129" s="206" t="s">
        <v>161</v>
      </c>
      <c r="E129" s="212" t="s">
        <v>5</v>
      </c>
      <c r="F129" s="213" t="s">
        <v>331</v>
      </c>
      <c r="H129" s="214" t="s">
        <v>5</v>
      </c>
      <c r="I129" s="215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4" t="s">
        <v>161</v>
      </c>
      <c r="AU129" s="214" t="s">
        <v>87</v>
      </c>
      <c r="AV129" s="12" t="s">
        <v>24</v>
      </c>
      <c r="AW129" s="12" t="s">
        <v>41</v>
      </c>
      <c r="AX129" s="12" t="s">
        <v>78</v>
      </c>
      <c r="AY129" s="214" t="s">
        <v>151</v>
      </c>
    </row>
    <row r="130" spans="2:51" s="11" customFormat="1" ht="13.5">
      <c r="B130" s="186"/>
      <c r="D130" s="206" t="s">
        <v>161</v>
      </c>
      <c r="E130" s="195" t="s">
        <v>5</v>
      </c>
      <c r="F130" s="207" t="s">
        <v>332</v>
      </c>
      <c r="H130" s="208">
        <v>346.65</v>
      </c>
      <c r="I130" s="191"/>
      <c r="L130" s="186"/>
      <c r="M130" s="192"/>
      <c r="N130" s="193"/>
      <c r="O130" s="193"/>
      <c r="P130" s="193"/>
      <c r="Q130" s="193"/>
      <c r="R130" s="193"/>
      <c r="S130" s="193"/>
      <c r="T130" s="194"/>
      <c r="AT130" s="195" t="s">
        <v>161</v>
      </c>
      <c r="AU130" s="195" t="s">
        <v>87</v>
      </c>
      <c r="AV130" s="11" t="s">
        <v>87</v>
      </c>
      <c r="AW130" s="11" t="s">
        <v>41</v>
      </c>
      <c r="AX130" s="11" t="s">
        <v>78</v>
      </c>
      <c r="AY130" s="195" t="s">
        <v>151</v>
      </c>
    </row>
    <row r="131" spans="2:51" s="12" customFormat="1" ht="13.5">
      <c r="B131" s="211"/>
      <c r="D131" s="206" t="s">
        <v>161</v>
      </c>
      <c r="E131" s="212" t="s">
        <v>5</v>
      </c>
      <c r="F131" s="213" t="s">
        <v>333</v>
      </c>
      <c r="H131" s="214" t="s">
        <v>5</v>
      </c>
      <c r="I131" s="215"/>
      <c r="L131" s="211"/>
      <c r="M131" s="216"/>
      <c r="N131" s="217"/>
      <c r="O131" s="217"/>
      <c r="P131" s="217"/>
      <c r="Q131" s="217"/>
      <c r="R131" s="217"/>
      <c r="S131" s="217"/>
      <c r="T131" s="218"/>
      <c r="AT131" s="214" t="s">
        <v>161</v>
      </c>
      <c r="AU131" s="214" t="s">
        <v>87</v>
      </c>
      <c r="AV131" s="12" t="s">
        <v>24</v>
      </c>
      <c r="AW131" s="12" t="s">
        <v>41</v>
      </c>
      <c r="AX131" s="12" t="s">
        <v>78</v>
      </c>
      <c r="AY131" s="214" t="s">
        <v>151</v>
      </c>
    </row>
    <row r="132" spans="2:51" s="11" customFormat="1" ht="13.5">
      <c r="B132" s="186"/>
      <c r="D132" s="206" t="s">
        <v>161</v>
      </c>
      <c r="E132" s="195" t="s">
        <v>5</v>
      </c>
      <c r="F132" s="207" t="s">
        <v>334</v>
      </c>
      <c r="H132" s="208">
        <v>3352.86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5" t="s">
        <v>161</v>
      </c>
      <c r="AU132" s="195" t="s">
        <v>87</v>
      </c>
      <c r="AV132" s="11" t="s">
        <v>87</v>
      </c>
      <c r="AW132" s="11" t="s">
        <v>41</v>
      </c>
      <c r="AX132" s="11" t="s">
        <v>78</v>
      </c>
      <c r="AY132" s="195" t="s">
        <v>151</v>
      </c>
    </row>
    <row r="133" spans="2:51" s="12" customFormat="1" ht="13.5">
      <c r="B133" s="211"/>
      <c r="D133" s="206" t="s">
        <v>161</v>
      </c>
      <c r="E133" s="212" t="s">
        <v>5</v>
      </c>
      <c r="F133" s="213" t="s">
        <v>335</v>
      </c>
      <c r="H133" s="214" t="s">
        <v>5</v>
      </c>
      <c r="I133" s="215"/>
      <c r="L133" s="211"/>
      <c r="M133" s="216"/>
      <c r="N133" s="217"/>
      <c r="O133" s="217"/>
      <c r="P133" s="217"/>
      <c r="Q133" s="217"/>
      <c r="R133" s="217"/>
      <c r="S133" s="217"/>
      <c r="T133" s="218"/>
      <c r="AT133" s="214" t="s">
        <v>161</v>
      </c>
      <c r="AU133" s="214" t="s">
        <v>87</v>
      </c>
      <c r="AV133" s="12" t="s">
        <v>24</v>
      </c>
      <c r="AW133" s="12" t="s">
        <v>41</v>
      </c>
      <c r="AX133" s="12" t="s">
        <v>78</v>
      </c>
      <c r="AY133" s="214" t="s">
        <v>151</v>
      </c>
    </row>
    <row r="134" spans="2:51" s="11" customFormat="1" ht="13.5">
      <c r="B134" s="186"/>
      <c r="D134" s="206" t="s">
        <v>161</v>
      </c>
      <c r="E134" s="195" t="s">
        <v>5</v>
      </c>
      <c r="F134" s="207" t="s">
        <v>317</v>
      </c>
      <c r="H134" s="208">
        <v>7.5</v>
      </c>
      <c r="I134" s="191"/>
      <c r="L134" s="186"/>
      <c r="M134" s="192"/>
      <c r="N134" s="193"/>
      <c r="O134" s="193"/>
      <c r="P134" s="193"/>
      <c r="Q134" s="193"/>
      <c r="R134" s="193"/>
      <c r="S134" s="193"/>
      <c r="T134" s="194"/>
      <c r="AT134" s="195" t="s">
        <v>161</v>
      </c>
      <c r="AU134" s="195" t="s">
        <v>87</v>
      </c>
      <c r="AV134" s="11" t="s">
        <v>87</v>
      </c>
      <c r="AW134" s="11" t="s">
        <v>41</v>
      </c>
      <c r="AX134" s="11" t="s">
        <v>78</v>
      </c>
      <c r="AY134" s="195" t="s">
        <v>151</v>
      </c>
    </row>
    <row r="135" spans="2:51" s="13" customFormat="1" ht="13.5">
      <c r="B135" s="225"/>
      <c r="D135" s="187" t="s">
        <v>161</v>
      </c>
      <c r="E135" s="226" t="s">
        <v>5</v>
      </c>
      <c r="F135" s="227" t="s">
        <v>283</v>
      </c>
      <c r="H135" s="228">
        <v>3707.01</v>
      </c>
      <c r="I135" s="229"/>
      <c r="L135" s="225"/>
      <c r="M135" s="230"/>
      <c r="N135" s="231"/>
      <c r="O135" s="231"/>
      <c r="P135" s="231"/>
      <c r="Q135" s="231"/>
      <c r="R135" s="231"/>
      <c r="S135" s="231"/>
      <c r="T135" s="232"/>
      <c r="AT135" s="233" t="s">
        <v>161</v>
      </c>
      <c r="AU135" s="233" t="s">
        <v>87</v>
      </c>
      <c r="AV135" s="13" t="s">
        <v>176</v>
      </c>
      <c r="AW135" s="13" t="s">
        <v>41</v>
      </c>
      <c r="AX135" s="13" t="s">
        <v>24</v>
      </c>
      <c r="AY135" s="233" t="s">
        <v>151</v>
      </c>
    </row>
    <row r="136" spans="2:65" s="1" customFormat="1" ht="31.5" customHeight="1">
      <c r="B136" s="173"/>
      <c r="C136" s="174" t="s">
        <v>29</v>
      </c>
      <c r="D136" s="174" t="s">
        <v>154</v>
      </c>
      <c r="E136" s="175" t="s">
        <v>336</v>
      </c>
      <c r="F136" s="176" t="s">
        <v>337</v>
      </c>
      <c r="G136" s="177" t="s">
        <v>299</v>
      </c>
      <c r="H136" s="178">
        <v>37070.1</v>
      </c>
      <c r="I136" s="179"/>
      <c r="J136" s="180">
        <f>ROUND(I136*H136,2)</f>
        <v>0</v>
      </c>
      <c r="K136" s="176" t="s">
        <v>158</v>
      </c>
      <c r="L136" s="40"/>
      <c r="M136" s="181" t="s">
        <v>5</v>
      </c>
      <c r="N136" s="182" t="s">
        <v>49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176</v>
      </c>
      <c r="AT136" s="23" t="s">
        <v>154</v>
      </c>
      <c r="AU136" s="23" t="s">
        <v>87</v>
      </c>
      <c r="AY136" s="23" t="s">
        <v>151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24</v>
      </c>
      <c r="BK136" s="185">
        <f>ROUND(I136*H136,2)</f>
        <v>0</v>
      </c>
      <c r="BL136" s="23" t="s">
        <v>176</v>
      </c>
      <c r="BM136" s="23" t="s">
        <v>338</v>
      </c>
    </row>
    <row r="137" spans="2:51" s="12" customFormat="1" ht="27">
      <c r="B137" s="211"/>
      <c r="D137" s="206" t="s">
        <v>161</v>
      </c>
      <c r="E137" s="212" t="s">
        <v>5</v>
      </c>
      <c r="F137" s="213" t="s">
        <v>339</v>
      </c>
      <c r="H137" s="214" t="s">
        <v>5</v>
      </c>
      <c r="I137" s="215"/>
      <c r="L137" s="211"/>
      <c r="M137" s="216"/>
      <c r="N137" s="217"/>
      <c r="O137" s="217"/>
      <c r="P137" s="217"/>
      <c r="Q137" s="217"/>
      <c r="R137" s="217"/>
      <c r="S137" s="217"/>
      <c r="T137" s="218"/>
      <c r="AT137" s="214" t="s">
        <v>161</v>
      </c>
      <c r="AU137" s="214" t="s">
        <v>87</v>
      </c>
      <c r="AV137" s="12" t="s">
        <v>24</v>
      </c>
      <c r="AW137" s="12" t="s">
        <v>41</v>
      </c>
      <c r="AX137" s="12" t="s">
        <v>78</v>
      </c>
      <c r="AY137" s="214" t="s">
        <v>151</v>
      </c>
    </row>
    <row r="138" spans="2:51" s="11" customFormat="1" ht="13.5">
      <c r="B138" s="186"/>
      <c r="D138" s="187" t="s">
        <v>161</v>
      </c>
      <c r="E138" s="188" t="s">
        <v>5</v>
      </c>
      <c r="F138" s="189" t="s">
        <v>340</v>
      </c>
      <c r="H138" s="190">
        <v>37070.1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95" t="s">
        <v>161</v>
      </c>
      <c r="AU138" s="195" t="s">
        <v>87</v>
      </c>
      <c r="AV138" s="11" t="s">
        <v>87</v>
      </c>
      <c r="AW138" s="11" t="s">
        <v>41</v>
      </c>
      <c r="AX138" s="11" t="s">
        <v>24</v>
      </c>
      <c r="AY138" s="195" t="s">
        <v>151</v>
      </c>
    </row>
    <row r="139" spans="2:65" s="1" customFormat="1" ht="22.5" customHeight="1">
      <c r="B139" s="173"/>
      <c r="C139" s="174" t="s">
        <v>231</v>
      </c>
      <c r="D139" s="174" t="s">
        <v>154</v>
      </c>
      <c r="E139" s="175" t="s">
        <v>341</v>
      </c>
      <c r="F139" s="176" t="s">
        <v>342</v>
      </c>
      <c r="G139" s="177" t="s">
        <v>299</v>
      </c>
      <c r="H139" s="178">
        <v>992.142</v>
      </c>
      <c r="I139" s="179"/>
      <c r="J139" s="180">
        <f>ROUND(I139*H139,2)</f>
        <v>0</v>
      </c>
      <c r="K139" s="176" t="s">
        <v>158</v>
      </c>
      <c r="L139" s="40"/>
      <c r="M139" s="181" t="s">
        <v>5</v>
      </c>
      <c r="N139" s="182" t="s">
        <v>49</v>
      </c>
      <c r="O139" s="4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23" t="s">
        <v>176</v>
      </c>
      <c r="AT139" s="23" t="s">
        <v>154</v>
      </c>
      <c r="AU139" s="23" t="s">
        <v>87</v>
      </c>
      <c r="AY139" s="23" t="s">
        <v>151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176</v>
      </c>
      <c r="BM139" s="23" t="s">
        <v>343</v>
      </c>
    </row>
    <row r="140" spans="2:51" s="12" customFormat="1" ht="13.5">
      <c r="B140" s="211"/>
      <c r="D140" s="206" t="s">
        <v>161</v>
      </c>
      <c r="E140" s="212" t="s">
        <v>5</v>
      </c>
      <c r="F140" s="213" t="s">
        <v>344</v>
      </c>
      <c r="H140" s="214" t="s">
        <v>5</v>
      </c>
      <c r="I140" s="215"/>
      <c r="L140" s="211"/>
      <c r="M140" s="216"/>
      <c r="N140" s="217"/>
      <c r="O140" s="217"/>
      <c r="P140" s="217"/>
      <c r="Q140" s="217"/>
      <c r="R140" s="217"/>
      <c r="S140" s="217"/>
      <c r="T140" s="218"/>
      <c r="AT140" s="214" t="s">
        <v>161</v>
      </c>
      <c r="AU140" s="214" t="s">
        <v>87</v>
      </c>
      <c r="AV140" s="12" t="s">
        <v>24</v>
      </c>
      <c r="AW140" s="12" t="s">
        <v>41</v>
      </c>
      <c r="AX140" s="12" t="s">
        <v>78</v>
      </c>
      <c r="AY140" s="214" t="s">
        <v>151</v>
      </c>
    </row>
    <row r="141" spans="2:51" s="11" customFormat="1" ht="13.5">
      <c r="B141" s="186"/>
      <c r="D141" s="187" t="s">
        <v>161</v>
      </c>
      <c r="E141" s="188" t="s">
        <v>5</v>
      </c>
      <c r="F141" s="189" t="s">
        <v>327</v>
      </c>
      <c r="H141" s="190">
        <v>992.142</v>
      </c>
      <c r="I141" s="191"/>
      <c r="L141" s="186"/>
      <c r="M141" s="192"/>
      <c r="N141" s="193"/>
      <c r="O141" s="193"/>
      <c r="P141" s="193"/>
      <c r="Q141" s="193"/>
      <c r="R141" s="193"/>
      <c r="S141" s="193"/>
      <c r="T141" s="194"/>
      <c r="AT141" s="195" t="s">
        <v>161</v>
      </c>
      <c r="AU141" s="195" t="s">
        <v>87</v>
      </c>
      <c r="AV141" s="11" t="s">
        <v>87</v>
      </c>
      <c r="AW141" s="11" t="s">
        <v>41</v>
      </c>
      <c r="AX141" s="11" t="s">
        <v>24</v>
      </c>
      <c r="AY141" s="195" t="s">
        <v>151</v>
      </c>
    </row>
    <row r="142" spans="2:65" s="1" customFormat="1" ht="22.5" customHeight="1">
      <c r="B142" s="173"/>
      <c r="C142" s="174" t="s">
        <v>236</v>
      </c>
      <c r="D142" s="174" t="s">
        <v>154</v>
      </c>
      <c r="E142" s="175" t="s">
        <v>345</v>
      </c>
      <c r="F142" s="176" t="s">
        <v>346</v>
      </c>
      <c r="G142" s="177" t="s">
        <v>299</v>
      </c>
      <c r="H142" s="178">
        <v>3361.8</v>
      </c>
      <c r="I142" s="179"/>
      <c r="J142" s="180">
        <f>ROUND(I142*H142,2)</f>
        <v>0</v>
      </c>
      <c r="K142" s="176" t="s">
        <v>158</v>
      </c>
      <c r="L142" s="40"/>
      <c r="M142" s="181" t="s">
        <v>5</v>
      </c>
      <c r="N142" s="182" t="s">
        <v>49</v>
      </c>
      <c r="O142" s="41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23" t="s">
        <v>176</v>
      </c>
      <c r="AT142" s="23" t="s">
        <v>154</v>
      </c>
      <c r="AU142" s="23" t="s">
        <v>87</v>
      </c>
      <c r="AY142" s="23" t="s">
        <v>151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23" t="s">
        <v>24</v>
      </c>
      <c r="BK142" s="185">
        <f>ROUND(I142*H142,2)</f>
        <v>0</v>
      </c>
      <c r="BL142" s="23" t="s">
        <v>176</v>
      </c>
      <c r="BM142" s="23" t="s">
        <v>347</v>
      </c>
    </row>
    <row r="143" spans="2:51" s="12" customFormat="1" ht="13.5">
      <c r="B143" s="211"/>
      <c r="D143" s="206" t="s">
        <v>161</v>
      </c>
      <c r="E143" s="212" t="s">
        <v>5</v>
      </c>
      <c r="F143" s="213" t="s">
        <v>348</v>
      </c>
      <c r="H143" s="214" t="s">
        <v>5</v>
      </c>
      <c r="I143" s="215"/>
      <c r="L143" s="211"/>
      <c r="M143" s="216"/>
      <c r="N143" s="217"/>
      <c r="O143" s="217"/>
      <c r="P143" s="217"/>
      <c r="Q143" s="217"/>
      <c r="R143" s="217"/>
      <c r="S143" s="217"/>
      <c r="T143" s="218"/>
      <c r="AT143" s="214" t="s">
        <v>161</v>
      </c>
      <c r="AU143" s="214" t="s">
        <v>87</v>
      </c>
      <c r="AV143" s="12" t="s">
        <v>24</v>
      </c>
      <c r="AW143" s="12" t="s">
        <v>41</v>
      </c>
      <c r="AX143" s="12" t="s">
        <v>78</v>
      </c>
      <c r="AY143" s="214" t="s">
        <v>151</v>
      </c>
    </row>
    <row r="144" spans="2:51" s="11" customFormat="1" ht="13.5">
      <c r="B144" s="186"/>
      <c r="D144" s="206" t="s">
        <v>161</v>
      </c>
      <c r="E144" s="195" t="s">
        <v>5</v>
      </c>
      <c r="F144" s="207" t="s">
        <v>302</v>
      </c>
      <c r="H144" s="208">
        <v>2901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95" t="s">
        <v>161</v>
      </c>
      <c r="AU144" s="195" t="s">
        <v>87</v>
      </c>
      <c r="AV144" s="11" t="s">
        <v>87</v>
      </c>
      <c r="AW144" s="11" t="s">
        <v>41</v>
      </c>
      <c r="AX144" s="11" t="s">
        <v>78</v>
      </c>
      <c r="AY144" s="195" t="s">
        <v>151</v>
      </c>
    </row>
    <row r="145" spans="2:51" s="11" customFormat="1" ht="13.5">
      <c r="B145" s="186"/>
      <c r="D145" s="206" t="s">
        <v>161</v>
      </c>
      <c r="E145" s="195" t="s">
        <v>5</v>
      </c>
      <c r="F145" s="207" t="s">
        <v>304</v>
      </c>
      <c r="H145" s="208">
        <v>460.8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95" t="s">
        <v>161</v>
      </c>
      <c r="AU145" s="195" t="s">
        <v>87</v>
      </c>
      <c r="AV145" s="11" t="s">
        <v>87</v>
      </c>
      <c r="AW145" s="11" t="s">
        <v>41</v>
      </c>
      <c r="AX145" s="11" t="s">
        <v>78</v>
      </c>
      <c r="AY145" s="195" t="s">
        <v>151</v>
      </c>
    </row>
    <row r="146" spans="2:51" s="13" customFormat="1" ht="13.5">
      <c r="B146" s="225"/>
      <c r="D146" s="187" t="s">
        <v>161</v>
      </c>
      <c r="E146" s="226" t="s">
        <v>5</v>
      </c>
      <c r="F146" s="227" t="s">
        <v>283</v>
      </c>
      <c r="H146" s="228">
        <v>3361.8</v>
      </c>
      <c r="I146" s="229"/>
      <c r="L146" s="225"/>
      <c r="M146" s="230"/>
      <c r="N146" s="231"/>
      <c r="O146" s="231"/>
      <c r="P146" s="231"/>
      <c r="Q146" s="231"/>
      <c r="R146" s="231"/>
      <c r="S146" s="231"/>
      <c r="T146" s="232"/>
      <c r="AT146" s="233" t="s">
        <v>161</v>
      </c>
      <c r="AU146" s="233" t="s">
        <v>87</v>
      </c>
      <c r="AV146" s="13" t="s">
        <v>176</v>
      </c>
      <c r="AW146" s="13" t="s">
        <v>41</v>
      </c>
      <c r="AX146" s="13" t="s">
        <v>24</v>
      </c>
      <c r="AY146" s="233" t="s">
        <v>151</v>
      </c>
    </row>
    <row r="147" spans="2:65" s="1" customFormat="1" ht="22.5" customHeight="1">
      <c r="B147" s="173"/>
      <c r="C147" s="196" t="s">
        <v>240</v>
      </c>
      <c r="D147" s="196" t="s">
        <v>148</v>
      </c>
      <c r="E147" s="197" t="s">
        <v>349</v>
      </c>
      <c r="F147" s="198" t="s">
        <v>350</v>
      </c>
      <c r="G147" s="199" t="s">
        <v>351</v>
      </c>
      <c r="H147" s="200">
        <v>4206.482</v>
      </c>
      <c r="I147" s="201"/>
      <c r="J147" s="202">
        <f>ROUND(I147*H147,2)</f>
        <v>0</v>
      </c>
      <c r="K147" s="198" t="s">
        <v>158</v>
      </c>
      <c r="L147" s="203"/>
      <c r="M147" s="204" t="s">
        <v>5</v>
      </c>
      <c r="N147" s="205" t="s">
        <v>49</v>
      </c>
      <c r="O147" s="41"/>
      <c r="P147" s="183">
        <f>O147*H147</f>
        <v>0</v>
      </c>
      <c r="Q147" s="183">
        <v>1</v>
      </c>
      <c r="R147" s="183">
        <f>Q147*H147</f>
        <v>4206.482</v>
      </c>
      <c r="S147" s="183">
        <v>0</v>
      </c>
      <c r="T147" s="184">
        <f>S147*H147</f>
        <v>0</v>
      </c>
      <c r="AR147" s="23" t="s">
        <v>213</v>
      </c>
      <c r="AT147" s="23" t="s">
        <v>148</v>
      </c>
      <c r="AU147" s="23" t="s">
        <v>87</v>
      </c>
      <c r="AY147" s="23" t="s">
        <v>151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3" t="s">
        <v>24</v>
      </c>
      <c r="BK147" s="185">
        <f>ROUND(I147*H147,2)</f>
        <v>0</v>
      </c>
      <c r="BL147" s="23" t="s">
        <v>176</v>
      </c>
      <c r="BM147" s="23" t="s">
        <v>352</v>
      </c>
    </row>
    <row r="148" spans="2:51" s="12" customFormat="1" ht="13.5">
      <c r="B148" s="211"/>
      <c r="D148" s="206" t="s">
        <v>161</v>
      </c>
      <c r="E148" s="212" t="s">
        <v>5</v>
      </c>
      <c r="F148" s="213" t="s">
        <v>353</v>
      </c>
      <c r="H148" s="214" t="s">
        <v>5</v>
      </c>
      <c r="I148" s="215"/>
      <c r="L148" s="211"/>
      <c r="M148" s="216"/>
      <c r="N148" s="217"/>
      <c r="O148" s="217"/>
      <c r="P148" s="217"/>
      <c r="Q148" s="217"/>
      <c r="R148" s="217"/>
      <c r="S148" s="217"/>
      <c r="T148" s="218"/>
      <c r="AT148" s="214" t="s">
        <v>161</v>
      </c>
      <c r="AU148" s="214" t="s">
        <v>87</v>
      </c>
      <c r="AV148" s="12" t="s">
        <v>24</v>
      </c>
      <c r="AW148" s="12" t="s">
        <v>41</v>
      </c>
      <c r="AX148" s="12" t="s">
        <v>78</v>
      </c>
      <c r="AY148" s="214" t="s">
        <v>151</v>
      </c>
    </row>
    <row r="149" spans="2:51" s="12" customFormat="1" ht="13.5">
      <c r="B149" s="211"/>
      <c r="D149" s="206" t="s">
        <v>161</v>
      </c>
      <c r="E149" s="212" t="s">
        <v>5</v>
      </c>
      <c r="F149" s="213" t="s">
        <v>348</v>
      </c>
      <c r="H149" s="214" t="s">
        <v>5</v>
      </c>
      <c r="I149" s="215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4" t="s">
        <v>161</v>
      </c>
      <c r="AU149" s="214" t="s">
        <v>87</v>
      </c>
      <c r="AV149" s="12" t="s">
        <v>24</v>
      </c>
      <c r="AW149" s="12" t="s">
        <v>41</v>
      </c>
      <c r="AX149" s="12" t="s">
        <v>78</v>
      </c>
      <c r="AY149" s="214" t="s">
        <v>151</v>
      </c>
    </row>
    <row r="150" spans="2:51" s="11" customFormat="1" ht="13.5">
      <c r="B150" s="186"/>
      <c r="D150" s="206" t="s">
        <v>161</v>
      </c>
      <c r="E150" s="195" t="s">
        <v>5</v>
      </c>
      <c r="F150" s="207" t="s">
        <v>302</v>
      </c>
      <c r="H150" s="208">
        <v>2901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95" t="s">
        <v>161</v>
      </c>
      <c r="AU150" s="195" t="s">
        <v>87</v>
      </c>
      <c r="AV150" s="11" t="s">
        <v>87</v>
      </c>
      <c r="AW150" s="11" t="s">
        <v>41</v>
      </c>
      <c r="AX150" s="11" t="s">
        <v>78</v>
      </c>
      <c r="AY150" s="195" t="s">
        <v>151</v>
      </c>
    </row>
    <row r="151" spans="2:51" s="11" customFormat="1" ht="13.5">
      <c r="B151" s="186"/>
      <c r="D151" s="206" t="s">
        <v>161</v>
      </c>
      <c r="E151" s="195" t="s">
        <v>5</v>
      </c>
      <c r="F151" s="207" t="s">
        <v>304</v>
      </c>
      <c r="H151" s="208">
        <v>460.8</v>
      </c>
      <c r="I151" s="191"/>
      <c r="L151" s="186"/>
      <c r="M151" s="192"/>
      <c r="N151" s="193"/>
      <c r="O151" s="193"/>
      <c r="P151" s="193"/>
      <c r="Q151" s="193"/>
      <c r="R151" s="193"/>
      <c r="S151" s="193"/>
      <c r="T151" s="194"/>
      <c r="AT151" s="195" t="s">
        <v>161</v>
      </c>
      <c r="AU151" s="195" t="s">
        <v>87</v>
      </c>
      <c r="AV151" s="11" t="s">
        <v>87</v>
      </c>
      <c r="AW151" s="11" t="s">
        <v>41</v>
      </c>
      <c r="AX151" s="11" t="s">
        <v>78</v>
      </c>
      <c r="AY151" s="195" t="s">
        <v>151</v>
      </c>
    </row>
    <row r="152" spans="2:51" s="14" customFormat="1" ht="13.5">
      <c r="B152" s="234"/>
      <c r="D152" s="206" t="s">
        <v>161</v>
      </c>
      <c r="E152" s="235" t="s">
        <v>5</v>
      </c>
      <c r="F152" s="236" t="s">
        <v>305</v>
      </c>
      <c r="H152" s="237">
        <v>3361.8</v>
      </c>
      <c r="I152" s="238"/>
      <c r="L152" s="234"/>
      <c r="M152" s="239"/>
      <c r="N152" s="240"/>
      <c r="O152" s="240"/>
      <c r="P152" s="240"/>
      <c r="Q152" s="240"/>
      <c r="R152" s="240"/>
      <c r="S152" s="240"/>
      <c r="T152" s="241"/>
      <c r="AT152" s="235" t="s">
        <v>161</v>
      </c>
      <c r="AU152" s="235" t="s">
        <v>87</v>
      </c>
      <c r="AV152" s="14" t="s">
        <v>150</v>
      </c>
      <c r="AW152" s="14" t="s">
        <v>41</v>
      </c>
      <c r="AX152" s="14" t="s">
        <v>78</v>
      </c>
      <c r="AY152" s="235" t="s">
        <v>151</v>
      </c>
    </row>
    <row r="153" spans="2:51" s="12" customFormat="1" ht="13.5">
      <c r="B153" s="211"/>
      <c r="D153" s="206" t="s">
        <v>161</v>
      </c>
      <c r="E153" s="212" t="s">
        <v>5</v>
      </c>
      <c r="F153" s="213" t="s">
        <v>354</v>
      </c>
      <c r="H153" s="214" t="s">
        <v>5</v>
      </c>
      <c r="I153" s="215"/>
      <c r="L153" s="211"/>
      <c r="M153" s="216"/>
      <c r="N153" s="217"/>
      <c r="O153" s="217"/>
      <c r="P153" s="217"/>
      <c r="Q153" s="217"/>
      <c r="R153" s="217"/>
      <c r="S153" s="217"/>
      <c r="T153" s="218"/>
      <c r="AT153" s="214" t="s">
        <v>161</v>
      </c>
      <c r="AU153" s="214" t="s">
        <v>87</v>
      </c>
      <c r="AV153" s="12" t="s">
        <v>24</v>
      </c>
      <c r="AW153" s="12" t="s">
        <v>41</v>
      </c>
      <c r="AX153" s="12" t="s">
        <v>78</v>
      </c>
      <c r="AY153" s="214" t="s">
        <v>151</v>
      </c>
    </row>
    <row r="154" spans="2:51" s="11" customFormat="1" ht="13.5">
      <c r="B154" s="186"/>
      <c r="D154" s="206" t="s">
        <v>161</v>
      </c>
      <c r="E154" s="195" t="s">
        <v>5</v>
      </c>
      <c r="F154" s="207" t="s">
        <v>355</v>
      </c>
      <c r="H154" s="208">
        <v>46.08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95" t="s">
        <v>161</v>
      </c>
      <c r="AU154" s="195" t="s">
        <v>87</v>
      </c>
      <c r="AV154" s="11" t="s">
        <v>87</v>
      </c>
      <c r="AW154" s="11" t="s">
        <v>41</v>
      </c>
      <c r="AX154" s="11" t="s">
        <v>78</v>
      </c>
      <c r="AY154" s="195" t="s">
        <v>151</v>
      </c>
    </row>
    <row r="155" spans="2:51" s="12" customFormat="1" ht="13.5">
      <c r="B155" s="211"/>
      <c r="D155" s="206" t="s">
        <v>161</v>
      </c>
      <c r="E155" s="212" t="s">
        <v>5</v>
      </c>
      <c r="F155" s="213" t="s">
        <v>356</v>
      </c>
      <c r="H155" s="214" t="s">
        <v>5</v>
      </c>
      <c r="I155" s="215"/>
      <c r="L155" s="211"/>
      <c r="M155" s="216"/>
      <c r="N155" s="217"/>
      <c r="O155" s="217"/>
      <c r="P155" s="217"/>
      <c r="Q155" s="217"/>
      <c r="R155" s="217"/>
      <c r="S155" s="217"/>
      <c r="T155" s="218"/>
      <c r="AT155" s="214" t="s">
        <v>161</v>
      </c>
      <c r="AU155" s="214" t="s">
        <v>87</v>
      </c>
      <c r="AV155" s="12" t="s">
        <v>24</v>
      </c>
      <c r="AW155" s="12" t="s">
        <v>41</v>
      </c>
      <c r="AX155" s="12" t="s">
        <v>78</v>
      </c>
      <c r="AY155" s="214" t="s">
        <v>151</v>
      </c>
    </row>
    <row r="156" spans="2:51" s="11" customFormat="1" ht="13.5">
      <c r="B156" s="186"/>
      <c r="D156" s="206" t="s">
        <v>161</v>
      </c>
      <c r="E156" s="195" t="s">
        <v>5</v>
      </c>
      <c r="F156" s="207" t="s">
        <v>357</v>
      </c>
      <c r="H156" s="208">
        <v>-469.962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95" t="s">
        <v>161</v>
      </c>
      <c r="AU156" s="195" t="s">
        <v>87</v>
      </c>
      <c r="AV156" s="11" t="s">
        <v>87</v>
      </c>
      <c r="AW156" s="11" t="s">
        <v>41</v>
      </c>
      <c r="AX156" s="11" t="s">
        <v>78</v>
      </c>
      <c r="AY156" s="195" t="s">
        <v>151</v>
      </c>
    </row>
    <row r="157" spans="2:51" s="12" customFormat="1" ht="13.5">
      <c r="B157" s="211"/>
      <c r="D157" s="206" t="s">
        <v>161</v>
      </c>
      <c r="E157" s="212" t="s">
        <v>5</v>
      </c>
      <c r="F157" s="213" t="s">
        <v>358</v>
      </c>
      <c r="H157" s="214" t="s">
        <v>5</v>
      </c>
      <c r="I157" s="215"/>
      <c r="L157" s="211"/>
      <c r="M157" s="216"/>
      <c r="N157" s="217"/>
      <c r="O157" s="217"/>
      <c r="P157" s="217"/>
      <c r="Q157" s="217"/>
      <c r="R157" s="217"/>
      <c r="S157" s="217"/>
      <c r="T157" s="218"/>
      <c r="AT157" s="214" t="s">
        <v>161</v>
      </c>
      <c r="AU157" s="214" t="s">
        <v>87</v>
      </c>
      <c r="AV157" s="12" t="s">
        <v>24</v>
      </c>
      <c r="AW157" s="12" t="s">
        <v>41</v>
      </c>
      <c r="AX157" s="12" t="s">
        <v>78</v>
      </c>
      <c r="AY157" s="214" t="s">
        <v>151</v>
      </c>
    </row>
    <row r="158" spans="2:51" s="11" customFormat="1" ht="13.5">
      <c r="B158" s="186"/>
      <c r="D158" s="206" t="s">
        <v>161</v>
      </c>
      <c r="E158" s="195" t="s">
        <v>5</v>
      </c>
      <c r="F158" s="207" t="s">
        <v>359</v>
      </c>
      <c r="H158" s="208">
        <v>-522.18</v>
      </c>
      <c r="I158" s="191"/>
      <c r="L158" s="186"/>
      <c r="M158" s="192"/>
      <c r="N158" s="193"/>
      <c r="O158" s="193"/>
      <c r="P158" s="193"/>
      <c r="Q158" s="193"/>
      <c r="R158" s="193"/>
      <c r="S158" s="193"/>
      <c r="T158" s="194"/>
      <c r="AT158" s="195" t="s">
        <v>161</v>
      </c>
      <c r="AU158" s="195" t="s">
        <v>87</v>
      </c>
      <c r="AV158" s="11" t="s">
        <v>87</v>
      </c>
      <c r="AW158" s="11" t="s">
        <v>41</v>
      </c>
      <c r="AX158" s="11" t="s">
        <v>78</v>
      </c>
      <c r="AY158" s="195" t="s">
        <v>151</v>
      </c>
    </row>
    <row r="159" spans="2:51" s="11" customFormat="1" ht="13.5">
      <c r="B159" s="186"/>
      <c r="D159" s="206" t="s">
        <v>161</v>
      </c>
      <c r="E159" s="195" t="s">
        <v>5</v>
      </c>
      <c r="F159" s="207" t="s">
        <v>360</v>
      </c>
      <c r="H159" s="208">
        <v>-201.8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95" t="s">
        <v>161</v>
      </c>
      <c r="AU159" s="195" t="s">
        <v>87</v>
      </c>
      <c r="AV159" s="11" t="s">
        <v>87</v>
      </c>
      <c r="AW159" s="11" t="s">
        <v>41</v>
      </c>
      <c r="AX159" s="11" t="s">
        <v>78</v>
      </c>
      <c r="AY159" s="195" t="s">
        <v>151</v>
      </c>
    </row>
    <row r="160" spans="2:51" s="13" customFormat="1" ht="13.5">
      <c r="B160" s="225"/>
      <c r="D160" s="206" t="s">
        <v>161</v>
      </c>
      <c r="E160" s="242" t="s">
        <v>5</v>
      </c>
      <c r="F160" s="243" t="s">
        <v>283</v>
      </c>
      <c r="H160" s="244">
        <v>2213.938</v>
      </c>
      <c r="I160" s="229"/>
      <c r="L160" s="225"/>
      <c r="M160" s="230"/>
      <c r="N160" s="231"/>
      <c r="O160" s="231"/>
      <c r="P160" s="231"/>
      <c r="Q160" s="231"/>
      <c r="R160" s="231"/>
      <c r="S160" s="231"/>
      <c r="T160" s="232"/>
      <c r="AT160" s="233" t="s">
        <v>161</v>
      </c>
      <c r="AU160" s="233" t="s">
        <v>87</v>
      </c>
      <c r="AV160" s="13" t="s">
        <v>176</v>
      </c>
      <c r="AW160" s="13" t="s">
        <v>41</v>
      </c>
      <c r="AX160" s="13" t="s">
        <v>78</v>
      </c>
      <c r="AY160" s="233" t="s">
        <v>151</v>
      </c>
    </row>
    <row r="161" spans="2:51" s="11" customFormat="1" ht="13.5">
      <c r="B161" s="186"/>
      <c r="D161" s="187" t="s">
        <v>161</v>
      </c>
      <c r="E161" s="188" t="s">
        <v>5</v>
      </c>
      <c r="F161" s="189" t="s">
        <v>361</v>
      </c>
      <c r="H161" s="190">
        <v>4206.482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95" t="s">
        <v>161</v>
      </c>
      <c r="AU161" s="195" t="s">
        <v>87</v>
      </c>
      <c r="AV161" s="11" t="s">
        <v>87</v>
      </c>
      <c r="AW161" s="11" t="s">
        <v>41</v>
      </c>
      <c r="AX161" s="11" t="s">
        <v>24</v>
      </c>
      <c r="AY161" s="195" t="s">
        <v>151</v>
      </c>
    </row>
    <row r="162" spans="2:65" s="1" customFormat="1" ht="22.5" customHeight="1">
      <c r="B162" s="173"/>
      <c r="C162" s="174" t="s">
        <v>246</v>
      </c>
      <c r="D162" s="174" t="s">
        <v>154</v>
      </c>
      <c r="E162" s="175" t="s">
        <v>362</v>
      </c>
      <c r="F162" s="176" t="s">
        <v>363</v>
      </c>
      <c r="G162" s="177" t="s">
        <v>299</v>
      </c>
      <c r="H162" s="178">
        <v>4699.242</v>
      </c>
      <c r="I162" s="179"/>
      <c r="J162" s="180">
        <f>ROUND(I162*H162,2)</f>
        <v>0</v>
      </c>
      <c r="K162" s="176" t="s">
        <v>158</v>
      </c>
      <c r="L162" s="40"/>
      <c r="M162" s="181" t="s">
        <v>5</v>
      </c>
      <c r="N162" s="182" t="s">
        <v>49</v>
      </c>
      <c r="O162" s="41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AR162" s="23" t="s">
        <v>176</v>
      </c>
      <c r="AT162" s="23" t="s">
        <v>154</v>
      </c>
      <c r="AU162" s="23" t="s">
        <v>87</v>
      </c>
      <c r="AY162" s="23" t="s">
        <v>151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23" t="s">
        <v>24</v>
      </c>
      <c r="BK162" s="185">
        <f>ROUND(I162*H162,2)</f>
        <v>0</v>
      </c>
      <c r="BL162" s="23" t="s">
        <v>176</v>
      </c>
      <c r="BM162" s="23" t="s">
        <v>364</v>
      </c>
    </row>
    <row r="163" spans="2:51" s="12" customFormat="1" ht="13.5">
      <c r="B163" s="211"/>
      <c r="D163" s="206" t="s">
        <v>161</v>
      </c>
      <c r="E163" s="212" t="s">
        <v>5</v>
      </c>
      <c r="F163" s="213" t="s">
        <v>365</v>
      </c>
      <c r="H163" s="214" t="s">
        <v>5</v>
      </c>
      <c r="I163" s="215"/>
      <c r="L163" s="211"/>
      <c r="M163" s="216"/>
      <c r="N163" s="217"/>
      <c r="O163" s="217"/>
      <c r="P163" s="217"/>
      <c r="Q163" s="217"/>
      <c r="R163" s="217"/>
      <c r="S163" s="217"/>
      <c r="T163" s="218"/>
      <c r="AT163" s="214" t="s">
        <v>161</v>
      </c>
      <c r="AU163" s="214" t="s">
        <v>87</v>
      </c>
      <c r="AV163" s="12" t="s">
        <v>24</v>
      </c>
      <c r="AW163" s="12" t="s">
        <v>41</v>
      </c>
      <c r="AX163" s="12" t="s">
        <v>78</v>
      </c>
      <c r="AY163" s="214" t="s">
        <v>151</v>
      </c>
    </row>
    <row r="164" spans="2:51" s="11" customFormat="1" ht="13.5">
      <c r="B164" s="186"/>
      <c r="D164" s="206" t="s">
        <v>161</v>
      </c>
      <c r="E164" s="195" t="s">
        <v>5</v>
      </c>
      <c r="F164" s="207" t="s">
        <v>327</v>
      </c>
      <c r="H164" s="208">
        <v>992.142</v>
      </c>
      <c r="I164" s="191"/>
      <c r="L164" s="186"/>
      <c r="M164" s="192"/>
      <c r="N164" s="193"/>
      <c r="O164" s="193"/>
      <c r="P164" s="193"/>
      <c r="Q164" s="193"/>
      <c r="R164" s="193"/>
      <c r="S164" s="193"/>
      <c r="T164" s="194"/>
      <c r="AT164" s="195" t="s">
        <v>161</v>
      </c>
      <c r="AU164" s="195" t="s">
        <v>87</v>
      </c>
      <c r="AV164" s="11" t="s">
        <v>87</v>
      </c>
      <c r="AW164" s="11" t="s">
        <v>41</v>
      </c>
      <c r="AX164" s="11" t="s">
        <v>78</v>
      </c>
      <c r="AY164" s="195" t="s">
        <v>151</v>
      </c>
    </row>
    <row r="165" spans="2:51" s="12" customFormat="1" ht="13.5">
      <c r="B165" s="211"/>
      <c r="D165" s="206" t="s">
        <v>161</v>
      </c>
      <c r="E165" s="212" t="s">
        <v>5</v>
      </c>
      <c r="F165" s="213" t="s">
        <v>366</v>
      </c>
      <c r="H165" s="214" t="s">
        <v>5</v>
      </c>
      <c r="I165" s="215"/>
      <c r="L165" s="211"/>
      <c r="M165" s="216"/>
      <c r="N165" s="217"/>
      <c r="O165" s="217"/>
      <c r="P165" s="217"/>
      <c r="Q165" s="217"/>
      <c r="R165" s="217"/>
      <c r="S165" s="217"/>
      <c r="T165" s="218"/>
      <c r="AT165" s="214" t="s">
        <v>161</v>
      </c>
      <c r="AU165" s="214" t="s">
        <v>87</v>
      </c>
      <c r="AV165" s="12" t="s">
        <v>24</v>
      </c>
      <c r="AW165" s="12" t="s">
        <v>41</v>
      </c>
      <c r="AX165" s="12" t="s">
        <v>78</v>
      </c>
      <c r="AY165" s="214" t="s">
        <v>151</v>
      </c>
    </row>
    <row r="166" spans="2:51" s="11" customFormat="1" ht="13.5">
      <c r="B166" s="186"/>
      <c r="D166" s="206" t="s">
        <v>161</v>
      </c>
      <c r="E166" s="195" t="s">
        <v>5</v>
      </c>
      <c r="F166" s="207" t="s">
        <v>367</v>
      </c>
      <c r="H166" s="208">
        <v>3707.1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5" t="s">
        <v>161</v>
      </c>
      <c r="AU166" s="195" t="s">
        <v>87</v>
      </c>
      <c r="AV166" s="11" t="s">
        <v>87</v>
      </c>
      <c r="AW166" s="11" t="s">
        <v>41</v>
      </c>
      <c r="AX166" s="11" t="s">
        <v>78</v>
      </c>
      <c r="AY166" s="195" t="s">
        <v>151</v>
      </c>
    </row>
    <row r="167" spans="2:51" s="13" customFormat="1" ht="13.5">
      <c r="B167" s="225"/>
      <c r="D167" s="187" t="s">
        <v>161</v>
      </c>
      <c r="E167" s="226" t="s">
        <v>5</v>
      </c>
      <c r="F167" s="227" t="s">
        <v>283</v>
      </c>
      <c r="H167" s="228">
        <v>4699.242</v>
      </c>
      <c r="I167" s="229"/>
      <c r="L167" s="225"/>
      <c r="M167" s="230"/>
      <c r="N167" s="231"/>
      <c r="O167" s="231"/>
      <c r="P167" s="231"/>
      <c r="Q167" s="231"/>
      <c r="R167" s="231"/>
      <c r="S167" s="231"/>
      <c r="T167" s="232"/>
      <c r="AT167" s="233" t="s">
        <v>161</v>
      </c>
      <c r="AU167" s="233" t="s">
        <v>87</v>
      </c>
      <c r="AV167" s="13" t="s">
        <v>176</v>
      </c>
      <c r="AW167" s="13" t="s">
        <v>41</v>
      </c>
      <c r="AX167" s="13" t="s">
        <v>24</v>
      </c>
      <c r="AY167" s="233" t="s">
        <v>151</v>
      </c>
    </row>
    <row r="168" spans="2:65" s="1" customFormat="1" ht="22.5" customHeight="1">
      <c r="B168" s="173"/>
      <c r="C168" s="174" t="s">
        <v>11</v>
      </c>
      <c r="D168" s="174" t="s">
        <v>154</v>
      </c>
      <c r="E168" s="175" t="s">
        <v>368</v>
      </c>
      <c r="F168" s="176" t="s">
        <v>369</v>
      </c>
      <c r="G168" s="177" t="s">
        <v>351</v>
      </c>
      <c r="H168" s="178">
        <v>7784.721</v>
      </c>
      <c r="I168" s="179"/>
      <c r="J168" s="180">
        <f>ROUND(I168*H168,2)</f>
        <v>0</v>
      </c>
      <c r="K168" s="176" t="s">
        <v>158</v>
      </c>
      <c r="L168" s="40"/>
      <c r="M168" s="181" t="s">
        <v>5</v>
      </c>
      <c r="N168" s="182" t="s">
        <v>49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23" t="s">
        <v>176</v>
      </c>
      <c r="AT168" s="23" t="s">
        <v>154</v>
      </c>
      <c r="AU168" s="23" t="s">
        <v>87</v>
      </c>
      <c r="AY168" s="23" t="s">
        <v>151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176</v>
      </c>
      <c r="BM168" s="23" t="s">
        <v>370</v>
      </c>
    </row>
    <row r="169" spans="2:51" s="12" customFormat="1" ht="13.5">
      <c r="B169" s="211"/>
      <c r="D169" s="206" t="s">
        <v>161</v>
      </c>
      <c r="E169" s="212" t="s">
        <v>5</v>
      </c>
      <c r="F169" s="213" t="s">
        <v>371</v>
      </c>
      <c r="H169" s="214" t="s">
        <v>5</v>
      </c>
      <c r="I169" s="215"/>
      <c r="L169" s="211"/>
      <c r="M169" s="216"/>
      <c r="N169" s="217"/>
      <c r="O169" s="217"/>
      <c r="P169" s="217"/>
      <c r="Q169" s="217"/>
      <c r="R169" s="217"/>
      <c r="S169" s="217"/>
      <c r="T169" s="218"/>
      <c r="AT169" s="214" t="s">
        <v>161</v>
      </c>
      <c r="AU169" s="214" t="s">
        <v>87</v>
      </c>
      <c r="AV169" s="12" t="s">
        <v>24</v>
      </c>
      <c r="AW169" s="12" t="s">
        <v>41</v>
      </c>
      <c r="AX169" s="12" t="s">
        <v>78</v>
      </c>
      <c r="AY169" s="214" t="s">
        <v>151</v>
      </c>
    </row>
    <row r="170" spans="2:51" s="11" customFormat="1" ht="13.5">
      <c r="B170" s="186"/>
      <c r="D170" s="187" t="s">
        <v>161</v>
      </c>
      <c r="E170" s="188" t="s">
        <v>5</v>
      </c>
      <c r="F170" s="189" t="s">
        <v>372</v>
      </c>
      <c r="H170" s="190">
        <v>7784.721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95" t="s">
        <v>161</v>
      </c>
      <c r="AU170" s="195" t="s">
        <v>87</v>
      </c>
      <c r="AV170" s="11" t="s">
        <v>87</v>
      </c>
      <c r="AW170" s="11" t="s">
        <v>41</v>
      </c>
      <c r="AX170" s="11" t="s">
        <v>24</v>
      </c>
      <c r="AY170" s="195" t="s">
        <v>151</v>
      </c>
    </row>
    <row r="171" spans="2:65" s="1" customFormat="1" ht="22.5" customHeight="1">
      <c r="B171" s="173"/>
      <c r="C171" s="174" t="s">
        <v>259</v>
      </c>
      <c r="D171" s="174" t="s">
        <v>154</v>
      </c>
      <c r="E171" s="175" t="s">
        <v>373</v>
      </c>
      <c r="F171" s="176" t="s">
        <v>374</v>
      </c>
      <c r="G171" s="177" t="s">
        <v>278</v>
      </c>
      <c r="H171" s="178">
        <v>990.5</v>
      </c>
      <c r="I171" s="179"/>
      <c r="J171" s="180">
        <f>ROUND(I171*H171,2)</f>
        <v>0</v>
      </c>
      <c r="K171" s="176" t="s">
        <v>158</v>
      </c>
      <c r="L171" s="40"/>
      <c r="M171" s="181" t="s">
        <v>5</v>
      </c>
      <c r="N171" s="182" t="s">
        <v>49</v>
      </c>
      <c r="O171" s="41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3" t="s">
        <v>176</v>
      </c>
      <c r="AT171" s="23" t="s">
        <v>154</v>
      </c>
      <c r="AU171" s="23" t="s">
        <v>87</v>
      </c>
      <c r="AY171" s="23" t="s">
        <v>151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176</v>
      </c>
      <c r="BM171" s="23" t="s">
        <v>375</v>
      </c>
    </row>
    <row r="172" spans="2:51" s="12" customFormat="1" ht="13.5">
      <c r="B172" s="211"/>
      <c r="D172" s="206" t="s">
        <v>161</v>
      </c>
      <c r="E172" s="212" t="s">
        <v>5</v>
      </c>
      <c r="F172" s="213" t="s">
        <v>376</v>
      </c>
      <c r="H172" s="214" t="s">
        <v>5</v>
      </c>
      <c r="I172" s="215"/>
      <c r="L172" s="211"/>
      <c r="M172" s="216"/>
      <c r="N172" s="217"/>
      <c r="O172" s="217"/>
      <c r="P172" s="217"/>
      <c r="Q172" s="217"/>
      <c r="R172" s="217"/>
      <c r="S172" s="217"/>
      <c r="T172" s="218"/>
      <c r="AT172" s="214" t="s">
        <v>161</v>
      </c>
      <c r="AU172" s="214" t="s">
        <v>87</v>
      </c>
      <c r="AV172" s="12" t="s">
        <v>24</v>
      </c>
      <c r="AW172" s="12" t="s">
        <v>41</v>
      </c>
      <c r="AX172" s="12" t="s">
        <v>78</v>
      </c>
      <c r="AY172" s="214" t="s">
        <v>151</v>
      </c>
    </row>
    <row r="173" spans="2:51" s="12" customFormat="1" ht="13.5">
      <c r="B173" s="211"/>
      <c r="D173" s="206" t="s">
        <v>161</v>
      </c>
      <c r="E173" s="212" t="s">
        <v>5</v>
      </c>
      <c r="F173" s="213" t="s">
        <v>287</v>
      </c>
      <c r="H173" s="214" t="s">
        <v>5</v>
      </c>
      <c r="I173" s="215"/>
      <c r="L173" s="211"/>
      <c r="M173" s="216"/>
      <c r="N173" s="217"/>
      <c r="O173" s="217"/>
      <c r="P173" s="217"/>
      <c r="Q173" s="217"/>
      <c r="R173" s="217"/>
      <c r="S173" s="217"/>
      <c r="T173" s="218"/>
      <c r="AT173" s="214" t="s">
        <v>161</v>
      </c>
      <c r="AU173" s="214" t="s">
        <v>87</v>
      </c>
      <c r="AV173" s="12" t="s">
        <v>24</v>
      </c>
      <c r="AW173" s="12" t="s">
        <v>41</v>
      </c>
      <c r="AX173" s="12" t="s">
        <v>78</v>
      </c>
      <c r="AY173" s="214" t="s">
        <v>151</v>
      </c>
    </row>
    <row r="174" spans="2:51" s="11" customFormat="1" ht="13.5">
      <c r="B174" s="186"/>
      <c r="D174" s="187" t="s">
        <v>161</v>
      </c>
      <c r="E174" s="188" t="s">
        <v>5</v>
      </c>
      <c r="F174" s="189" t="s">
        <v>377</v>
      </c>
      <c r="H174" s="190">
        <v>990.5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95" t="s">
        <v>161</v>
      </c>
      <c r="AU174" s="195" t="s">
        <v>87</v>
      </c>
      <c r="AV174" s="11" t="s">
        <v>87</v>
      </c>
      <c r="AW174" s="11" t="s">
        <v>41</v>
      </c>
      <c r="AX174" s="11" t="s">
        <v>24</v>
      </c>
      <c r="AY174" s="195" t="s">
        <v>151</v>
      </c>
    </row>
    <row r="175" spans="2:65" s="1" customFormat="1" ht="22.5" customHeight="1">
      <c r="B175" s="173"/>
      <c r="C175" s="174" t="s">
        <v>378</v>
      </c>
      <c r="D175" s="174" t="s">
        <v>154</v>
      </c>
      <c r="E175" s="175" t="s">
        <v>379</v>
      </c>
      <c r="F175" s="176" t="s">
        <v>380</v>
      </c>
      <c r="G175" s="177" t="s">
        <v>278</v>
      </c>
      <c r="H175" s="178">
        <v>28022</v>
      </c>
      <c r="I175" s="179"/>
      <c r="J175" s="180">
        <f>ROUND(I175*H175,2)</f>
        <v>0</v>
      </c>
      <c r="K175" s="176" t="s">
        <v>158</v>
      </c>
      <c r="L175" s="40"/>
      <c r="M175" s="181" t="s">
        <v>5</v>
      </c>
      <c r="N175" s="182" t="s">
        <v>49</v>
      </c>
      <c r="O175" s="41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23" t="s">
        <v>176</v>
      </c>
      <c r="AT175" s="23" t="s">
        <v>154</v>
      </c>
      <c r="AU175" s="23" t="s">
        <v>87</v>
      </c>
      <c r="AY175" s="23" t="s">
        <v>151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24</v>
      </c>
      <c r="BK175" s="185">
        <f>ROUND(I175*H175,2)</f>
        <v>0</v>
      </c>
      <c r="BL175" s="23" t="s">
        <v>176</v>
      </c>
      <c r="BM175" s="23" t="s">
        <v>381</v>
      </c>
    </row>
    <row r="176" spans="2:51" s="12" customFormat="1" ht="13.5">
      <c r="B176" s="211"/>
      <c r="D176" s="206" t="s">
        <v>161</v>
      </c>
      <c r="E176" s="212" t="s">
        <v>5</v>
      </c>
      <c r="F176" s="213" t="s">
        <v>382</v>
      </c>
      <c r="H176" s="214" t="s">
        <v>5</v>
      </c>
      <c r="I176" s="215"/>
      <c r="L176" s="211"/>
      <c r="M176" s="216"/>
      <c r="N176" s="217"/>
      <c r="O176" s="217"/>
      <c r="P176" s="217"/>
      <c r="Q176" s="217"/>
      <c r="R176" s="217"/>
      <c r="S176" s="217"/>
      <c r="T176" s="218"/>
      <c r="AT176" s="214" t="s">
        <v>161</v>
      </c>
      <c r="AU176" s="214" t="s">
        <v>87</v>
      </c>
      <c r="AV176" s="12" t="s">
        <v>24</v>
      </c>
      <c r="AW176" s="12" t="s">
        <v>41</v>
      </c>
      <c r="AX176" s="12" t="s">
        <v>78</v>
      </c>
      <c r="AY176" s="214" t="s">
        <v>151</v>
      </c>
    </row>
    <row r="177" spans="2:51" s="12" customFormat="1" ht="13.5">
      <c r="B177" s="211"/>
      <c r="D177" s="206" t="s">
        <v>161</v>
      </c>
      <c r="E177" s="212" t="s">
        <v>5</v>
      </c>
      <c r="F177" s="213" t="s">
        <v>295</v>
      </c>
      <c r="H177" s="214" t="s">
        <v>5</v>
      </c>
      <c r="I177" s="215"/>
      <c r="L177" s="211"/>
      <c r="M177" s="216"/>
      <c r="N177" s="217"/>
      <c r="O177" s="217"/>
      <c r="P177" s="217"/>
      <c r="Q177" s="217"/>
      <c r="R177" s="217"/>
      <c r="S177" s="217"/>
      <c r="T177" s="218"/>
      <c r="AT177" s="214" t="s">
        <v>161</v>
      </c>
      <c r="AU177" s="214" t="s">
        <v>87</v>
      </c>
      <c r="AV177" s="12" t="s">
        <v>24</v>
      </c>
      <c r="AW177" s="12" t="s">
        <v>41</v>
      </c>
      <c r="AX177" s="12" t="s">
        <v>78</v>
      </c>
      <c r="AY177" s="214" t="s">
        <v>151</v>
      </c>
    </row>
    <row r="178" spans="2:51" s="11" customFormat="1" ht="13.5">
      <c r="B178" s="186"/>
      <c r="D178" s="206" t="s">
        <v>161</v>
      </c>
      <c r="E178" s="195" t="s">
        <v>5</v>
      </c>
      <c r="F178" s="207" t="s">
        <v>383</v>
      </c>
      <c r="H178" s="208">
        <v>5802</v>
      </c>
      <c r="I178" s="191"/>
      <c r="L178" s="186"/>
      <c r="M178" s="192"/>
      <c r="N178" s="193"/>
      <c r="O178" s="193"/>
      <c r="P178" s="193"/>
      <c r="Q178" s="193"/>
      <c r="R178" s="193"/>
      <c r="S178" s="193"/>
      <c r="T178" s="194"/>
      <c r="AT178" s="195" t="s">
        <v>161</v>
      </c>
      <c r="AU178" s="195" t="s">
        <v>87</v>
      </c>
      <c r="AV178" s="11" t="s">
        <v>87</v>
      </c>
      <c r="AW178" s="11" t="s">
        <v>41</v>
      </c>
      <c r="AX178" s="11" t="s">
        <v>78</v>
      </c>
      <c r="AY178" s="195" t="s">
        <v>151</v>
      </c>
    </row>
    <row r="179" spans="2:51" s="11" customFormat="1" ht="13.5">
      <c r="B179" s="186"/>
      <c r="D179" s="206" t="s">
        <v>161</v>
      </c>
      <c r="E179" s="195" t="s">
        <v>5</v>
      </c>
      <c r="F179" s="207" t="s">
        <v>384</v>
      </c>
      <c r="H179" s="208">
        <v>921.6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95" t="s">
        <v>161</v>
      </c>
      <c r="AU179" s="195" t="s">
        <v>87</v>
      </c>
      <c r="AV179" s="11" t="s">
        <v>87</v>
      </c>
      <c r="AW179" s="11" t="s">
        <v>41</v>
      </c>
      <c r="AX179" s="11" t="s">
        <v>78</v>
      </c>
      <c r="AY179" s="195" t="s">
        <v>151</v>
      </c>
    </row>
    <row r="180" spans="2:51" s="14" customFormat="1" ht="13.5">
      <c r="B180" s="234"/>
      <c r="D180" s="206" t="s">
        <v>161</v>
      </c>
      <c r="E180" s="235" t="s">
        <v>5</v>
      </c>
      <c r="F180" s="236" t="s">
        <v>305</v>
      </c>
      <c r="H180" s="237">
        <v>6723.6</v>
      </c>
      <c r="I180" s="238"/>
      <c r="L180" s="234"/>
      <c r="M180" s="239"/>
      <c r="N180" s="240"/>
      <c r="O180" s="240"/>
      <c r="P180" s="240"/>
      <c r="Q180" s="240"/>
      <c r="R180" s="240"/>
      <c r="S180" s="240"/>
      <c r="T180" s="241"/>
      <c r="AT180" s="235" t="s">
        <v>161</v>
      </c>
      <c r="AU180" s="235" t="s">
        <v>87</v>
      </c>
      <c r="AV180" s="14" t="s">
        <v>150</v>
      </c>
      <c r="AW180" s="14" t="s">
        <v>41</v>
      </c>
      <c r="AX180" s="14" t="s">
        <v>78</v>
      </c>
      <c r="AY180" s="235" t="s">
        <v>151</v>
      </c>
    </row>
    <row r="181" spans="2:51" s="12" customFormat="1" ht="13.5">
      <c r="B181" s="211"/>
      <c r="D181" s="206" t="s">
        <v>161</v>
      </c>
      <c r="E181" s="212" t="s">
        <v>5</v>
      </c>
      <c r="F181" s="213" t="s">
        <v>385</v>
      </c>
      <c r="H181" s="214" t="s">
        <v>5</v>
      </c>
      <c r="I181" s="215"/>
      <c r="L181" s="211"/>
      <c r="M181" s="216"/>
      <c r="N181" s="217"/>
      <c r="O181" s="217"/>
      <c r="P181" s="217"/>
      <c r="Q181" s="217"/>
      <c r="R181" s="217"/>
      <c r="S181" s="217"/>
      <c r="T181" s="218"/>
      <c r="AT181" s="214" t="s">
        <v>161</v>
      </c>
      <c r="AU181" s="214" t="s">
        <v>87</v>
      </c>
      <c r="AV181" s="12" t="s">
        <v>24</v>
      </c>
      <c r="AW181" s="12" t="s">
        <v>41</v>
      </c>
      <c r="AX181" s="12" t="s">
        <v>78</v>
      </c>
      <c r="AY181" s="214" t="s">
        <v>151</v>
      </c>
    </row>
    <row r="182" spans="2:51" s="11" customFormat="1" ht="13.5">
      <c r="B182" s="186"/>
      <c r="D182" s="206" t="s">
        <v>161</v>
      </c>
      <c r="E182" s="195" t="s">
        <v>5</v>
      </c>
      <c r="F182" s="207" t="s">
        <v>386</v>
      </c>
      <c r="H182" s="208">
        <v>6723.6</v>
      </c>
      <c r="I182" s="191"/>
      <c r="L182" s="186"/>
      <c r="M182" s="192"/>
      <c r="N182" s="193"/>
      <c r="O182" s="193"/>
      <c r="P182" s="193"/>
      <c r="Q182" s="193"/>
      <c r="R182" s="193"/>
      <c r="S182" s="193"/>
      <c r="T182" s="194"/>
      <c r="AT182" s="195" t="s">
        <v>161</v>
      </c>
      <c r="AU182" s="195" t="s">
        <v>87</v>
      </c>
      <c r="AV182" s="11" t="s">
        <v>87</v>
      </c>
      <c r="AW182" s="11" t="s">
        <v>41</v>
      </c>
      <c r="AX182" s="11" t="s">
        <v>78</v>
      </c>
      <c r="AY182" s="195" t="s">
        <v>151</v>
      </c>
    </row>
    <row r="183" spans="2:51" s="14" customFormat="1" ht="13.5">
      <c r="B183" s="234"/>
      <c r="D183" s="206" t="s">
        <v>161</v>
      </c>
      <c r="E183" s="235" t="s">
        <v>5</v>
      </c>
      <c r="F183" s="236" t="s">
        <v>305</v>
      </c>
      <c r="H183" s="237">
        <v>6723.6</v>
      </c>
      <c r="I183" s="238"/>
      <c r="L183" s="234"/>
      <c r="M183" s="239"/>
      <c r="N183" s="240"/>
      <c r="O183" s="240"/>
      <c r="P183" s="240"/>
      <c r="Q183" s="240"/>
      <c r="R183" s="240"/>
      <c r="S183" s="240"/>
      <c r="T183" s="241"/>
      <c r="AT183" s="235" t="s">
        <v>161</v>
      </c>
      <c r="AU183" s="235" t="s">
        <v>87</v>
      </c>
      <c r="AV183" s="14" t="s">
        <v>150</v>
      </c>
      <c r="AW183" s="14" t="s">
        <v>41</v>
      </c>
      <c r="AX183" s="14" t="s">
        <v>78</v>
      </c>
      <c r="AY183" s="235" t="s">
        <v>151</v>
      </c>
    </row>
    <row r="184" spans="2:51" s="11" customFormat="1" ht="13.5">
      <c r="B184" s="186"/>
      <c r="D184" s="206" t="s">
        <v>161</v>
      </c>
      <c r="E184" s="195" t="s">
        <v>5</v>
      </c>
      <c r="F184" s="207" t="s">
        <v>387</v>
      </c>
      <c r="H184" s="208">
        <v>14574.8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95" t="s">
        <v>161</v>
      </c>
      <c r="AU184" s="195" t="s">
        <v>87</v>
      </c>
      <c r="AV184" s="11" t="s">
        <v>87</v>
      </c>
      <c r="AW184" s="11" t="s">
        <v>41</v>
      </c>
      <c r="AX184" s="11" t="s">
        <v>78</v>
      </c>
      <c r="AY184" s="195" t="s">
        <v>151</v>
      </c>
    </row>
    <row r="185" spans="2:51" s="13" customFormat="1" ht="13.5">
      <c r="B185" s="225"/>
      <c r="D185" s="187" t="s">
        <v>161</v>
      </c>
      <c r="E185" s="226" t="s">
        <v>5</v>
      </c>
      <c r="F185" s="227" t="s">
        <v>283</v>
      </c>
      <c r="H185" s="228">
        <v>28022</v>
      </c>
      <c r="I185" s="229"/>
      <c r="L185" s="225"/>
      <c r="M185" s="230"/>
      <c r="N185" s="231"/>
      <c r="O185" s="231"/>
      <c r="P185" s="231"/>
      <c r="Q185" s="231"/>
      <c r="R185" s="231"/>
      <c r="S185" s="231"/>
      <c r="T185" s="232"/>
      <c r="AT185" s="233" t="s">
        <v>161</v>
      </c>
      <c r="AU185" s="233" t="s">
        <v>87</v>
      </c>
      <c r="AV185" s="13" t="s">
        <v>176</v>
      </c>
      <c r="AW185" s="13" t="s">
        <v>41</v>
      </c>
      <c r="AX185" s="13" t="s">
        <v>24</v>
      </c>
      <c r="AY185" s="233" t="s">
        <v>151</v>
      </c>
    </row>
    <row r="186" spans="2:65" s="1" customFormat="1" ht="22.5" customHeight="1">
      <c r="B186" s="173"/>
      <c r="C186" s="174" t="s">
        <v>388</v>
      </c>
      <c r="D186" s="174" t="s">
        <v>154</v>
      </c>
      <c r="E186" s="175" t="s">
        <v>389</v>
      </c>
      <c r="F186" s="176" t="s">
        <v>390</v>
      </c>
      <c r="G186" s="177" t="s">
        <v>278</v>
      </c>
      <c r="H186" s="178">
        <v>990.5</v>
      </c>
      <c r="I186" s="179"/>
      <c r="J186" s="180">
        <f>ROUND(I186*H186,2)</f>
        <v>0</v>
      </c>
      <c r="K186" s="176" t="s">
        <v>158</v>
      </c>
      <c r="L186" s="40"/>
      <c r="M186" s="181" t="s">
        <v>5</v>
      </c>
      <c r="N186" s="182" t="s">
        <v>49</v>
      </c>
      <c r="O186" s="41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AR186" s="23" t="s">
        <v>176</v>
      </c>
      <c r="AT186" s="23" t="s">
        <v>154</v>
      </c>
      <c r="AU186" s="23" t="s">
        <v>87</v>
      </c>
      <c r="AY186" s="23" t="s">
        <v>151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24</v>
      </c>
      <c r="BK186" s="185">
        <f>ROUND(I186*H186,2)</f>
        <v>0</v>
      </c>
      <c r="BL186" s="23" t="s">
        <v>176</v>
      </c>
      <c r="BM186" s="23" t="s">
        <v>391</v>
      </c>
    </row>
    <row r="187" spans="2:51" s="12" customFormat="1" ht="13.5">
      <c r="B187" s="211"/>
      <c r="D187" s="206" t="s">
        <v>161</v>
      </c>
      <c r="E187" s="212" t="s">
        <v>5</v>
      </c>
      <c r="F187" s="213" t="s">
        <v>287</v>
      </c>
      <c r="H187" s="214" t="s">
        <v>5</v>
      </c>
      <c r="I187" s="215"/>
      <c r="L187" s="211"/>
      <c r="M187" s="216"/>
      <c r="N187" s="217"/>
      <c r="O187" s="217"/>
      <c r="P187" s="217"/>
      <c r="Q187" s="217"/>
      <c r="R187" s="217"/>
      <c r="S187" s="217"/>
      <c r="T187" s="218"/>
      <c r="AT187" s="214" t="s">
        <v>161</v>
      </c>
      <c r="AU187" s="214" t="s">
        <v>87</v>
      </c>
      <c r="AV187" s="12" t="s">
        <v>24</v>
      </c>
      <c r="AW187" s="12" t="s">
        <v>41</v>
      </c>
      <c r="AX187" s="12" t="s">
        <v>78</v>
      </c>
      <c r="AY187" s="214" t="s">
        <v>151</v>
      </c>
    </row>
    <row r="188" spans="2:51" s="11" customFormat="1" ht="13.5">
      <c r="B188" s="186"/>
      <c r="D188" s="187" t="s">
        <v>161</v>
      </c>
      <c r="E188" s="188" t="s">
        <v>5</v>
      </c>
      <c r="F188" s="189" t="s">
        <v>392</v>
      </c>
      <c r="H188" s="190">
        <v>990.5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95" t="s">
        <v>161</v>
      </c>
      <c r="AU188" s="195" t="s">
        <v>87</v>
      </c>
      <c r="AV188" s="11" t="s">
        <v>87</v>
      </c>
      <c r="AW188" s="11" t="s">
        <v>41</v>
      </c>
      <c r="AX188" s="11" t="s">
        <v>24</v>
      </c>
      <c r="AY188" s="195" t="s">
        <v>151</v>
      </c>
    </row>
    <row r="189" spans="2:65" s="1" customFormat="1" ht="22.5" customHeight="1">
      <c r="B189" s="173"/>
      <c r="C189" s="196" t="s">
        <v>393</v>
      </c>
      <c r="D189" s="196" t="s">
        <v>148</v>
      </c>
      <c r="E189" s="197" t="s">
        <v>394</v>
      </c>
      <c r="F189" s="198" t="s">
        <v>395</v>
      </c>
      <c r="G189" s="199" t="s">
        <v>299</v>
      </c>
      <c r="H189" s="200">
        <v>148.575</v>
      </c>
      <c r="I189" s="201"/>
      <c r="J189" s="202">
        <f>ROUND(I189*H189,2)</f>
        <v>0</v>
      </c>
      <c r="K189" s="198" t="s">
        <v>158</v>
      </c>
      <c r="L189" s="203"/>
      <c r="M189" s="204" t="s">
        <v>5</v>
      </c>
      <c r="N189" s="205" t="s">
        <v>49</v>
      </c>
      <c r="O189" s="41"/>
      <c r="P189" s="183">
        <f>O189*H189</f>
        <v>0</v>
      </c>
      <c r="Q189" s="183">
        <v>0.21</v>
      </c>
      <c r="R189" s="183">
        <f>Q189*H189</f>
        <v>31.200749999999996</v>
      </c>
      <c r="S189" s="183">
        <v>0</v>
      </c>
      <c r="T189" s="184">
        <f>S189*H189</f>
        <v>0</v>
      </c>
      <c r="AR189" s="23" t="s">
        <v>213</v>
      </c>
      <c r="AT189" s="23" t="s">
        <v>148</v>
      </c>
      <c r="AU189" s="23" t="s">
        <v>87</v>
      </c>
      <c r="AY189" s="23" t="s">
        <v>151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23" t="s">
        <v>24</v>
      </c>
      <c r="BK189" s="185">
        <f>ROUND(I189*H189,2)</f>
        <v>0</v>
      </c>
      <c r="BL189" s="23" t="s">
        <v>176</v>
      </c>
      <c r="BM189" s="23" t="s">
        <v>396</v>
      </c>
    </row>
    <row r="190" spans="2:51" s="12" customFormat="1" ht="13.5">
      <c r="B190" s="211"/>
      <c r="D190" s="206" t="s">
        <v>161</v>
      </c>
      <c r="E190" s="212" t="s">
        <v>5</v>
      </c>
      <c r="F190" s="213" t="s">
        <v>397</v>
      </c>
      <c r="H190" s="214" t="s">
        <v>5</v>
      </c>
      <c r="I190" s="215"/>
      <c r="L190" s="211"/>
      <c r="M190" s="216"/>
      <c r="N190" s="217"/>
      <c r="O190" s="217"/>
      <c r="P190" s="217"/>
      <c r="Q190" s="217"/>
      <c r="R190" s="217"/>
      <c r="S190" s="217"/>
      <c r="T190" s="218"/>
      <c r="AT190" s="214" t="s">
        <v>161</v>
      </c>
      <c r="AU190" s="214" t="s">
        <v>87</v>
      </c>
      <c r="AV190" s="12" t="s">
        <v>24</v>
      </c>
      <c r="AW190" s="12" t="s">
        <v>41</v>
      </c>
      <c r="AX190" s="12" t="s">
        <v>78</v>
      </c>
      <c r="AY190" s="214" t="s">
        <v>151</v>
      </c>
    </row>
    <row r="191" spans="2:51" s="11" customFormat="1" ht="13.5">
      <c r="B191" s="186"/>
      <c r="D191" s="187" t="s">
        <v>161</v>
      </c>
      <c r="E191" s="188" t="s">
        <v>5</v>
      </c>
      <c r="F191" s="189" t="s">
        <v>398</v>
      </c>
      <c r="H191" s="190">
        <v>148.575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95" t="s">
        <v>161</v>
      </c>
      <c r="AU191" s="195" t="s">
        <v>87</v>
      </c>
      <c r="AV191" s="11" t="s">
        <v>87</v>
      </c>
      <c r="AW191" s="11" t="s">
        <v>41</v>
      </c>
      <c r="AX191" s="11" t="s">
        <v>24</v>
      </c>
      <c r="AY191" s="195" t="s">
        <v>151</v>
      </c>
    </row>
    <row r="192" spans="2:65" s="1" customFormat="1" ht="22.5" customHeight="1">
      <c r="B192" s="173"/>
      <c r="C192" s="174" t="s">
        <v>399</v>
      </c>
      <c r="D192" s="174" t="s">
        <v>154</v>
      </c>
      <c r="E192" s="175" t="s">
        <v>400</v>
      </c>
      <c r="F192" s="176" t="s">
        <v>401</v>
      </c>
      <c r="G192" s="177" t="s">
        <v>278</v>
      </c>
      <c r="H192" s="178">
        <v>990.5</v>
      </c>
      <c r="I192" s="179"/>
      <c r="J192" s="180">
        <f>ROUND(I192*H192,2)</f>
        <v>0</v>
      </c>
      <c r="K192" s="176" t="s">
        <v>158</v>
      </c>
      <c r="L192" s="40"/>
      <c r="M192" s="181" t="s">
        <v>5</v>
      </c>
      <c r="N192" s="182" t="s">
        <v>49</v>
      </c>
      <c r="O192" s="41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AR192" s="23" t="s">
        <v>176</v>
      </c>
      <c r="AT192" s="23" t="s">
        <v>154</v>
      </c>
      <c r="AU192" s="23" t="s">
        <v>87</v>
      </c>
      <c r="AY192" s="23" t="s">
        <v>151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24</v>
      </c>
      <c r="BK192" s="185">
        <f>ROUND(I192*H192,2)</f>
        <v>0</v>
      </c>
      <c r="BL192" s="23" t="s">
        <v>176</v>
      </c>
      <c r="BM192" s="23" t="s">
        <v>402</v>
      </c>
    </row>
    <row r="193" spans="2:51" s="12" customFormat="1" ht="13.5">
      <c r="B193" s="211"/>
      <c r="D193" s="206" t="s">
        <v>161</v>
      </c>
      <c r="E193" s="212" t="s">
        <v>5</v>
      </c>
      <c r="F193" s="213" t="s">
        <v>287</v>
      </c>
      <c r="H193" s="214" t="s">
        <v>5</v>
      </c>
      <c r="I193" s="215"/>
      <c r="L193" s="211"/>
      <c r="M193" s="216"/>
      <c r="N193" s="217"/>
      <c r="O193" s="217"/>
      <c r="P193" s="217"/>
      <c r="Q193" s="217"/>
      <c r="R193" s="217"/>
      <c r="S193" s="217"/>
      <c r="T193" s="218"/>
      <c r="AT193" s="214" t="s">
        <v>161</v>
      </c>
      <c r="AU193" s="214" t="s">
        <v>87</v>
      </c>
      <c r="AV193" s="12" t="s">
        <v>24</v>
      </c>
      <c r="AW193" s="12" t="s">
        <v>41</v>
      </c>
      <c r="AX193" s="12" t="s">
        <v>78</v>
      </c>
      <c r="AY193" s="214" t="s">
        <v>151</v>
      </c>
    </row>
    <row r="194" spans="2:51" s="11" customFormat="1" ht="13.5">
      <c r="B194" s="186"/>
      <c r="D194" s="206" t="s">
        <v>161</v>
      </c>
      <c r="E194" s="195" t="s">
        <v>5</v>
      </c>
      <c r="F194" s="207" t="s">
        <v>392</v>
      </c>
      <c r="H194" s="208">
        <v>990.5</v>
      </c>
      <c r="I194" s="191"/>
      <c r="L194" s="186"/>
      <c r="M194" s="192"/>
      <c r="N194" s="193"/>
      <c r="O194" s="193"/>
      <c r="P194" s="193"/>
      <c r="Q194" s="193"/>
      <c r="R194" s="193"/>
      <c r="S194" s="193"/>
      <c r="T194" s="194"/>
      <c r="AT194" s="195" t="s">
        <v>161</v>
      </c>
      <c r="AU194" s="195" t="s">
        <v>87</v>
      </c>
      <c r="AV194" s="11" t="s">
        <v>87</v>
      </c>
      <c r="AW194" s="11" t="s">
        <v>41</v>
      </c>
      <c r="AX194" s="11" t="s">
        <v>78</v>
      </c>
      <c r="AY194" s="195" t="s">
        <v>151</v>
      </c>
    </row>
    <row r="195" spans="2:51" s="13" customFormat="1" ht="13.5">
      <c r="B195" s="225"/>
      <c r="D195" s="187" t="s">
        <v>161</v>
      </c>
      <c r="E195" s="226" t="s">
        <v>5</v>
      </c>
      <c r="F195" s="227" t="s">
        <v>283</v>
      </c>
      <c r="H195" s="228">
        <v>990.5</v>
      </c>
      <c r="I195" s="229"/>
      <c r="L195" s="225"/>
      <c r="M195" s="230"/>
      <c r="N195" s="231"/>
      <c r="O195" s="231"/>
      <c r="P195" s="231"/>
      <c r="Q195" s="231"/>
      <c r="R195" s="231"/>
      <c r="S195" s="231"/>
      <c r="T195" s="232"/>
      <c r="AT195" s="233" t="s">
        <v>161</v>
      </c>
      <c r="AU195" s="233" t="s">
        <v>87</v>
      </c>
      <c r="AV195" s="13" t="s">
        <v>176</v>
      </c>
      <c r="AW195" s="13" t="s">
        <v>41</v>
      </c>
      <c r="AX195" s="13" t="s">
        <v>24</v>
      </c>
      <c r="AY195" s="233" t="s">
        <v>151</v>
      </c>
    </row>
    <row r="196" spans="2:65" s="1" customFormat="1" ht="22.5" customHeight="1">
      <c r="B196" s="173"/>
      <c r="C196" s="196" t="s">
        <v>10</v>
      </c>
      <c r="D196" s="196" t="s">
        <v>148</v>
      </c>
      <c r="E196" s="197" t="s">
        <v>403</v>
      </c>
      <c r="F196" s="198" t="s">
        <v>404</v>
      </c>
      <c r="G196" s="199" t="s">
        <v>405</v>
      </c>
      <c r="H196" s="200">
        <v>39.62</v>
      </c>
      <c r="I196" s="201"/>
      <c r="J196" s="202">
        <f>ROUND(I196*H196,2)</f>
        <v>0</v>
      </c>
      <c r="K196" s="198" t="s">
        <v>158</v>
      </c>
      <c r="L196" s="203"/>
      <c r="M196" s="204" t="s">
        <v>5</v>
      </c>
      <c r="N196" s="205" t="s">
        <v>49</v>
      </c>
      <c r="O196" s="41"/>
      <c r="P196" s="183">
        <f>O196*H196</f>
        <v>0</v>
      </c>
      <c r="Q196" s="183">
        <v>0.001</v>
      </c>
      <c r="R196" s="183">
        <f>Q196*H196</f>
        <v>0.039619999999999995</v>
      </c>
      <c r="S196" s="183">
        <v>0</v>
      </c>
      <c r="T196" s="184">
        <f>S196*H196</f>
        <v>0</v>
      </c>
      <c r="AR196" s="23" t="s">
        <v>213</v>
      </c>
      <c r="AT196" s="23" t="s">
        <v>148</v>
      </c>
      <c r="AU196" s="23" t="s">
        <v>87</v>
      </c>
      <c r="AY196" s="23" t="s">
        <v>151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176</v>
      </c>
      <c r="BM196" s="23" t="s">
        <v>406</v>
      </c>
    </row>
    <row r="197" spans="2:51" s="11" customFormat="1" ht="13.5">
      <c r="B197" s="186"/>
      <c r="D197" s="206" t="s">
        <v>161</v>
      </c>
      <c r="E197" s="195" t="s">
        <v>5</v>
      </c>
      <c r="F197" s="207" t="s">
        <v>407</v>
      </c>
      <c r="H197" s="208">
        <v>39.62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95" t="s">
        <v>161</v>
      </c>
      <c r="AU197" s="195" t="s">
        <v>87</v>
      </c>
      <c r="AV197" s="11" t="s">
        <v>87</v>
      </c>
      <c r="AW197" s="11" t="s">
        <v>41</v>
      </c>
      <c r="AX197" s="11" t="s">
        <v>78</v>
      </c>
      <c r="AY197" s="195" t="s">
        <v>151</v>
      </c>
    </row>
    <row r="198" spans="2:51" s="13" customFormat="1" ht="13.5">
      <c r="B198" s="225"/>
      <c r="D198" s="187" t="s">
        <v>161</v>
      </c>
      <c r="E198" s="226" t="s">
        <v>5</v>
      </c>
      <c r="F198" s="227" t="s">
        <v>283</v>
      </c>
      <c r="H198" s="228">
        <v>39.62</v>
      </c>
      <c r="I198" s="229"/>
      <c r="L198" s="225"/>
      <c r="M198" s="230"/>
      <c r="N198" s="231"/>
      <c r="O198" s="231"/>
      <c r="P198" s="231"/>
      <c r="Q198" s="231"/>
      <c r="R198" s="231"/>
      <c r="S198" s="231"/>
      <c r="T198" s="232"/>
      <c r="AT198" s="233" t="s">
        <v>161</v>
      </c>
      <c r="AU198" s="233" t="s">
        <v>87</v>
      </c>
      <c r="AV198" s="13" t="s">
        <v>176</v>
      </c>
      <c r="AW198" s="13" t="s">
        <v>41</v>
      </c>
      <c r="AX198" s="13" t="s">
        <v>24</v>
      </c>
      <c r="AY198" s="233" t="s">
        <v>151</v>
      </c>
    </row>
    <row r="199" spans="2:65" s="1" customFormat="1" ht="22.5" customHeight="1">
      <c r="B199" s="173"/>
      <c r="C199" s="174" t="s">
        <v>408</v>
      </c>
      <c r="D199" s="174" t="s">
        <v>154</v>
      </c>
      <c r="E199" s="175" t="s">
        <v>409</v>
      </c>
      <c r="F199" s="176" t="s">
        <v>410</v>
      </c>
      <c r="G199" s="177" t="s">
        <v>278</v>
      </c>
      <c r="H199" s="178">
        <v>990.5</v>
      </c>
      <c r="I199" s="179"/>
      <c r="J199" s="180">
        <f>ROUND(I199*H199,2)</f>
        <v>0</v>
      </c>
      <c r="K199" s="176" t="s">
        <v>158</v>
      </c>
      <c r="L199" s="40"/>
      <c r="M199" s="181" t="s">
        <v>5</v>
      </c>
      <c r="N199" s="182" t="s">
        <v>49</v>
      </c>
      <c r="O199" s="41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AR199" s="23" t="s">
        <v>176</v>
      </c>
      <c r="AT199" s="23" t="s">
        <v>154</v>
      </c>
      <c r="AU199" s="23" t="s">
        <v>87</v>
      </c>
      <c r="AY199" s="23" t="s">
        <v>151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24</v>
      </c>
      <c r="BK199" s="185">
        <f>ROUND(I199*H199,2)</f>
        <v>0</v>
      </c>
      <c r="BL199" s="23" t="s">
        <v>176</v>
      </c>
      <c r="BM199" s="23" t="s">
        <v>411</v>
      </c>
    </row>
    <row r="200" spans="2:65" s="1" customFormat="1" ht="31.5" customHeight="1">
      <c r="B200" s="173"/>
      <c r="C200" s="174" t="s">
        <v>412</v>
      </c>
      <c r="D200" s="174" t="s">
        <v>154</v>
      </c>
      <c r="E200" s="175" t="s">
        <v>413</v>
      </c>
      <c r="F200" s="176" t="s">
        <v>414</v>
      </c>
      <c r="G200" s="177" t="s">
        <v>278</v>
      </c>
      <c r="H200" s="178">
        <v>990.5</v>
      </c>
      <c r="I200" s="179"/>
      <c r="J200" s="180">
        <f>ROUND(I200*H200,2)</f>
        <v>0</v>
      </c>
      <c r="K200" s="176" t="s">
        <v>158</v>
      </c>
      <c r="L200" s="40"/>
      <c r="M200" s="181" t="s">
        <v>5</v>
      </c>
      <c r="N200" s="182" t="s">
        <v>49</v>
      </c>
      <c r="O200" s="41"/>
      <c r="P200" s="183">
        <f>O200*H200</f>
        <v>0</v>
      </c>
      <c r="Q200" s="183">
        <v>3E-07</v>
      </c>
      <c r="R200" s="183">
        <f>Q200*H200</f>
        <v>0.00029715</v>
      </c>
      <c r="S200" s="183">
        <v>0</v>
      </c>
      <c r="T200" s="184">
        <f>S200*H200</f>
        <v>0</v>
      </c>
      <c r="AR200" s="23" t="s">
        <v>176</v>
      </c>
      <c r="AT200" s="23" t="s">
        <v>154</v>
      </c>
      <c r="AU200" s="23" t="s">
        <v>87</v>
      </c>
      <c r="AY200" s="23" t="s">
        <v>151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24</v>
      </c>
      <c r="BK200" s="185">
        <f>ROUND(I200*H200,2)</f>
        <v>0</v>
      </c>
      <c r="BL200" s="23" t="s">
        <v>176</v>
      </c>
      <c r="BM200" s="23" t="s">
        <v>415</v>
      </c>
    </row>
    <row r="201" spans="2:65" s="1" customFormat="1" ht="22.5" customHeight="1">
      <c r="B201" s="173"/>
      <c r="C201" s="174" t="s">
        <v>416</v>
      </c>
      <c r="D201" s="174" t="s">
        <v>154</v>
      </c>
      <c r="E201" s="175" t="s">
        <v>417</v>
      </c>
      <c r="F201" s="176" t="s">
        <v>418</v>
      </c>
      <c r="G201" s="177" t="s">
        <v>278</v>
      </c>
      <c r="H201" s="178">
        <v>2971.5</v>
      </c>
      <c r="I201" s="179"/>
      <c r="J201" s="180">
        <f>ROUND(I201*H201,2)</f>
        <v>0</v>
      </c>
      <c r="K201" s="176" t="s">
        <v>158</v>
      </c>
      <c r="L201" s="40"/>
      <c r="M201" s="181" t="s">
        <v>5</v>
      </c>
      <c r="N201" s="182" t="s">
        <v>49</v>
      </c>
      <c r="O201" s="41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3" t="s">
        <v>176</v>
      </c>
      <c r="AT201" s="23" t="s">
        <v>154</v>
      </c>
      <c r="AU201" s="23" t="s">
        <v>87</v>
      </c>
      <c r="AY201" s="23" t="s">
        <v>151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24</v>
      </c>
      <c r="BK201" s="185">
        <f>ROUND(I201*H201,2)</f>
        <v>0</v>
      </c>
      <c r="BL201" s="23" t="s">
        <v>176</v>
      </c>
      <c r="BM201" s="23" t="s">
        <v>419</v>
      </c>
    </row>
    <row r="202" spans="2:51" s="12" customFormat="1" ht="27">
      <c r="B202" s="211"/>
      <c r="D202" s="206" t="s">
        <v>161</v>
      </c>
      <c r="E202" s="212" t="s">
        <v>5</v>
      </c>
      <c r="F202" s="213" t="s">
        <v>420</v>
      </c>
      <c r="H202" s="214" t="s">
        <v>5</v>
      </c>
      <c r="I202" s="215"/>
      <c r="L202" s="211"/>
      <c r="M202" s="216"/>
      <c r="N202" s="217"/>
      <c r="O202" s="217"/>
      <c r="P202" s="217"/>
      <c r="Q202" s="217"/>
      <c r="R202" s="217"/>
      <c r="S202" s="217"/>
      <c r="T202" s="218"/>
      <c r="AT202" s="214" t="s">
        <v>161</v>
      </c>
      <c r="AU202" s="214" t="s">
        <v>87</v>
      </c>
      <c r="AV202" s="12" t="s">
        <v>24</v>
      </c>
      <c r="AW202" s="12" t="s">
        <v>41</v>
      </c>
      <c r="AX202" s="12" t="s">
        <v>78</v>
      </c>
      <c r="AY202" s="214" t="s">
        <v>151</v>
      </c>
    </row>
    <row r="203" spans="2:51" s="11" customFormat="1" ht="13.5">
      <c r="B203" s="186"/>
      <c r="D203" s="187" t="s">
        <v>161</v>
      </c>
      <c r="E203" s="188" t="s">
        <v>5</v>
      </c>
      <c r="F203" s="189" t="s">
        <v>421</v>
      </c>
      <c r="H203" s="190">
        <v>2971.5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5" t="s">
        <v>161</v>
      </c>
      <c r="AU203" s="195" t="s">
        <v>87</v>
      </c>
      <c r="AV203" s="11" t="s">
        <v>87</v>
      </c>
      <c r="AW203" s="11" t="s">
        <v>41</v>
      </c>
      <c r="AX203" s="11" t="s">
        <v>24</v>
      </c>
      <c r="AY203" s="195" t="s">
        <v>151</v>
      </c>
    </row>
    <row r="204" spans="2:65" s="1" customFormat="1" ht="22.5" customHeight="1">
      <c r="B204" s="173"/>
      <c r="C204" s="174" t="s">
        <v>422</v>
      </c>
      <c r="D204" s="174" t="s">
        <v>154</v>
      </c>
      <c r="E204" s="175" t="s">
        <v>423</v>
      </c>
      <c r="F204" s="176" t="s">
        <v>424</v>
      </c>
      <c r="G204" s="177" t="s">
        <v>299</v>
      </c>
      <c r="H204" s="178">
        <v>14.858</v>
      </c>
      <c r="I204" s="179"/>
      <c r="J204" s="180">
        <f>ROUND(I204*H204,2)</f>
        <v>0</v>
      </c>
      <c r="K204" s="176" t="s">
        <v>158</v>
      </c>
      <c r="L204" s="40"/>
      <c r="M204" s="181" t="s">
        <v>5</v>
      </c>
      <c r="N204" s="182" t="s">
        <v>49</v>
      </c>
      <c r="O204" s="41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AR204" s="23" t="s">
        <v>176</v>
      </c>
      <c r="AT204" s="23" t="s">
        <v>154</v>
      </c>
      <c r="AU204" s="23" t="s">
        <v>87</v>
      </c>
      <c r="AY204" s="23" t="s">
        <v>151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24</v>
      </c>
      <c r="BK204" s="185">
        <f>ROUND(I204*H204,2)</f>
        <v>0</v>
      </c>
      <c r="BL204" s="23" t="s">
        <v>176</v>
      </c>
      <c r="BM204" s="23" t="s">
        <v>425</v>
      </c>
    </row>
    <row r="205" spans="2:51" s="12" customFormat="1" ht="13.5">
      <c r="B205" s="211"/>
      <c r="D205" s="206" t="s">
        <v>161</v>
      </c>
      <c r="E205" s="212" t="s">
        <v>5</v>
      </c>
      <c r="F205" s="213" t="s">
        <v>426</v>
      </c>
      <c r="H205" s="214" t="s">
        <v>5</v>
      </c>
      <c r="I205" s="215"/>
      <c r="L205" s="211"/>
      <c r="M205" s="216"/>
      <c r="N205" s="217"/>
      <c r="O205" s="217"/>
      <c r="P205" s="217"/>
      <c r="Q205" s="217"/>
      <c r="R205" s="217"/>
      <c r="S205" s="217"/>
      <c r="T205" s="218"/>
      <c r="AT205" s="214" t="s">
        <v>161</v>
      </c>
      <c r="AU205" s="214" t="s">
        <v>87</v>
      </c>
      <c r="AV205" s="12" t="s">
        <v>24</v>
      </c>
      <c r="AW205" s="12" t="s">
        <v>41</v>
      </c>
      <c r="AX205" s="12" t="s">
        <v>78</v>
      </c>
      <c r="AY205" s="214" t="s">
        <v>151</v>
      </c>
    </row>
    <row r="206" spans="2:51" s="11" customFormat="1" ht="13.5">
      <c r="B206" s="186"/>
      <c r="D206" s="187" t="s">
        <v>161</v>
      </c>
      <c r="E206" s="188" t="s">
        <v>5</v>
      </c>
      <c r="F206" s="189" t="s">
        <v>427</v>
      </c>
      <c r="H206" s="190">
        <v>14.858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95" t="s">
        <v>161</v>
      </c>
      <c r="AU206" s="195" t="s">
        <v>87</v>
      </c>
      <c r="AV206" s="11" t="s">
        <v>87</v>
      </c>
      <c r="AW206" s="11" t="s">
        <v>41</v>
      </c>
      <c r="AX206" s="11" t="s">
        <v>24</v>
      </c>
      <c r="AY206" s="195" t="s">
        <v>151</v>
      </c>
    </row>
    <row r="207" spans="2:65" s="1" customFormat="1" ht="22.5" customHeight="1">
      <c r="B207" s="173"/>
      <c r="C207" s="174" t="s">
        <v>428</v>
      </c>
      <c r="D207" s="174" t="s">
        <v>154</v>
      </c>
      <c r="E207" s="175" t="s">
        <v>429</v>
      </c>
      <c r="F207" s="176" t="s">
        <v>430</v>
      </c>
      <c r="G207" s="177" t="s">
        <v>299</v>
      </c>
      <c r="H207" s="178">
        <v>14.858</v>
      </c>
      <c r="I207" s="179"/>
      <c r="J207" s="180">
        <f>ROUND(I207*H207,2)</f>
        <v>0</v>
      </c>
      <c r="K207" s="176" t="s">
        <v>158</v>
      </c>
      <c r="L207" s="40"/>
      <c r="M207" s="181" t="s">
        <v>5</v>
      </c>
      <c r="N207" s="182" t="s">
        <v>49</v>
      </c>
      <c r="O207" s="41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3" t="s">
        <v>176</v>
      </c>
      <c r="AT207" s="23" t="s">
        <v>154</v>
      </c>
      <c r="AU207" s="23" t="s">
        <v>87</v>
      </c>
      <c r="AY207" s="23" t="s">
        <v>151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24</v>
      </c>
      <c r="BK207" s="185">
        <f>ROUND(I207*H207,2)</f>
        <v>0</v>
      </c>
      <c r="BL207" s="23" t="s">
        <v>176</v>
      </c>
      <c r="BM207" s="23" t="s">
        <v>431</v>
      </c>
    </row>
    <row r="208" spans="2:51" s="12" customFormat="1" ht="13.5">
      <c r="B208" s="211"/>
      <c r="D208" s="206" t="s">
        <v>161</v>
      </c>
      <c r="E208" s="212" t="s">
        <v>5</v>
      </c>
      <c r="F208" s="213" t="s">
        <v>426</v>
      </c>
      <c r="H208" s="214" t="s">
        <v>5</v>
      </c>
      <c r="I208" s="215"/>
      <c r="L208" s="211"/>
      <c r="M208" s="216"/>
      <c r="N208" s="217"/>
      <c r="O208" s="217"/>
      <c r="P208" s="217"/>
      <c r="Q208" s="217"/>
      <c r="R208" s="217"/>
      <c r="S208" s="217"/>
      <c r="T208" s="218"/>
      <c r="AT208" s="214" t="s">
        <v>161</v>
      </c>
      <c r="AU208" s="214" t="s">
        <v>87</v>
      </c>
      <c r="AV208" s="12" t="s">
        <v>24</v>
      </c>
      <c r="AW208" s="12" t="s">
        <v>41</v>
      </c>
      <c r="AX208" s="12" t="s">
        <v>78</v>
      </c>
      <c r="AY208" s="214" t="s">
        <v>151</v>
      </c>
    </row>
    <row r="209" spans="2:51" s="11" customFormat="1" ht="13.5">
      <c r="B209" s="186"/>
      <c r="D209" s="187" t="s">
        <v>161</v>
      </c>
      <c r="E209" s="188" t="s">
        <v>5</v>
      </c>
      <c r="F209" s="189" t="s">
        <v>427</v>
      </c>
      <c r="H209" s="190">
        <v>14.858</v>
      </c>
      <c r="I209" s="191"/>
      <c r="L209" s="186"/>
      <c r="M209" s="192"/>
      <c r="N209" s="193"/>
      <c r="O209" s="193"/>
      <c r="P209" s="193"/>
      <c r="Q209" s="193"/>
      <c r="R209" s="193"/>
      <c r="S209" s="193"/>
      <c r="T209" s="194"/>
      <c r="AT209" s="195" t="s">
        <v>161</v>
      </c>
      <c r="AU209" s="195" t="s">
        <v>87</v>
      </c>
      <c r="AV209" s="11" t="s">
        <v>87</v>
      </c>
      <c r="AW209" s="11" t="s">
        <v>41</v>
      </c>
      <c r="AX209" s="11" t="s">
        <v>24</v>
      </c>
      <c r="AY209" s="195" t="s">
        <v>151</v>
      </c>
    </row>
    <row r="210" spans="2:65" s="1" customFormat="1" ht="22.5" customHeight="1">
      <c r="B210" s="173"/>
      <c r="C210" s="174" t="s">
        <v>432</v>
      </c>
      <c r="D210" s="174" t="s">
        <v>154</v>
      </c>
      <c r="E210" s="175" t="s">
        <v>433</v>
      </c>
      <c r="F210" s="176" t="s">
        <v>434</v>
      </c>
      <c r="G210" s="177" t="s">
        <v>299</v>
      </c>
      <c r="H210" s="178">
        <v>74.29</v>
      </c>
      <c r="I210" s="179"/>
      <c r="J210" s="180">
        <f>ROUND(I210*H210,2)</f>
        <v>0</v>
      </c>
      <c r="K210" s="176" t="s">
        <v>158</v>
      </c>
      <c r="L210" s="40"/>
      <c r="M210" s="181" t="s">
        <v>5</v>
      </c>
      <c r="N210" s="182" t="s">
        <v>49</v>
      </c>
      <c r="O210" s="41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AR210" s="23" t="s">
        <v>176</v>
      </c>
      <c r="AT210" s="23" t="s">
        <v>154</v>
      </c>
      <c r="AU210" s="23" t="s">
        <v>87</v>
      </c>
      <c r="AY210" s="23" t="s">
        <v>151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176</v>
      </c>
      <c r="BM210" s="23" t="s">
        <v>435</v>
      </c>
    </row>
    <row r="211" spans="2:51" s="11" customFormat="1" ht="13.5">
      <c r="B211" s="186"/>
      <c r="D211" s="206" t="s">
        <v>161</v>
      </c>
      <c r="E211" s="195" t="s">
        <v>5</v>
      </c>
      <c r="F211" s="207" t="s">
        <v>436</v>
      </c>
      <c r="H211" s="208">
        <v>74.29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95" t="s">
        <v>161</v>
      </c>
      <c r="AU211" s="195" t="s">
        <v>87</v>
      </c>
      <c r="AV211" s="11" t="s">
        <v>87</v>
      </c>
      <c r="AW211" s="11" t="s">
        <v>41</v>
      </c>
      <c r="AX211" s="11" t="s">
        <v>24</v>
      </c>
      <c r="AY211" s="195" t="s">
        <v>151</v>
      </c>
    </row>
    <row r="212" spans="2:63" s="10" customFormat="1" ht="29.85" customHeight="1">
      <c r="B212" s="159"/>
      <c r="D212" s="170" t="s">
        <v>77</v>
      </c>
      <c r="E212" s="171" t="s">
        <v>87</v>
      </c>
      <c r="F212" s="171" t="s">
        <v>437</v>
      </c>
      <c r="I212" s="162"/>
      <c r="J212" s="172">
        <f>BK212</f>
        <v>0</v>
      </c>
      <c r="L212" s="159"/>
      <c r="M212" s="164"/>
      <c r="N212" s="165"/>
      <c r="O212" s="165"/>
      <c r="P212" s="166">
        <f>SUM(P213:P227)</f>
        <v>0</v>
      </c>
      <c r="Q212" s="165"/>
      <c r="R212" s="166">
        <f>SUM(R213:R227)</f>
        <v>14.002884</v>
      </c>
      <c r="S212" s="165"/>
      <c r="T212" s="167">
        <f>SUM(T213:T227)</f>
        <v>0</v>
      </c>
      <c r="AR212" s="160" t="s">
        <v>24</v>
      </c>
      <c r="AT212" s="168" t="s">
        <v>77</v>
      </c>
      <c r="AU212" s="168" t="s">
        <v>24</v>
      </c>
      <c r="AY212" s="160" t="s">
        <v>151</v>
      </c>
      <c r="BK212" s="169">
        <f>SUM(BK213:BK227)</f>
        <v>0</v>
      </c>
    </row>
    <row r="213" spans="2:65" s="1" customFormat="1" ht="22.5" customHeight="1">
      <c r="B213" s="173"/>
      <c r="C213" s="174" t="s">
        <v>438</v>
      </c>
      <c r="D213" s="174" t="s">
        <v>154</v>
      </c>
      <c r="E213" s="175" t="s">
        <v>439</v>
      </c>
      <c r="F213" s="176" t="s">
        <v>440</v>
      </c>
      <c r="G213" s="177" t="s">
        <v>299</v>
      </c>
      <c r="H213" s="178">
        <v>6</v>
      </c>
      <c r="I213" s="179"/>
      <c r="J213" s="180">
        <f>ROUND(I213*H213,2)</f>
        <v>0</v>
      </c>
      <c r="K213" s="176" t="s">
        <v>158</v>
      </c>
      <c r="L213" s="40"/>
      <c r="M213" s="181" t="s">
        <v>5</v>
      </c>
      <c r="N213" s="182" t="s">
        <v>49</v>
      </c>
      <c r="O213" s="41"/>
      <c r="P213" s="183">
        <f>O213*H213</f>
        <v>0</v>
      </c>
      <c r="Q213" s="183">
        <v>1.9205</v>
      </c>
      <c r="R213" s="183">
        <f>Q213*H213</f>
        <v>11.523</v>
      </c>
      <c r="S213" s="183">
        <v>0</v>
      </c>
      <c r="T213" s="184">
        <f>S213*H213</f>
        <v>0</v>
      </c>
      <c r="AR213" s="23" t="s">
        <v>176</v>
      </c>
      <c r="AT213" s="23" t="s">
        <v>154</v>
      </c>
      <c r="AU213" s="23" t="s">
        <v>87</v>
      </c>
      <c r="AY213" s="23" t="s">
        <v>151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23" t="s">
        <v>24</v>
      </c>
      <c r="BK213" s="185">
        <f>ROUND(I213*H213,2)</f>
        <v>0</v>
      </c>
      <c r="BL213" s="23" t="s">
        <v>176</v>
      </c>
      <c r="BM213" s="23" t="s">
        <v>441</v>
      </c>
    </row>
    <row r="214" spans="2:51" s="11" customFormat="1" ht="13.5">
      <c r="B214" s="186"/>
      <c r="D214" s="187" t="s">
        <v>161</v>
      </c>
      <c r="E214" s="188" t="s">
        <v>5</v>
      </c>
      <c r="F214" s="189" t="s">
        <v>442</v>
      </c>
      <c r="H214" s="190">
        <v>6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95" t="s">
        <v>161</v>
      </c>
      <c r="AU214" s="195" t="s">
        <v>87</v>
      </c>
      <c r="AV214" s="11" t="s">
        <v>87</v>
      </c>
      <c r="AW214" s="11" t="s">
        <v>41</v>
      </c>
      <c r="AX214" s="11" t="s">
        <v>24</v>
      </c>
      <c r="AY214" s="195" t="s">
        <v>151</v>
      </c>
    </row>
    <row r="215" spans="2:65" s="1" customFormat="1" ht="22.5" customHeight="1">
      <c r="B215" s="173"/>
      <c r="C215" s="174" t="s">
        <v>443</v>
      </c>
      <c r="D215" s="174" t="s">
        <v>154</v>
      </c>
      <c r="E215" s="175" t="s">
        <v>444</v>
      </c>
      <c r="F215" s="176" t="s">
        <v>445</v>
      </c>
      <c r="G215" s="177" t="s">
        <v>299</v>
      </c>
      <c r="H215" s="178">
        <v>1.5</v>
      </c>
      <c r="I215" s="179"/>
      <c r="J215" s="180">
        <f>ROUND(I215*H215,2)</f>
        <v>0</v>
      </c>
      <c r="K215" s="176" t="s">
        <v>158</v>
      </c>
      <c r="L215" s="40"/>
      <c r="M215" s="181" t="s">
        <v>5</v>
      </c>
      <c r="N215" s="182" t="s">
        <v>49</v>
      </c>
      <c r="O215" s="41"/>
      <c r="P215" s="183">
        <f>O215*H215</f>
        <v>0</v>
      </c>
      <c r="Q215" s="183">
        <v>1.63</v>
      </c>
      <c r="R215" s="183">
        <f>Q215*H215</f>
        <v>2.445</v>
      </c>
      <c r="S215" s="183">
        <v>0</v>
      </c>
      <c r="T215" s="184">
        <f>S215*H215</f>
        <v>0</v>
      </c>
      <c r="AR215" s="23" t="s">
        <v>176</v>
      </c>
      <c r="AT215" s="23" t="s">
        <v>154</v>
      </c>
      <c r="AU215" s="23" t="s">
        <v>87</v>
      </c>
      <c r="AY215" s="23" t="s">
        <v>151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3" t="s">
        <v>24</v>
      </c>
      <c r="BK215" s="185">
        <f>ROUND(I215*H215,2)</f>
        <v>0</v>
      </c>
      <c r="BL215" s="23" t="s">
        <v>176</v>
      </c>
      <c r="BM215" s="23" t="s">
        <v>446</v>
      </c>
    </row>
    <row r="216" spans="2:51" s="12" customFormat="1" ht="13.5">
      <c r="B216" s="211"/>
      <c r="D216" s="206" t="s">
        <v>161</v>
      </c>
      <c r="E216" s="212" t="s">
        <v>5</v>
      </c>
      <c r="F216" s="213" t="s">
        <v>311</v>
      </c>
      <c r="H216" s="214" t="s">
        <v>5</v>
      </c>
      <c r="I216" s="215"/>
      <c r="L216" s="211"/>
      <c r="M216" s="216"/>
      <c r="N216" s="217"/>
      <c r="O216" s="217"/>
      <c r="P216" s="217"/>
      <c r="Q216" s="217"/>
      <c r="R216" s="217"/>
      <c r="S216" s="217"/>
      <c r="T216" s="218"/>
      <c r="AT216" s="214" t="s">
        <v>161</v>
      </c>
      <c r="AU216" s="214" t="s">
        <v>87</v>
      </c>
      <c r="AV216" s="12" t="s">
        <v>24</v>
      </c>
      <c r="AW216" s="12" t="s">
        <v>41</v>
      </c>
      <c r="AX216" s="12" t="s">
        <v>78</v>
      </c>
      <c r="AY216" s="214" t="s">
        <v>151</v>
      </c>
    </row>
    <row r="217" spans="2:51" s="11" customFormat="1" ht="13.5">
      <c r="B217" s="186"/>
      <c r="D217" s="187" t="s">
        <v>161</v>
      </c>
      <c r="E217" s="188" t="s">
        <v>5</v>
      </c>
      <c r="F217" s="189" t="s">
        <v>447</v>
      </c>
      <c r="H217" s="190">
        <v>1.5</v>
      </c>
      <c r="I217" s="191"/>
      <c r="L217" s="186"/>
      <c r="M217" s="192"/>
      <c r="N217" s="193"/>
      <c r="O217" s="193"/>
      <c r="P217" s="193"/>
      <c r="Q217" s="193"/>
      <c r="R217" s="193"/>
      <c r="S217" s="193"/>
      <c r="T217" s="194"/>
      <c r="AT217" s="195" t="s">
        <v>161</v>
      </c>
      <c r="AU217" s="195" t="s">
        <v>87</v>
      </c>
      <c r="AV217" s="11" t="s">
        <v>87</v>
      </c>
      <c r="AW217" s="11" t="s">
        <v>41</v>
      </c>
      <c r="AX217" s="11" t="s">
        <v>24</v>
      </c>
      <c r="AY217" s="195" t="s">
        <v>151</v>
      </c>
    </row>
    <row r="218" spans="2:65" s="1" customFormat="1" ht="22.5" customHeight="1">
      <c r="B218" s="173"/>
      <c r="C218" s="174" t="s">
        <v>448</v>
      </c>
      <c r="D218" s="174" t="s">
        <v>154</v>
      </c>
      <c r="E218" s="175" t="s">
        <v>449</v>
      </c>
      <c r="F218" s="176" t="s">
        <v>450</v>
      </c>
      <c r="G218" s="177" t="s">
        <v>451</v>
      </c>
      <c r="H218" s="178">
        <v>30</v>
      </c>
      <c r="I218" s="179"/>
      <c r="J218" s="180">
        <f>ROUND(I218*H218,2)</f>
        <v>0</v>
      </c>
      <c r="K218" s="176" t="s">
        <v>158</v>
      </c>
      <c r="L218" s="40"/>
      <c r="M218" s="181" t="s">
        <v>5</v>
      </c>
      <c r="N218" s="182" t="s">
        <v>49</v>
      </c>
      <c r="O218" s="41"/>
      <c r="P218" s="183">
        <f>O218*H218</f>
        <v>0</v>
      </c>
      <c r="Q218" s="183">
        <v>0.0011628</v>
      </c>
      <c r="R218" s="183">
        <f>Q218*H218</f>
        <v>0.034884000000000005</v>
      </c>
      <c r="S218" s="183">
        <v>0</v>
      </c>
      <c r="T218" s="184">
        <f>S218*H218</f>
        <v>0</v>
      </c>
      <c r="AR218" s="23" t="s">
        <v>176</v>
      </c>
      <c r="AT218" s="23" t="s">
        <v>154</v>
      </c>
      <c r="AU218" s="23" t="s">
        <v>87</v>
      </c>
      <c r="AY218" s="23" t="s">
        <v>151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24</v>
      </c>
      <c r="BK218" s="185">
        <f>ROUND(I218*H218,2)</f>
        <v>0</v>
      </c>
      <c r="BL218" s="23" t="s">
        <v>176</v>
      </c>
      <c r="BM218" s="23" t="s">
        <v>452</v>
      </c>
    </row>
    <row r="219" spans="2:51" s="12" customFormat="1" ht="13.5">
      <c r="B219" s="211"/>
      <c r="D219" s="206" t="s">
        <v>161</v>
      </c>
      <c r="E219" s="212" t="s">
        <v>5</v>
      </c>
      <c r="F219" s="213" t="s">
        <v>311</v>
      </c>
      <c r="H219" s="214" t="s">
        <v>5</v>
      </c>
      <c r="I219" s="215"/>
      <c r="L219" s="211"/>
      <c r="M219" s="216"/>
      <c r="N219" s="217"/>
      <c r="O219" s="217"/>
      <c r="P219" s="217"/>
      <c r="Q219" s="217"/>
      <c r="R219" s="217"/>
      <c r="S219" s="217"/>
      <c r="T219" s="218"/>
      <c r="AT219" s="214" t="s">
        <v>161</v>
      </c>
      <c r="AU219" s="214" t="s">
        <v>87</v>
      </c>
      <c r="AV219" s="12" t="s">
        <v>24</v>
      </c>
      <c r="AW219" s="12" t="s">
        <v>41</v>
      </c>
      <c r="AX219" s="12" t="s">
        <v>78</v>
      </c>
      <c r="AY219" s="214" t="s">
        <v>151</v>
      </c>
    </row>
    <row r="220" spans="2:51" s="11" customFormat="1" ht="13.5">
      <c r="B220" s="186"/>
      <c r="D220" s="187" t="s">
        <v>161</v>
      </c>
      <c r="E220" s="188" t="s">
        <v>5</v>
      </c>
      <c r="F220" s="189" t="s">
        <v>448</v>
      </c>
      <c r="H220" s="190">
        <v>30</v>
      </c>
      <c r="I220" s="191"/>
      <c r="L220" s="186"/>
      <c r="M220" s="192"/>
      <c r="N220" s="193"/>
      <c r="O220" s="193"/>
      <c r="P220" s="193"/>
      <c r="Q220" s="193"/>
      <c r="R220" s="193"/>
      <c r="S220" s="193"/>
      <c r="T220" s="194"/>
      <c r="AT220" s="195" t="s">
        <v>161</v>
      </c>
      <c r="AU220" s="195" t="s">
        <v>87</v>
      </c>
      <c r="AV220" s="11" t="s">
        <v>87</v>
      </c>
      <c r="AW220" s="11" t="s">
        <v>41</v>
      </c>
      <c r="AX220" s="11" t="s">
        <v>24</v>
      </c>
      <c r="AY220" s="195" t="s">
        <v>151</v>
      </c>
    </row>
    <row r="221" spans="2:65" s="1" customFormat="1" ht="22.5" customHeight="1">
      <c r="B221" s="173"/>
      <c r="C221" s="174" t="s">
        <v>453</v>
      </c>
      <c r="D221" s="174" t="s">
        <v>154</v>
      </c>
      <c r="E221" s="175" t="s">
        <v>454</v>
      </c>
      <c r="F221" s="176" t="s">
        <v>455</v>
      </c>
      <c r="G221" s="177" t="s">
        <v>278</v>
      </c>
      <c r="H221" s="178">
        <v>6723.6</v>
      </c>
      <c r="I221" s="179"/>
      <c r="J221" s="180">
        <f>ROUND(I221*H221,2)</f>
        <v>0</v>
      </c>
      <c r="K221" s="176" t="s">
        <v>158</v>
      </c>
      <c r="L221" s="40"/>
      <c r="M221" s="181" t="s">
        <v>5</v>
      </c>
      <c r="N221" s="182" t="s">
        <v>49</v>
      </c>
      <c r="O221" s="41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AR221" s="23" t="s">
        <v>176</v>
      </c>
      <c r="AT221" s="23" t="s">
        <v>154</v>
      </c>
      <c r="AU221" s="23" t="s">
        <v>87</v>
      </c>
      <c r="AY221" s="23" t="s">
        <v>151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3" t="s">
        <v>24</v>
      </c>
      <c r="BK221" s="185">
        <f>ROUND(I221*H221,2)</f>
        <v>0</v>
      </c>
      <c r="BL221" s="23" t="s">
        <v>176</v>
      </c>
      <c r="BM221" s="23" t="s">
        <v>456</v>
      </c>
    </row>
    <row r="222" spans="2:51" s="12" customFormat="1" ht="13.5">
      <c r="B222" s="211"/>
      <c r="D222" s="206" t="s">
        <v>161</v>
      </c>
      <c r="E222" s="212" t="s">
        <v>5</v>
      </c>
      <c r="F222" s="213" t="s">
        <v>457</v>
      </c>
      <c r="H222" s="214" t="s">
        <v>5</v>
      </c>
      <c r="I222" s="215"/>
      <c r="L222" s="211"/>
      <c r="M222" s="216"/>
      <c r="N222" s="217"/>
      <c r="O222" s="217"/>
      <c r="P222" s="217"/>
      <c r="Q222" s="217"/>
      <c r="R222" s="217"/>
      <c r="S222" s="217"/>
      <c r="T222" s="218"/>
      <c r="AT222" s="214" t="s">
        <v>161</v>
      </c>
      <c r="AU222" s="214" t="s">
        <v>87</v>
      </c>
      <c r="AV222" s="12" t="s">
        <v>24</v>
      </c>
      <c r="AW222" s="12" t="s">
        <v>41</v>
      </c>
      <c r="AX222" s="12" t="s">
        <v>78</v>
      </c>
      <c r="AY222" s="214" t="s">
        <v>151</v>
      </c>
    </row>
    <row r="223" spans="2:51" s="12" customFormat="1" ht="13.5">
      <c r="B223" s="211"/>
      <c r="D223" s="206" t="s">
        <v>161</v>
      </c>
      <c r="E223" s="212" t="s">
        <v>5</v>
      </c>
      <c r="F223" s="213" t="s">
        <v>458</v>
      </c>
      <c r="H223" s="214" t="s">
        <v>5</v>
      </c>
      <c r="I223" s="215"/>
      <c r="L223" s="211"/>
      <c r="M223" s="216"/>
      <c r="N223" s="217"/>
      <c r="O223" s="217"/>
      <c r="P223" s="217"/>
      <c r="Q223" s="217"/>
      <c r="R223" s="217"/>
      <c r="S223" s="217"/>
      <c r="T223" s="218"/>
      <c r="AT223" s="214" t="s">
        <v>161</v>
      </c>
      <c r="AU223" s="214" t="s">
        <v>87</v>
      </c>
      <c r="AV223" s="12" t="s">
        <v>24</v>
      </c>
      <c r="AW223" s="12" t="s">
        <v>41</v>
      </c>
      <c r="AX223" s="12" t="s">
        <v>78</v>
      </c>
      <c r="AY223" s="214" t="s">
        <v>151</v>
      </c>
    </row>
    <row r="224" spans="2:51" s="12" customFormat="1" ht="13.5">
      <c r="B224" s="211"/>
      <c r="D224" s="206" t="s">
        <v>161</v>
      </c>
      <c r="E224" s="212" t="s">
        <v>5</v>
      </c>
      <c r="F224" s="213" t="s">
        <v>295</v>
      </c>
      <c r="H224" s="214" t="s">
        <v>5</v>
      </c>
      <c r="I224" s="215"/>
      <c r="L224" s="211"/>
      <c r="M224" s="216"/>
      <c r="N224" s="217"/>
      <c r="O224" s="217"/>
      <c r="P224" s="217"/>
      <c r="Q224" s="217"/>
      <c r="R224" s="217"/>
      <c r="S224" s="217"/>
      <c r="T224" s="218"/>
      <c r="AT224" s="214" t="s">
        <v>161</v>
      </c>
      <c r="AU224" s="214" t="s">
        <v>87</v>
      </c>
      <c r="AV224" s="12" t="s">
        <v>24</v>
      </c>
      <c r="AW224" s="12" t="s">
        <v>41</v>
      </c>
      <c r="AX224" s="12" t="s">
        <v>78</v>
      </c>
      <c r="AY224" s="214" t="s">
        <v>151</v>
      </c>
    </row>
    <row r="225" spans="2:51" s="11" customFormat="1" ht="13.5">
      <c r="B225" s="186"/>
      <c r="D225" s="206" t="s">
        <v>161</v>
      </c>
      <c r="E225" s="195" t="s">
        <v>5</v>
      </c>
      <c r="F225" s="207" t="s">
        <v>383</v>
      </c>
      <c r="H225" s="208">
        <v>5802</v>
      </c>
      <c r="I225" s="191"/>
      <c r="L225" s="186"/>
      <c r="M225" s="192"/>
      <c r="N225" s="193"/>
      <c r="O225" s="193"/>
      <c r="P225" s="193"/>
      <c r="Q225" s="193"/>
      <c r="R225" s="193"/>
      <c r="S225" s="193"/>
      <c r="T225" s="194"/>
      <c r="AT225" s="195" t="s">
        <v>161</v>
      </c>
      <c r="AU225" s="195" t="s">
        <v>87</v>
      </c>
      <c r="AV225" s="11" t="s">
        <v>87</v>
      </c>
      <c r="AW225" s="11" t="s">
        <v>41</v>
      </c>
      <c r="AX225" s="11" t="s">
        <v>78</v>
      </c>
      <c r="AY225" s="195" t="s">
        <v>151</v>
      </c>
    </row>
    <row r="226" spans="2:51" s="11" customFormat="1" ht="13.5">
      <c r="B226" s="186"/>
      <c r="D226" s="206" t="s">
        <v>161</v>
      </c>
      <c r="E226" s="195" t="s">
        <v>5</v>
      </c>
      <c r="F226" s="207" t="s">
        <v>384</v>
      </c>
      <c r="H226" s="208">
        <v>921.6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95" t="s">
        <v>161</v>
      </c>
      <c r="AU226" s="195" t="s">
        <v>87</v>
      </c>
      <c r="AV226" s="11" t="s">
        <v>87</v>
      </c>
      <c r="AW226" s="11" t="s">
        <v>41</v>
      </c>
      <c r="AX226" s="11" t="s">
        <v>78</v>
      </c>
      <c r="AY226" s="195" t="s">
        <v>151</v>
      </c>
    </row>
    <row r="227" spans="2:51" s="13" customFormat="1" ht="13.5">
      <c r="B227" s="225"/>
      <c r="D227" s="206" t="s">
        <v>161</v>
      </c>
      <c r="E227" s="242" t="s">
        <v>5</v>
      </c>
      <c r="F227" s="243" t="s">
        <v>283</v>
      </c>
      <c r="H227" s="244">
        <v>6723.6</v>
      </c>
      <c r="I227" s="229"/>
      <c r="L227" s="225"/>
      <c r="M227" s="230"/>
      <c r="N227" s="231"/>
      <c r="O227" s="231"/>
      <c r="P227" s="231"/>
      <c r="Q227" s="231"/>
      <c r="R227" s="231"/>
      <c r="S227" s="231"/>
      <c r="T227" s="232"/>
      <c r="AT227" s="233" t="s">
        <v>161</v>
      </c>
      <c r="AU227" s="233" t="s">
        <v>87</v>
      </c>
      <c r="AV227" s="13" t="s">
        <v>176</v>
      </c>
      <c r="AW227" s="13" t="s">
        <v>41</v>
      </c>
      <c r="AX227" s="13" t="s">
        <v>24</v>
      </c>
      <c r="AY227" s="233" t="s">
        <v>151</v>
      </c>
    </row>
    <row r="228" spans="2:63" s="10" customFormat="1" ht="29.85" customHeight="1">
      <c r="B228" s="159"/>
      <c r="D228" s="170" t="s">
        <v>77</v>
      </c>
      <c r="E228" s="171" t="s">
        <v>175</v>
      </c>
      <c r="F228" s="171" t="s">
        <v>459</v>
      </c>
      <c r="I228" s="162"/>
      <c r="J228" s="172">
        <f>BK228</f>
        <v>0</v>
      </c>
      <c r="L228" s="159"/>
      <c r="M228" s="164"/>
      <c r="N228" s="165"/>
      <c r="O228" s="165"/>
      <c r="P228" s="166">
        <f>SUM(P229:P323)</f>
        <v>0</v>
      </c>
      <c r="Q228" s="165"/>
      <c r="R228" s="166">
        <f>SUM(R229:R323)</f>
        <v>11205.320373999999</v>
      </c>
      <c r="S228" s="165"/>
      <c r="T228" s="167">
        <f>SUM(T229:T323)</f>
        <v>0</v>
      </c>
      <c r="AR228" s="160" t="s">
        <v>24</v>
      </c>
      <c r="AT228" s="168" t="s">
        <v>77</v>
      </c>
      <c r="AU228" s="168" t="s">
        <v>24</v>
      </c>
      <c r="AY228" s="160" t="s">
        <v>151</v>
      </c>
      <c r="BK228" s="169">
        <f>SUM(BK229:BK323)</f>
        <v>0</v>
      </c>
    </row>
    <row r="229" spans="2:65" s="1" customFormat="1" ht="22.5" customHeight="1">
      <c r="B229" s="173"/>
      <c r="C229" s="174" t="s">
        <v>460</v>
      </c>
      <c r="D229" s="174" t="s">
        <v>154</v>
      </c>
      <c r="E229" s="175" t="s">
        <v>461</v>
      </c>
      <c r="F229" s="176" t="s">
        <v>462</v>
      </c>
      <c r="G229" s="177" t="s">
        <v>278</v>
      </c>
      <c r="H229" s="178">
        <v>6723.6</v>
      </c>
      <c r="I229" s="179"/>
      <c r="J229" s="180">
        <f>ROUND(I229*H229,2)</f>
        <v>0</v>
      </c>
      <c r="K229" s="176" t="s">
        <v>158</v>
      </c>
      <c r="L229" s="40"/>
      <c r="M229" s="181" t="s">
        <v>5</v>
      </c>
      <c r="N229" s="182" t="s">
        <v>49</v>
      </c>
      <c r="O229" s="41"/>
      <c r="P229" s="183">
        <f>O229*H229</f>
        <v>0</v>
      </c>
      <c r="Q229" s="183">
        <v>0.4726</v>
      </c>
      <c r="R229" s="183">
        <f>Q229*H229</f>
        <v>3177.5733600000003</v>
      </c>
      <c r="S229" s="183">
        <v>0</v>
      </c>
      <c r="T229" s="184">
        <f>S229*H229</f>
        <v>0</v>
      </c>
      <c r="AR229" s="23" t="s">
        <v>176</v>
      </c>
      <c r="AT229" s="23" t="s">
        <v>154</v>
      </c>
      <c r="AU229" s="23" t="s">
        <v>87</v>
      </c>
      <c r="AY229" s="23" t="s">
        <v>151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23" t="s">
        <v>24</v>
      </c>
      <c r="BK229" s="185">
        <f>ROUND(I229*H229,2)</f>
        <v>0</v>
      </c>
      <c r="BL229" s="23" t="s">
        <v>176</v>
      </c>
      <c r="BM229" s="23" t="s">
        <v>463</v>
      </c>
    </row>
    <row r="230" spans="2:51" s="12" customFormat="1" ht="13.5">
      <c r="B230" s="211"/>
      <c r="D230" s="206" t="s">
        <v>161</v>
      </c>
      <c r="E230" s="212" t="s">
        <v>5</v>
      </c>
      <c r="F230" s="213" t="s">
        <v>464</v>
      </c>
      <c r="H230" s="214" t="s">
        <v>5</v>
      </c>
      <c r="I230" s="215"/>
      <c r="L230" s="211"/>
      <c r="M230" s="216"/>
      <c r="N230" s="217"/>
      <c r="O230" s="217"/>
      <c r="P230" s="217"/>
      <c r="Q230" s="217"/>
      <c r="R230" s="217"/>
      <c r="S230" s="217"/>
      <c r="T230" s="218"/>
      <c r="AT230" s="214" t="s">
        <v>161</v>
      </c>
      <c r="AU230" s="214" t="s">
        <v>87</v>
      </c>
      <c r="AV230" s="12" t="s">
        <v>24</v>
      </c>
      <c r="AW230" s="12" t="s">
        <v>41</v>
      </c>
      <c r="AX230" s="12" t="s">
        <v>78</v>
      </c>
      <c r="AY230" s="214" t="s">
        <v>151</v>
      </c>
    </row>
    <row r="231" spans="2:51" s="12" customFormat="1" ht="13.5">
      <c r="B231" s="211"/>
      <c r="D231" s="206" t="s">
        <v>161</v>
      </c>
      <c r="E231" s="212" t="s">
        <v>5</v>
      </c>
      <c r="F231" s="213" t="s">
        <v>295</v>
      </c>
      <c r="H231" s="214" t="s">
        <v>5</v>
      </c>
      <c r="I231" s="215"/>
      <c r="L231" s="211"/>
      <c r="M231" s="216"/>
      <c r="N231" s="217"/>
      <c r="O231" s="217"/>
      <c r="P231" s="217"/>
      <c r="Q231" s="217"/>
      <c r="R231" s="217"/>
      <c r="S231" s="217"/>
      <c r="T231" s="218"/>
      <c r="AT231" s="214" t="s">
        <v>161</v>
      </c>
      <c r="AU231" s="214" t="s">
        <v>87</v>
      </c>
      <c r="AV231" s="12" t="s">
        <v>24</v>
      </c>
      <c r="AW231" s="12" t="s">
        <v>41</v>
      </c>
      <c r="AX231" s="12" t="s">
        <v>78</v>
      </c>
      <c r="AY231" s="214" t="s">
        <v>151</v>
      </c>
    </row>
    <row r="232" spans="2:51" s="11" customFormat="1" ht="13.5">
      <c r="B232" s="186"/>
      <c r="D232" s="206" t="s">
        <v>161</v>
      </c>
      <c r="E232" s="195" t="s">
        <v>5</v>
      </c>
      <c r="F232" s="207" t="s">
        <v>383</v>
      </c>
      <c r="H232" s="208">
        <v>5802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95" t="s">
        <v>161</v>
      </c>
      <c r="AU232" s="195" t="s">
        <v>87</v>
      </c>
      <c r="AV232" s="11" t="s">
        <v>87</v>
      </c>
      <c r="AW232" s="11" t="s">
        <v>41</v>
      </c>
      <c r="AX232" s="11" t="s">
        <v>78</v>
      </c>
      <c r="AY232" s="195" t="s">
        <v>151</v>
      </c>
    </row>
    <row r="233" spans="2:51" s="12" customFormat="1" ht="13.5">
      <c r="B233" s="211"/>
      <c r="D233" s="206" t="s">
        <v>161</v>
      </c>
      <c r="E233" s="212" t="s">
        <v>5</v>
      </c>
      <c r="F233" s="213" t="s">
        <v>465</v>
      </c>
      <c r="H233" s="214" t="s">
        <v>5</v>
      </c>
      <c r="I233" s="215"/>
      <c r="L233" s="211"/>
      <c r="M233" s="216"/>
      <c r="N233" s="217"/>
      <c r="O233" s="217"/>
      <c r="P233" s="217"/>
      <c r="Q233" s="217"/>
      <c r="R233" s="217"/>
      <c r="S233" s="217"/>
      <c r="T233" s="218"/>
      <c r="AT233" s="214" t="s">
        <v>161</v>
      </c>
      <c r="AU233" s="214" t="s">
        <v>87</v>
      </c>
      <c r="AV233" s="12" t="s">
        <v>24</v>
      </c>
      <c r="AW233" s="12" t="s">
        <v>41</v>
      </c>
      <c r="AX233" s="12" t="s">
        <v>78</v>
      </c>
      <c r="AY233" s="214" t="s">
        <v>151</v>
      </c>
    </row>
    <row r="234" spans="2:51" s="11" customFormat="1" ht="13.5">
      <c r="B234" s="186"/>
      <c r="D234" s="206" t="s">
        <v>161</v>
      </c>
      <c r="E234" s="195" t="s">
        <v>5</v>
      </c>
      <c r="F234" s="207" t="s">
        <v>384</v>
      </c>
      <c r="H234" s="208">
        <v>921.6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5" t="s">
        <v>161</v>
      </c>
      <c r="AU234" s="195" t="s">
        <v>87</v>
      </c>
      <c r="AV234" s="11" t="s">
        <v>87</v>
      </c>
      <c r="AW234" s="11" t="s">
        <v>41</v>
      </c>
      <c r="AX234" s="11" t="s">
        <v>78</v>
      </c>
      <c r="AY234" s="195" t="s">
        <v>151</v>
      </c>
    </row>
    <row r="235" spans="2:51" s="13" customFormat="1" ht="13.5">
      <c r="B235" s="225"/>
      <c r="D235" s="187" t="s">
        <v>161</v>
      </c>
      <c r="E235" s="226" t="s">
        <v>5</v>
      </c>
      <c r="F235" s="227" t="s">
        <v>283</v>
      </c>
      <c r="H235" s="228">
        <v>6723.6</v>
      </c>
      <c r="I235" s="229"/>
      <c r="L235" s="225"/>
      <c r="M235" s="230"/>
      <c r="N235" s="231"/>
      <c r="O235" s="231"/>
      <c r="P235" s="231"/>
      <c r="Q235" s="231"/>
      <c r="R235" s="231"/>
      <c r="S235" s="231"/>
      <c r="T235" s="232"/>
      <c r="AT235" s="233" t="s">
        <v>161</v>
      </c>
      <c r="AU235" s="233" t="s">
        <v>87</v>
      </c>
      <c r="AV235" s="13" t="s">
        <v>176</v>
      </c>
      <c r="AW235" s="13" t="s">
        <v>41</v>
      </c>
      <c r="AX235" s="13" t="s">
        <v>24</v>
      </c>
      <c r="AY235" s="233" t="s">
        <v>151</v>
      </c>
    </row>
    <row r="236" spans="2:65" s="1" customFormat="1" ht="22.5" customHeight="1">
      <c r="B236" s="173"/>
      <c r="C236" s="174" t="s">
        <v>466</v>
      </c>
      <c r="D236" s="174" t="s">
        <v>154</v>
      </c>
      <c r="E236" s="175" t="s">
        <v>467</v>
      </c>
      <c r="F236" s="176" t="s">
        <v>468</v>
      </c>
      <c r="G236" s="177" t="s">
        <v>278</v>
      </c>
      <c r="H236" s="178">
        <v>109</v>
      </c>
      <c r="I236" s="179"/>
      <c r="J236" s="180">
        <f>ROUND(I236*H236,2)</f>
        <v>0</v>
      </c>
      <c r="K236" s="176" t="s">
        <v>158</v>
      </c>
      <c r="L236" s="40"/>
      <c r="M236" s="181" t="s">
        <v>5</v>
      </c>
      <c r="N236" s="182" t="s">
        <v>49</v>
      </c>
      <c r="O236" s="41"/>
      <c r="P236" s="183">
        <f>O236*H236</f>
        <v>0</v>
      </c>
      <c r="Q236" s="183">
        <v>0.066</v>
      </c>
      <c r="R236" s="183">
        <f>Q236*H236</f>
        <v>7.194</v>
      </c>
      <c r="S236" s="183">
        <v>0</v>
      </c>
      <c r="T236" s="184">
        <f>S236*H236</f>
        <v>0</v>
      </c>
      <c r="AR236" s="23" t="s">
        <v>176</v>
      </c>
      <c r="AT236" s="23" t="s">
        <v>154</v>
      </c>
      <c r="AU236" s="23" t="s">
        <v>87</v>
      </c>
      <c r="AY236" s="23" t="s">
        <v>151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24</v>
      </c>
      <c r="BK236" s="185">
        <f>ROUND(I236*H236,2)</f>
        <v>0</v>
      </c>
      <c r="BL236" s="23" t="s">
        <v>176</v>
      </c>
      <c r="BM236" s="23" t="s">
        <v>469</v>
      </c>
    </row>
    <row r="237" spans="2:51" s="12" customFormat="1" ht="13.5">
      <c r="B237" s="211"/>
      <c r="D237" s="206" t="s">
        <v>161</v>
      </c>
      <c r="E237" s="212" t="s">
        <v>5</v>
      </c>
      <c r="F237" s="213" t="s">
        <v>470</v>
      </c>
      <c r="H237" s="214" t="s">
        <v>5</v>
      </c>
      <c r="I237" s="215"/>
      <c r="L237" s="211"/>
      <c r="M237" s="216"/>
      <c r="N237" s="217"/>
      <c r="O237" s="217"/>
      <c r="P237" s="217"/>
      <c r="Q237" s="217"/>
      <c r="R237" s="217"/>
      <c r="S237" s="217"/>
      <c r="T237" s="218"/>
      <c r="AT237" s="214" t="s">
        <v>161</v>
      </c>
      <c r="AU237" s="214" t="s">
        <v>87</v>
      </c>
      <c r="AV237" s="12" t="s">
        <v>24</v>
      </c>
      <c r="AW237" s="12" t="s">
        <v>41</v>
      </c>
      <c r="AX237" s="12" t="s">
        <v>78</v>
      </c>
      <c r="AY237" s="214" t="s">
        <v>151</v>
      </c>
    </row>
    <row r="238" spans="2:51" s="11" customFormat="1" ht="13.5">
      <c r="B238" s="186"/>
      <c r="D238" s="187" t="s">
        <v>161</v>
      </c>
      <c r="E238" s="188" t="s">
        <v>5</v>
      </c>
      <c r="F238" s="189" t="s">
        <v>471</v>
      </c>
      <c r="H238" s="190">
        <v>109</v>
      </c>
      <c r="I238" s="191"/>
      <c r="L238" s="186"/>
      <c r="M238" s="192"/>
      <c r="N238" s="193"/>
      <c r="O238" s="193"/>
      <c r="P238" s="193"/>
      <c r="Q238" s="193"/>
      <c r="R238" s="193"/>
      <c r="S238" s="193"/>
      <c r="T238" s="194"/>
      <c r="AT238" s="195" t="s">
        <v>161</v>
      </c>
      <c r="AU238" s="195" t="s">
        <v>87</v>
      </c>
      <c r="AV238" s="11" t="s">
        <v>87</v>
      </c>
      <c r="AW238" s="11" t="s">
        <v>41</v>
      </c>
      <c r="AX238" s="11" t="s">
        <v>24</v>
      </c>
      <c r="AY238" s="195" t="s">
        <v>151</v>
      </c>
    </row>
    <row r="239" spans="2:65" s="1" customFormat="1" ht="22.5" customHeight="1">
      <c r="B239" s="173"/>
      <c r="C239" s="174" t="s">
        <v>472</v>
      </c>
      <c r="D239" s="174" t="s">
        <v>154</v>
      </c>
      <c r="E239" s="175" t="s">
        <v>473</v>
      </c>
      <c r="F239" s="176" t="s">
        <v>474</v>
      </c>
      <c r="G239" s="177" t="s">
        <v>278</v>
      </c>
      <c r="H239" s="178">
        <v>2459</v>
      </c>
      <c r="I239" s="179"/>
      <c r="J239" s="180">
        <f>ROUND(I239*H239,2)</f>
        <v>0</v>
      </c>
      <c r="K239" s="176" t="s">
        <v>158</v>
      </c>
      <c r="L239" s="40"/>
      <c r="M239" s="181" t="s">
        <v>5</v>
      </c>
      <c r="N239" s="182" t="s">
        <v>49</v>
      </c>
      <c r="O239" s="41"/>
      <c r="P239" s="183">
        <f>O239*H239</f>
        <v>0</v>
      </c>
      <c r="Q239" s="183">
        <v>0.12</v>
      </c>
      <c r="R239" s="183">
        <f>Q239*H239</f>
        <v>295.08</v>
      </c>
      <c r="S239" s="183">
        <v>0</v>
      </c>
      <c r="T239" s="184">
        <f>S239*H239</f>
        <v>0</v>
      </c>
      <c r="AR239" s="23" t="s">
        <v>176</v>
      </c>
      <c r="AT239" s="23" t="s">
        <v>154</v>
      </c>
      <c r="AU239" s="23" t="s">
        <v>87</v>
      </c>
      <c r="AY239" s="23" t="s">
        <v>151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23" t="s">
        <v>24</v>
      </c>
      <c r="BK239" s="185">
        <f>ROUND(I239*H239,2)</f>
        <v>0</v>
      </c>
      <c r="BL239" s="23" t="s">
        <v>176</v>
      </c>
      <c r="BM239" s="23" t="s">
        <v>475</v>
      </c>
    </row>
    <row r="240" spans="2:51" s="12" customFormat="1" ht="27">
      <c r="B240" s="211"/>
      <c r="D240" s="206" t="s">
        <v>161</v>
      </c>
      <c r="E240" s="212" t="s">
        <v>5</v>
      </c>
      <c r="F240" s="213" t="s">
        <v>476</v>
      </c>
      <c r="H240" s="214" t="s">
        <v>5</v>
      </c>
      <c r="I240" s="215"/>
      <c r="L240" s="211"/>
      <c r="M240" s="216"/>
      <c r="N240" s="217"/>
      <c r="O240" s="217"/>
      <c r="P240" s="217"/>
      <c r="Q240" s="217"/>
      <c r="R240" s="217"/>
      <c r="S240" s="217"/>
      <c r="T240" s="218"/>
      <c r="AT240" s="214" t="s">
        <v>161</v>
      </c>
      <c r="AU240" s="214" t="s">
        <v>87</v>
      </c>
      <c r="AV240" s="12" t="s">
        <v>24</v>
      </c>
      <c r="AW240" s="12" t="s">
        <v>41</v>
      </c>
      <c r="AX240" s="12" t="s">
        <v>78</v>
      </c>
      <c r="AY240" s="214" t="s">
        <v>151</v>
      </c>
    </row>
    <row r="241" spans="2:51" s="12" customFormat="1" ht="13.5">
      <c r="B241" s="211"/>
      <c r="D241" s="206" t="s">
        <v>161</v>
      </c>
      <c r="E241" s="212" t="s">
        <v>5</v>
      </c>
      <c r="F241" s="213" t="s">
        <v>477</v>
      </c>
      <c r="H241" s="214" t="s">
        <v>5</v>
      </c>
      <c r="I241" s="215"/>
      <c r="L241" s="211"/>
      <c r="M241" s="216"/>
      <c r="N241" s="217"/>
      <c r="O241" s="217"/>
      <c r="P241" s="217"/>
      <c r="Q241" s="217"/>
      <c r="R241" s="217"/>
      <c r="S241" s="217"/>
      <c r="T241" s="218"/>
      <c r="AT241" s="214" t="s">
        <v>161</v>
      </c>
      <c r="AU241" s="214" t="s">
        <v>87</v>
      </c>
      <c r="AV241" s="12" t="s">
        <v>24</v>
      </c>
      <c r="AW241" s="12" t="s">
        <v>41</v>
      </c>
      <c r="AX241" s="12" t="s">
        <v>78</v>
      </c>
      <c r="AY241" s="214" t="s">
        <v>151</v>
      </c>
    </row>
    <row r="242" spans="2:51" s="11" customFormat="1" ht="13.5">
      <c r="B242" s="186"/>
      <c r="D242" s="206" t="s">
        <v>161</v>
      </c>
      <c r="E242" s="195" t="s">
        <v>5</v>
      </c>
      <c r="F242" s="207" t="s">
        <v>478</v>
      </c>
      <c r="H242" s="208">
        <v>408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95" t="s">
        <v>161</v>
      </c>
      <c r="AU242" s="195" t="s">
        <v>87</v>
      </c>
      <c r="AV242" s="11" t="s">
        <v>87</v>
      </c>
      <c r="AW242" s="11" t="s">
        <v>41</v>
      </c>
      <c r="AX242" s="11" t="s">
        <v>78</v>
      </c>
      <c r="AY242" s="195" t="s">
        <v>151</v>
      </c>
    </row>
    <row r="243" spans="2:51" s="12" customFormat="1" ht="13.5">
      <c r="B243" s="211"/>
      <c r="D243" s="206" t="s">
        <v>161</v>
      </c>
      <c r="E243" s="212" t="s">
        <v>5</v>
      </c>
      <c r="F243" s="213" t="s">
        <v>479</v>
      </c>
      <c r="H243" s="214" t="s">
        <v>5</v>
      </c>
      <c r="I243" s="215"/>
      <c r="L243" s="211"/>
      <c r="M243" s="216"/>
      <c r="N243" s="217"/>
      <c r="O243" s="217"/>
      <c r="P243" s="217"/>
      <c r="Q243" s="217"/>
      <c r="R243" s="217"/>
      <c r="S243" s="217"/>
      <c r="T243" s="218"/>
      <c r="AT243" s="214" t="s">
        <v>161</v>
      </c>
      <c r="AU243" s="214" t="s">
        <v>87</v>
      </c>
      <c r="AV243" s="12" t="s">
        <v>24</v>
      </c>
      <c r="AW243" s="12" t="s">
        <v>41</v>
      </c>
      <c r="AX243" s="12" t="s">
        <v>78</v>
      </c>
      <c r="AY243" s="214" t="s">
        <v>151</v>
      </c>
    </row>
    <row r="244" spans="2:51" s="11" customFormat="1" ht="13.5">
      <c r="B244" s="186"/>
      <c r="D244" s="206" t="s">
        <v>161</v>
      </c>
      <c r="E244" s="195" t="s">
        <v>5</v>
      </c>
      <c r="F244" s="207" t="s">
        <v>480</v>
      </c>
      <c r="H244" s="208">
        <v>901</v>
      </c>
      <c r="I244" s="191"/>
      <c r="L244" s="186"/>
      <c r="M244" s="192"/>
      <c r="N244" s="193"/>
      <c r="O244" s="193"/>
      <c r="P244" s="193"/>
      <c r="Q244" s="193"/>
      <c r="R244" s="193"/>
      <c r="S244" s="193"/>
      <c r="T244" s="194"/>
      <c r="AT244" s="195" t="s">
        <v>161</v>
      </c>
      <c r="AU244" s="195" t="s">
        <v>87</v>
      </c>
      <c r="AV244" s="11" t="s">
        <v>87</v>
      </c>
      <c r="AW244" s="11" t="s">
        <v>41</v>
      </c>
      <c r="AX244" s="11" t="s">
        <v>78</v>
      </c>
      <c r="AY244" s="195" t="s">
        <v>151</v>
      </c>
    </row>
    <row r="245" spans="2:51" s="12" customFormat="1" ht="13.5">
      <c r="B245" s="211"/>
      <c r="D245" s="206" t="s">
        <v>161</v>
      </c>
      <c r="E245" s="212" t="s">
        <v>5</v>
      </c>
      <c r="F245" s="213" t="s">
        <v>481</v>
      </c>
      <c r="H245" s="214" t="s">
        <v>5</v>
      </c>
      <c r="I245" s="215"/>
      <c r="L245" s="211"/>
      <c r="M245" s="216"/>
      <c r="N245" s="217"/>
      <c r="O245" s="217"/>
      <c r="P245" s="217"/>
      <c r="Q245" s="217"/>
      <c r="R245" s="217"/>
      <c r="S245" s="217"/>
      <c r="T245" s="218"/>
      <c r="AT245" s="214" t="s">
        <v>161</v>
      </c>
      <c r="AU245" s="214" t="s">
        <v>87</v>
      </c>
      <c r="AV245" s="12" t="s">
        <v>24</v>
      </c>
      <c r="AW245" s="12" t="s">
        <v>41</v>
      </c>
      <c r="AX245" s="12" t="s">
        <v>78</v>
      </c>
      <c r="AY245" s="214" t="s">
        <v>151</v>
      </c>
    </row>
    <row r="246" spans="2:51" s="11" customFormat="1" ht="13.5">
      <c r="B246" s="186"/>
      <c r="D246" s="206" t="s">
        <v>161</v>
      </c>
      <c r="E246" s="195" t="s">
        <v>5</v>
      </c>
      <c r="F246" s="207" t="s">
        <v>482</v>
      </c>
      <c r="H246" s="208">
        <v>323</v>
      </c>
      <c r="I246" s="191"/>
      <c r="L246" s="186"/>
      <c r="M246" s="192"/>
      <c r="N246" s="193"/>
      <c r="O246" s="193"/>
      <c r="P246" s="193"/>
      <c r="Q246" s="193"/>
      <c r="R246" s="193"/>
      <c r="S246" s="193"/>
      <c r="T246" s="194"/>
      <c r="AT246" s="195" t="s">
        <v>161</v>
      </c>
      <c r="AU246" s="195" t="s">
        <v>87</v>
      </c>
      <c r="AV246" s="11" t="s">
        <v>87</v>
      </c>
      <c r="AW246" s="11" t="s">
        <v>41</v>
      </c>
      <c r="AX246" s="11" t="s">
        <v>78</v>
      </c>
      <c r="AY246" s="195" t="s">
        <v>151</v>
      </c>
    </row>
    <row r="247" spans="2:51" s="12" customFormat="1" ht="13.5">
      <c r="B247" s="211"/>
      <c r="D247" s="206" t="s">
        <v>161</v>
      </c>
      <c r="E247" s="212" t="s">
        <v>5</v>
      </c>
      <c r="F247" s="213" t="s">
        <v>483</v>
      </c>
      <c r="H247" s="214" t="s">
        <v>5</v>
      </c>
      <c r="I247" s="215"/>
      <c r="L247" s="211"/>
      <c r="M247" s="216"/>
      <c r="N247" s="217"/>
      <c r="O247" s="217"/>
      <c r="P247" s="217"/>
      <c r="Q247" s="217"/>
      <c r="R247" s="217"/>
      <c r="S247" s="217"/>
      <c r="T247" s="218"/>
      <c r="AT247" s="214" t="s">
        <v>161</v>
      </c>
      <c r="AU247" s="214" t="s">
        <v>87</v>
      </c>
      <c r="AV247" s="12" t="s">
        <v>24</v>
      </c>
      <c r="AW247" s="12" t="s">
        <v>41</v>
      </c>
      <c r="AX247" s="12" t="s">
        <v>78</v>
      </c>
      <c r="AY247" s="214" t="s">
        <v>151</v>
      </c>
    </row>
    <row r="248" spans="2:51" s="11" customFormat="1" ht="13.5">
      <c r="B248" s="186"/>
      <c r="D248" s="206" t="s">
        <v>161</v>
      </c>
      <c r="E248" s="195" t="s">
        <v>5</v>
      </c>
      <c r="F248" s="207" t="s">
        <v>484</v>
      </c>
      <c r="H248" s="208">
        <v>827</v>
      </c>
      <c r="I248" s="191"/>
      <c r="L248" s="186"/>
      <c r="M248" s="192"/>
      <c r="N248" s="193"/>
      <c r="O248" s="193"/>
      <c r="P248" s="193"/>
      <c r="Q248" s="193"/>
      <c r="R248" s="193"/>
      <c r="S248" s="193"/>
      <c r="T248" s="194"/>
      <c r="AT248" s="195" t="s">
        <v>161</v>
      </c>
      <c r="AU248" s="195" t="s">
        <v>87</v>
      </c>
      <c r="AV248" s="11" t="s">
        <v>87</v>
      </c>
      <c r="AW248" s="11" t="s">
        <v>41</v>
      </c>
      <c r="AX248" s="11" t="s">
        <v>78</v>
      </c>
      <c r="AY248" s="195" t="s">
        <v>151</v>
      </c>
    </row>
    <row r="249" spans="2:51" s="13" customFormat="1" ht="13.5">
      <c r="B249" s="225"/>
      <c r="D249" s="187" t="s">
        <v>161</v>
      </c>
      <c r="E249" s="226" t="s">
        <v>5</v>
      </c>
      <c r="F249" s="227" t="s">
        <v>283</v>
      </c>
      <c r="H249" s="228">
        <v>2459</v>
      </c>
      <c r="I249" s="229"/>
      <c r="L249" s="225"/>
      <c r="M249" s="230"/>
      <c r="N249" s="231"/>
      <c r="O249" s="231"/>
      <c r="P249" s="231"/>
      <c r="Q249" s="231"/>
      <c r="R249" s="231"/>
      <c r="S249" s="231"/>
      <c r="T249" s="232"/>
      <c r="AT249" s="233" t="s">
        <v>161</v>
      </c>
      <c r="AU249" s="233" t="s">
        <v>87</v>
      </c>
      <c r="AV249" s="13" t="s">
        <v>176</v>
      </c>
      <c r="AW249" s="13" t="s">
        <v>41</v>
      </c>
      <c r="AX249" s="13" t="s">
        <v>24</v>
      </c>
      <c r="AY249" s="233" t="s">
        <v>151</v>
      </c>
    </row>
    <row r="250" spans="2:65" s="1" customFormat="1" ht="22.5" customHeight="1">
      <c r="B250" s="173"/>
      <c r="C250" s="174" t="s">
        <v>485</v>
      </c>
      <c r="D250" s="174" t="s">
        <v>154</v>
      </c>
      <c r="E250" s="175" t="s">
        <v>486</v>
      </c>
      <c r="F250" s="176" t="s">
        <v>487</v>
      </c>
      <c r="G250" s="177" t="s">
        <v>278</v>
      </c>
      <c r="H250" s="178">
        <v>6205.2</v>
      </c>
      <c r="I250" s="179"/>
      <c r="J250" s="180">
        <f>ROUND(I250*H250,2)</f>
        <v>0</v>
      </c>
      <c r="K250" s="176" t="s">
        <v>158</v>
      </c>
      <c r="L250" s="40"/>
      <c r="M250" s="181" t="s">
        <v>5</v>
      </c>
      <c r="N250" s="182" t="s">
        <v>49</v>
      </c>
      <c r="O250" s="41"/>
      <c r="P250" s="183">
        <f>O250*H250</f>
        <v>0</v>
      </c>
      <c r="Q250" s="183">
        <v>0.13188</v>
      </c>
      <c r="R250" s="183">
        <f>Q250*H250</f>
        <v>818.341776</v>
      </c>
      <c r="S250" s="183">
        <v>0</v>
      </c>
      <c r="T250" s="184">
        <f>S250*H250</f>
        <v>0</v>
      </c>
      <c r="AR250" s="23" t="s">
        <v>176</v>
      </c>
      <c r="AT250" s="23" t="s">
        <v>154</v>
      </c>
      <c r="AU250" s="23" t="s">
        <v>87</v>
      </c>
      <c r="AY250" s="23" t="s">
        <v>151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23" t="s">
        <v>24</v>
      </c>
      <c r="BK250" s="185">
        <f>ROUND(I250*H250,2)</f>
        <v>0</v>
      </c>
      <c r="BL250" s="23" t="s">
        <v>176</v>
      </c>
      <c r="BM250" s="23" t="s">
        <v>488</v>
      </c>
    </row>
    <row r="251" spans="2:51" s="12" customFormat="1" ht="13.5">
      <c r="B251" s="211"/>
      <c r="D251" s="206" t="s">
        <v>161</v>
      </c>
      <c r="E251" s="212" t="s">
        <v>5</v>
      </c>
      <c r="F251" s="213" t="s">
        <v>489</v>
      </c>
      <c r="H251" s="214" t="s">
        <v>5</v>
      </c>
      <c r="I251" s="215"/>
      <c r="L251" s="211"/>
      <c r="M251" s="216"/>
      <c r="N251" s="217"/>
      <c r="O251" s="217"/>
      <c r="P251" s="217"/>
      <c r="Q251" s="217"/>
      <c r="R251" s="217"/>
      <c r="S251" s="217"/>
      <c r="T251" s="218"/>
      <c r="AT251" s="214" t="s">
        <v>161</v>
      </c>
      <c r="AU251" s="214" t="s">
        <v>87</v>
      </c>
      <c r="AV251" s="12" t="s">
        <v>24</v>
      </c>
      <c r="AW251" s="12" t="s">
        <v>41</v>
      </c>
      <c r="AX251" s="12" t="s">
        <v>78</v>
      </c>
      <c r="AY251" s="214" t="s">
        <v>151</v>
      </c>
    </row>
    <row r="252" spans="2:51" s="11" customFormat="1" ht="13.5">
      <c r="B252" s="186"/>
      <c r="D252" s="206" t="s">
        <v>161</v>
      </c>
      <c r="E252" s="195" t="s">
        <v>5</v>
      </c>
      <c r="F252" s="207" t="s">
        <v>383</v>
      </c>
      <c r="H252" s="208">
        <v>5802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95" t="s">
        <v>161</v>
      </c>
      <c r="AU252" s="195" t="s">
        <v>87</v>
      </c>
      <c r="AV252" s="11" t="s">
        <v>87</v>
      </c>
      <c r="AW252" s="11" t="s">
        <v>41</v>
      </c>
      <c r="AX252" s="11" t="s">
        <v>78</v>
      </c>
      <c r="AY252" s="195" t="s">
        <v>151</v>
      </c>
    </row>
    <row r="253" spans="2:51" s="12" customFormat="1" ht="13.5">
      <c r="B253" s="211"/>
      <c r="D253" s="206" t="s">
        <v>161</v>
      </c>
      <c r="E253" s="212" t="s">
        <v>5</v>
      </c>
      <c r="F253" s="213" t="s">
        <v>490</v>
      </c>
      <c r="H253" s="214" t="s">
        <v>5</v>
      </c>
      <c r="I253" s="215"/>
      <c r="L253" s="211"/>
      <c r="M253" s="216"/>
      <c r="N253" s="217"/>
      <c r="O253" s="217"/>
      <c r="P253" s="217"/>
      <c r="Q253" s="217"/>
      <c r="R253" s="217"/>
      <c r="S253" s="217"/>
      <c r="T253" s="218"/>
      <c r="AT253" s="214" t="s">
        <v>161</v>
      </c>
      <c r="AU253" s="214" t="s">
        <v>87</v>
      </c>
      <c r="AV253" s="12" t="s">
        <v>24</v>
      </c>
      <c r="AW253" s="12" t="s">
        <v>41</v>
      </c>
      <c r="AX253" s="12" t="s">
        <v>78</v>
      </c>
      <c r="AY253" s="214" t="s">
        <v>151</v>
      </c>
    </row>
    <row r="254" spans="2:51" s="11" customFormat="1" ht="13.5">
      <c r="B254" s="186"/>
      <c r="D254" s="206" t="s">
        <v>161</v>
      </c>
      <c r="E254" s="195" t="s">
        <v>5</v>
      </c>
      <c r="F254" s="207" t="s">
        <v>491</v>
      </c>
      <c r="H254" s="208">
        <v>403.2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95" t="s">
        <v>161</v>
      </c>
      <c r="AU254" s="195" t="s">
        <v>87</v>
      </c>
      <c r="AV254" s="11" t="s">
        <v>87</v>
      </c>
      <c r="AW254" s="11" t="s">
        <v>41</v>
      </c>
      <c r="AX254" s="11" t="s">
        <v>78</v>
      </c>
      <c r="AY254" s="195" t="s">
        <v>151</v>
      </c>
    </row>
    <row r="255" spans="2:51" s="13" customFormat="1" ht="13.5">
      <c r="B255" s="225"/>
      <c r="D255" s="187" t="s">
        <v>161</v>
      </c>
      <c r="E255" s="226" t="s">
        <v>5</v>
      </c>
      <c r="F255" s="227" t="s">
        <v>283</v>
      </c>
      <c r="H255" s="228">
        <v>6205.2</v>
      </c>
      <c r="I255" s="229"/>
      <c r="L255" s="225"/>
      <c r="M255" s="230"/>
      <c r="N255" s="231"/>
      <c r="O255" s="231"/>
      <c r="P255" s="231"/>
      <c r="Q255" s="231"/>
      <c r="R255" s="231"/>
      <c r="S255" s="231"/>
      <c r="T255" s="232"/>
      <c r="AT255" s="233" t="s">
        <v>161</v>
      </c>
      <c r="AU255" s="233" t="s">
        <v>87</v>
      </c>
      <c r="AV255" s="13" t="s">
        <v>176</v>
      </c>
      <c r="AW255" s="13" t="s">
        <v>41</v>
      </c>
      <c r="AX255" s="13" t="s">
        <v>24</v>
      </c>
      <c r="AY255" s="233" t="s">
        <v>151</v>
      </c>
    </row>
    <row r="256" spans="2:65" s="1" customFormat="1" ht="31.5" customHeight="1">
      <c r="B256" s="173"/>
      <c r="C256" s="174" t="s">
        <v>492</v>
      </c>
      <c r="D256" s="174" t="s">
        <v>154</v>
      </c>
      <c r="E256" s="175" t="s">
        <v>493</v>
      </c>
      <c r="F256" s="176" t="s">
        <v>494</v>
      </c>
      <c r="G256" s="177" t="s">
        <v>278</v>
      </c>
      <c r="H256" s="178">
        <v>14574.8</v>
      </c>
      <c r="I256" s="179"/>
      <c r="J256" s="180">
        <f>ROUND(I256*H256,2)</f>
        <v>0</v>
      </c>
      <c r="K256" s="176" t="s">
        <v>158</v>
      </c>
      <c r="L256" s="40"/>
      <c r="M256" s="181" t="s">
        <v>5</v>
      </c>
      <c r="N256" s="182" t="s">
        <v>49</v>
      </c>
      <c r="O256" s="41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AR256" s="23" t="s">
        <v>176</v>
      </c>
      <c r="AT256" s="23" t="s">
        <v>154</v>
      </c>
      <c r="AU256" s="23" t="s">
        <v>87</v>
      </c>
      <c r="AY256" s="23" t="s">
        <v>151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3" t="s">
        <v>24</v>
      </c>
      <c r="BK256" s="185">
        <f>ROUND(I256*H256,2)</f>
        <v>0</v>
      </c>
      <c r="BL256" s="23" t="s">
        <v>176</v>
      </c>
      <c r="BM256" s="23" t="s">
        <v>495</v>
      </c>
    </row>
    <row r="257" spans="2:51" s="12" customFormat="1" ht="13.5">
      <c r="B257" s="211"/>
      <c r="D257" s="206" t="s">
        <v>161</v>
      </c>
      <c r="E257" s="212" t="s">
        <v>5</v>
      </c>
      <c r="F257" s="213" t="s">
        <v>496</v>
      </c>
      <c r="H257" s="214" t="s">
        <v>5</v>
      </c>
      <c r="I257" s="215"/>
      <c r="L257" s="211"/>
      <c r="M257" s="216"/>
      <c r="N257" s="217"/>
      <c r="O257" s="217"/>
      <c r="P257" s="217"/>
      <c r="Q257" s="217"/>
      <c r="R257" s="217"/>
      <c r="S257" s="217"/>
      <c r="T257" s="218"/>
      <c r="AT257" s="214" t="s">
        <v>161</v>
      </c>
      <c r="AU257" s="214" t="s">
        <v>87</v>
      </c>
      <c r="AV257" s="12" t="s">
        <v>24</v>
      </c>
      <c r="AW257" s="12" t="s">
        <v>41</v>
      </c>
      <c r="AX257" s="12" t="s">
        <v>78</v>
      </c>
      <c r="AY257" s="214" t="s">
        <v>151</v>
      </c>
    </row>
    <row r="258" spans="2:51" s="11" customFormat="1" ht="13.5">
      <c r="B258" s="186"/>
      <c r="D258" s="206" t="s">
        <v>161</v>
      </c>
      <c r="E258" s="195" t="s">
        <v>5</v>
      </c>
      <c r="F258" s="207" t="s">
        <v>497</v>
      </c>
      <c r="H258" s="208">
        <v>13556</v>
      </c>
      <c r="I258" s="191"/>
      <c r="L258" s="186"/>
      <c r="M258" s="192"/>
      <c r="N258" s="193"/>
      <c r="O258" s="193"/>
      <c r="P258" s="193"/>
      <c r="Q258" s="193"/>
      <c r="R258" s="193"/>
      <c r="S258" s="193"/>
      <c r="T258" s="194"/>
      <c r="AT258" s="195" t="s">
        <v>161</v>
      </c>
      <c r="AU258" s="195" t="s">
        <v>87</v>
      </c>
      <c r="AV258" s="11" t="s">
        <v>87</v>
      </c>
      <c r="AW258" s="11" t="s">
        <v>41</v>
      </c>
      <c r="AX258" s="11" t="s">
        <v>78</v>
      </c>
      <c r="AY258" s="195" t="s">
        <v>151</v>
      </c>
    </row>
    <row r="259" spans="2:51" s="12" customFormat="1" ht="13.5">
      <c r="B259" s="211"/>
      <c r="D259" s="206" t="s">
        <v>161</v>
      </c>
      <c r="E259" s="212" t="s">
        <v>5</v>
      </c>
      <c r="F259" s="213" t="s">
        <v>490</v>
      </c>
      <c r="H259" s="214" t="s">
        <v>5</v>
      </c>
      <c r="I259" s="215"/>
      <c r="L259" s="211"/>
      <c r="M259" s="216"/>
      <c r="N259" s="217"/>
      <c r="O259" s="217"/>
      <c r="P259" s="217"/>
      <c r="Q259" s="217"/>
      <c r="R259" s="217"/>
      <c r="S259" s="217"/>
      <c r="T259" s="218"/>
      <c r="AT259" s="214" t="s">
        <v>161</v>
      </c>
      <c r="AU259" s="214" t="s">
        <v>87</v>
      </c>
      <c r="AV259" s="12" t="s">
        <v>24</v>
      </c>
      <c r="AW259" s="12" t="s">
        <v>41</v>
      </c>
      <c r="AX259" s="12" t="s">
        <v>78</v>
      </c>
      <c r="AY259" s="214" t="s">
        <v>151</v>
      </c>
    </row>
    <row r="260" spans="2:51" s="11" customFormat="1" ht="13.5">
      <c r="B260" s="186"/>
      <c r="D260" s="206" t="s">
        <v>161</v>
      </c>
      <c r="E260" s="195" t="s">
        <v>5</v>
      </c>
      <c r="F260" s="207" t="s">
        <v>498</v>
      </c>
      <c r="H260" s="208">
        <v>1018.8</v>
      </c>
      <c r="I260" s="191"/>
      <c r="L260" s="186"/>
      <c r="M260" s="192"/>
      <c r="N260" s="193"/>
      <c r="O260" s="193"/>
      <c r="P260" s="193"/>
      <c r="Q260" s="193"/>
      <c r="R260" s="193"/>
      <c r="S260" s="193"/>
      <c r="T260" s="194"/>
      <c r="AT260" s="195" t="s">
        <v>161</v>
      </c>
      <c r="AU260" s="195" t="s">
        <v>87</v>
      </c>
      <c r="AV260" s="11" t="s">
        <v>87</v>
      </c>
      <c r="AW260" s="11" t="s">
        <v>41</v>
      </c>
      <c r="AX260" s="11" t="s">
        <v>78</v>
      </c>
      <c r="AY260" s="195" t="s">
        <v>151</v>
      </c>
    </row>
    <row r="261" spans="2:51" s="13" customFormat="1" ht="13.5">
      <c r="B261" s="225"/>
      <c r="D261" s="187" t="s">
        <v>161</v>
      </c>
      <c r="E261" s="226" t="s">
        <v>5</v>
      </c>
      <c r="F261" s="227" t="s">
        <v>283</v>
      </c>
      <c r="H261" s="228">
        <v>14574.8</v>
      </c>
      <c r="I261" s="229"/>
      <c r="L261" s="225"/>
      <c r="M261" s="230"/>
      <c r="N261" s="231"/>
      <c r="O261" s="231"/>
      <c r="P261" s="231"/>
      <c r="Q261" s="231"/>
      <c r="R261" s="231"/>
      <c r="S261" s="231"/>
      <c r="T261" s="232"/>
      <c r="AT261" s="233" t="s">
        <v>161</v>
      </c>
      <c r="AU261" s="233" t="s">
        <v>87</v>
      </c>
      <c r="AV261" s="13" t="s">
        <v>176</v>
      </c>
      <c r="AW261" s="13" t="s">
        <v>41</v>
      </c>
      <c r="AX261" s="13" t="s">
        <v>24</v>
      </c>
      <c r="AY261" s="233" t="s">
        <v>151</v>
      </c>
    </row>
    <row r="262" spans="2:65" s="1" customFormat="1" ht="31.5" customHeight="1">
      <c r="B262" s="173"/>
      <c r="C262" s="174" t="s">
        <v>499</v>
      </c>
      <c r="D262" s="174" t="s">
        <v>154</v>
      </c>
      <c r="E262" s="175" t="s">
        <v>500</v>
      </c>
      <c r="F262" s="176" t="s">
        <v>501</v>
      </c>
      <c r="G262" s="177" t="s">
        <v>278</v>
      </c>
      <c r="H262" s="178">
        <v>14574.8</v>
      </c>
      <c r="I262" s="179"/>
      <c r="J262" s="180">
        <f>ROUND(I262*H262,2)</f>
        <v>0</v>
      </c>
      <c r="K262" s="176" t="s">
        <v>158</v>
      </c>
      <c r="L262" s="40"/>
      <c r="M262" s="181" t="s">
        <v>5</v>
      </c>
      <c r="N262" s="182" t="s">
        <v>49</v>
      </c>
      <c r="O262" s="41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AR262" s="23" t="s">
        <v>176</v>
      </c>
      <c r="AT262" s="23" t="s">
        <v>154</v>
      </c>
      <c r="AU262" s="23" t="s">
        <v>87</v>
      </c>
      <c r="AY262" s="23" t="s">
        <v>151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23" t="s">
        <v>24</v>
      </c>
      <c r="BK262" s="185">
        <f>ROUND(I262*H262,2)</f>
        <v>0</v>
      </c>
      <c r="BL262" s="23" t="s">
        <v>176</v>
      </c>
      <c r="BM262" s="23" t="s">
        <v>502</v>
      </c>
    </row>
    <row r="263" spans="2:51" s="12" customFormat="1" ht="13.5">
      <c r="B263" s="211"/>
      <c r="D263" s="206" t="s">
        <v>161</v>
      </c>
      <c r="E263" s="212" t="s">
        <v>5</v>
      </c>
      <c r="F263" s="213" t="s">
        <v>496</v>
      </c>
      <c r="H263" s="214" t="s">
        <v>5</v>
      </c>
      <c r="I263" s="215"/>
      <c r="L263" s="211"/>
      <c r="M263" s="216"/>
      <c r="N263" s="217"/>
      <c r="O263" s="217"/>
      <c r="P263" s="217"/>
      <c r="Q263" s="217"/>
      <c r="R263" s="217"/>
      <c r="S263" s="217"/>
      <c r="T263" s="218"/>
      <c r="AT263" s="214" t="s">
        <v>161</v>
      </c>
      <c r="AU263" s="214" t="s">
        <v>87</v>
      </c>
      <c r="AV263" s="12" t="s">
        <v>24</v>
      </c>
      <c r="AW263" s="12" t="s">
        <v>41</v>
      </c>
      <c r="AX263" s="12" t="s">
        <v>78</v>
      </c>
      <c r="AY263" s="214" t="s">
        <v>151</v>
      </c>
    </row>
    <row r="264" spans="2:51" s="11" customFormat="1" ht="13.5">
      <c r="B264" s="186"/>
      <c r="D264" s="206" t="s">
        <v>161</v>
      </c>
      <c r="E264" s="195" t="s">
        <v>5</v>
      </c>
      <c r="F264" s="207" t="s">
        <v>497</v>
      </c>
      <c r="H264" s="208">
        <v>13556</v>
      </c>
      <c r="I264" s="191"/>
      <c r="L264" s="186"/>
      <c r="M264" s="192"/>
      <c r="N264" s="193"/>
      <c r="O264" s="193"/>
      <c r="P264" s="193"/>
      <c r="Q264" s="193"/>
      <c r="R264" s="193"/>
      <c r="S264" s="193"/>
      <c r="T264" s="194"/>
      <c r="AT264" s="195" t="s">
        <v>161</v>
      </c>
      <c r="AU264" s="195" t="s">
        <v>87</v>
      </c>
      <c r="AV264" s="11" t="s">
        <v>87</v>
      </c>
      <c r="AW264" s="11" t="s">
        <v>41</v>
      </c>
      <c r="AX264" s="11" t="s">
        <v>78</v>
      </c>
      <c r="AY264" s="195" t="s">
        <v>151</v>
      </c>
    </row>
    <row r="265" spans="2:51" s="12" customFormat="1" ht="13.5">
      <c r="B265" s="211"/>
      <c r="D265" s="206" t="s">
        <v>161</v>
      </c>
      <c r="E265" s="212" t="s">
        <v>5</v>
      </c>
      <c r="F265" s="213" t="s">
        <v>490</v>
      </c>
      <c r="H265" s="214" t="s">
        <v>5</v>
      </c>
      <c r="I265" s="215"/>
      <c r="L265" s="211"/>
      <c r="M265" s="216"/>
      <c r="N265" s="217"/>
      <c r="O265" s="217"/>
      <c r="P265" s="217"/>
      <c r="Q265" s="217"/>
      <c r="R265" s="217"/>
      <c r="S265" s="217"/>
      <c r="T265" s="218"/>
      <c r="AT265" s="214" t="s">
        <v>161</v>
      </c>
      <c r="AU265" s="214" t="s">
        <v>87</v>
      </c>
      <c r="AV265" s="12" t="s">
        <v>24</v>
      </c>
      <c r="AW265" s="12" t="s">
        <v>41</v>
      </c>
      <c r="AX265" s="12" t="s">
        <v>78</v>
      </c>
      <c r="AY265" s="214" t="s">
        <v>151</v>
      </c>
    </row>
    <row r="266" spans="2:51" s="11" customFormat="1" ht="13.5">
      <c r="B266" s="186"/>
      <c r="D266" s="206" t="s">
        <v>161</v>
      </c>
      <c r="E266" s="195" t="s">
        <v>5</v>
      </c>
      <c r="F266" s="207" t="s">
        <v>498</v>
      </c>
      <c r="H266" s="208">
        <v>1018.8</v>
      </c>
      <c r="I266" s="191"/>
      <c r="L266" s="186"/>
      <c r="M266" s="192"/>
      <c r="N266" s="193"/>
      <c r="O266" s="193"/>
      <c r="P266" s="193"/>
      <c r="Q266" s="193"/>
      <c r="R266" s="193"/>
      <c r="S266" s="193"/>
      <c r="T266" s="194"/>
      <c r="AT266" s="195" t="s">
        <v>161</v>
      </c>
      <c r="AU266" s="195" t="s">
        <v>87</v>
      </c>
      <c r="AV266" s="11" t="s">
        <v>87</v>
      </c>
      <c r="AW266" s="11" t="s">
        <v>41</v>
      </c>
      <c r="AX266" s="11" t="s">
        <v>78</v>
      </c>
      <c r="AY266" s="195" t="s">
        <v>151</v>
      </c>
    </row>
    <row r="267" spans="2:51" s="13" customFormat="1" ht="13.5">
      <c r="B267" s="225"/>
      <c r="D267" s="187" t="s">
        <v>161</v>
      </c>
      <c r="E267" s="226" t="s">
        <v>5</v>
      </c>
      <c r="F267" s="227" t="s">
        <v>283</v>
      </c>
      <c r="H267" s="228">
        <v>14574.8</v>
      </c>
      <c r="I267" s="229"/>
      <c r="L267" s="225"/>
      <c r="M267" s="230"/>
      <c r="N267" s="231"/>
      <c r="O267" s="231"/>
      <c r="P267" s="231"/>
      <c r="Q267" s="231"/>
      <c r="R267" s="231"/>
      <c r="S267" s="231"/>
      <c r="T267" s="232"/>
      <c r="AT267" s="233" t="s">
        <v>161</v>
      </c>
      <c r="AU267" s="233" t="s">
        <v>87</v>
      </c>
      <c r="AV267" s="13" t="s">
        <v>176</v>
      </c>
      <c r="AW267" s="13" t="s">
        <v>41</v>
      </c>
      <c r="AX267" s="13" t="s">
        <v>24</v>
      </c>
      <c r="AY267" s="233" t="s">
        <v>151</v>
      </c>
    </row>
    <row r="268" spans="2:65" s="1" customFormat="1" ht="22.5" customHeight="1">
      <c r="B268" s="173"/>
      <c r="C268" s="196" t="s">
        <v>503</v>
      </c>
      <c r="D268" s="196" t="s">
        <v>148</v>
      </c>
      <c r="E268" s="197" t="s">
        <v>504</v>
      </c>
      <c r="F268" s="198" t="s">
        <v>505</v>
      </c>
      <c r="G268" s="199" t="s">
        <v>351</v>
      </c>
      <c r="H268" s="200">
        <v>140.793</v>
      </c>
      <c r="I268" s="201"/>
      <c r="J268" s="202">
        <f>ROUND(I268*H268,2)</f>
        <v>0</v>
      </c>
      <c r="K268" s="198" t="s">
        <v>158</v>
      </c>
      <c r="L268" s="203"/>
      <c r="M268" s="204" t="s">
        <v>5</v>
      </c>
      <c r="N268" s="205" t="s">
        <v>49</v>
      </c>
      <c r="O268" s="41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AR268" s="23" t="s">
        <v>213</v>
      </c>
      <c r="AT268" s="23" t="s">
        <v>148</v>
      </c>
      <c r="AU268" s="23" t="s">
        <v>87</v>
      </c>
      <c r="AY268" s="23" t="s">
        <v>151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23" t="s">
        <v>24</v>
      </c>
      <c r="BK268" s="185">
        <f>ROUND(I268*H268,2)</f>
        <v>0</v>
      </c>
      <c r="BL268" s="23" t="s">
        <v>176</v>
      </c>
      <c r="BM268" s="23" t="s">
        <v>506</v>
      </c>
    </row>
    <row r="269" spans="2:51" s="12" customFormat="1" ht="13.5">
      <c r="B269" s="211"/>
      <c r="D269" s="206" t="s">
        <v>161</v>
      </c>
      <c r="E269" s="212" t="s">
        <v>5</v>
      </c>
      <c r="F269" s="213" t="s">
        <v>507</v>
      </c>
      <c r="H269" s="214" t="s">
        <v>5</v>
      </c>
      <c r="I269" s="215"/>
      <c r="L269" s="211"/>
      <c r="M269" s="216"/>
      <c r="N269" s="217"/>
      <c r="O269" s="217"/>
      <c r="P269" s="217"/>
      <c r="Q269" s="217"/>
      <c r="R269" s="217"/>
      <c r="S269" s="217"/>
      <c r="T269" s="218"/>
      <c r="AT269" s="214" t="s">
        <v>161</v>
      </c>
      <c r="AU269" s="214" t="s">
        <v>87</v>
      </c>
      <c r="AV269" s="12" t="s">
        <v>24</v>
      </c>
      <c r="AW269" s="12" t="s">
        <v>41</v>
      </c>
      <c r="AX269" s="12" t="s">
        <v>78</v>
      </c>
      <c r="AY269" s="214" t="s">
        <v>151</v>
      </c>
    </row>
    <row r="270" spans="2:51" s="11" customFormat="1" ht="13.5">
      <c r="B270" s="186"/>
      <c r="D270" s="187" t="s">
        <v>161</v>
      </c>
      <c r="E270" s="188" t="s">
        <v>5</v>
      </c>
      <c r="F270" s="189" t="s">
        <v>508</v>
      </c>
      <c r="H270" s="190">
        <v>140.793</v>
      </c>
      <c r="I270" s="191"/>
      <c r="L270" s="186"/>
      <c r="M270" s="192"/>
      <c r="N270" s="193"/>
      <c r="O270" s="193"/>
      <c r="P270" s="193"/>
      <c r="Q270" s="193"/>
      <c r="R270" s="193"/>
      <c r="S270" s="193"/>
      <c r="T270" s="194"/>
      <c r="AT270" s="195" t="s">
        <v>161</v>
      </c>
      <c r="AU270" s="195" t="s">
        <v>87</v>
      </c>
      <c r="AV270" s="11" t="s">
        <v>87</v>
      </c>
      <c r="AW270" s="11" t="s">
        <v>41</v>
      </c>
      <c r="AX270" s="11" t="s">
        <v>24</v>
      </c>
      <c r="AY270" s="195" t="s">
        <v>151</v>
      </c>
    </row>
    <row r="271" spans="2:65" s="1" customFormat="1" ht="22.5" customHeight="1">
      <c r="B271" s="173"/>
      <c r="C271" s="196" t="s">
        <v>509</v>
      </c>
      <c r="D271" s="196" t="s">
        <v>148</v>
      </c>
      <c r="E271" s="197" t="s">
        <v>510</v>
      </c>
      <c r="F271" s="198" t="s">
        <v>511</v>
      </c>
      <c r="G271" s="199" t="s">
        <v>351</v>
      </c>
      <c r="H271" s="200">
        <v>187.723</v>
      </c>
      <c r="I271" s="201"/>
      <c r="J271" s="202">
        <f>ROUND(I271*H271,2)</f>
        <v>0</v>
      </c>
      <c r="K271" s="198" t="s">
        <v>158</v>
      </c>
      <c r="L271" s="203"/>
      <c r="M271" s="204" t="s">
        <v>5</v>
      </c>
      <c r="N271" s="205" t="s">
        <v>49</v>
      </c>
      <c r="O271" s="41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AR271" s="23" t="s">
        <v>213</v>
      </c>
      <c r="AT271" s="23" t="s">
        <v>148</v>
      </c>
      <c r="AU271" s="23" t="s">
        <v>87</v>
      </c>
      <c r="AY271" s="23" t="s">
        <v>151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23" t="s">
        <v>24</v>
      </c>
      <c r="BK271" s="185">
        <f>ROUND(I271*H271,2)</f>
        <v>0</v>
      </c>
      <c r="BL271" s="23" t="s">
        <v>176</v>
      </c>
      <c r="BM271" s="23" t="s">
        <v>512</v>
      </c>
    </row>
    <row r="272" spans="2:51" s="12" customFormat="1" ht="13.5">
      <c r="B272" s="211"/>
      <c r="D272" s="206" t="s">
        <v>161</v>
      </c>
      <c r="E272" s="212" t="s">
        <v>5</v>
      </c>
      <c r="F272" s="213" t="s">
        <v>513</v>
      </c>
      <c r="H272" s="214" t="s">
        <v>5</v>
      </c>
      <c r="I272" s="215"/>
      <c r="L272" s="211"/>
      <c r="M272" s="216"/>
      <c r="N272" s="217"/>
      <c r="O272" s="217"/>
      <c r="P272" s="217"/>
      <c r="Q272" s="217"/>
      <c r="R272" s="217"/>
      <c r="S272" s="217"/>
      <c r="T272" s="218"/>
      <c r="AT272" s="214" t="s">
        <v>161</v>
      </c>
      <c r="AU272" s="214" t="s">
        <v>87</v>
      </c>
      <c r="AV272" s="12" t="s">
        <v>24</v>
      </c>
      <c r="AW272" s="12" t="s">
        <v>41</v>
      </c>
      <c r="AX272" s="12" t="s">
        <v>78</v>
      </c>
      <c r="AY272" s="214" t="s">
        <v>151</v>
      </c>
    </row>
    <row r="273" spans="2:51" s="11" customFormat="1" ht="13.5">
      <c r="B273" s="186"/>
      <c r="D273" s="187" t="s">
        <v>161</v>
      </c>
      <c r="E273" s="188" t="s">
        <v>5</v>
      </c>
      <c r="F273" s="189" t="s">
        <v>514</v>
      </c>
      <c r="H273" s="190">
        <v>187.723</v>
      </c>
      <c r="I273" s="191"/>
      <c r="L273" s="186"/>
      <c r="M273" s="192"/>
      <c r="N273" s="193"/>
      <c r="O273" s="193"/>
      <c r="P273" s="193"/>
      <c r="Q273" s="193"/>
      <c r="R273" s="193"/>
      <c r="S273" s="193"/>
      <c r="T273" s="194"/>
      <c r="AT273" s="195" t="s">
        <v>161</v>
      </c>
      <c r="AU273" s="195" t="s">
        <v>87</v>
      </c>
      <c r="AV273" s="11" t="s">
        <v>87</v>
      </c>
      <c r="AW273" s="11" t="s">
        <v>41</v>
      </c>
      <c r="AX273" s="11" t="s">
        <v>24</v>
      </c>
      <c r="AY273" s="195" t="s">
        <v>151</v>
      </c>
    </row>
    <row r="274" spans="2:65" s="1" customFormat="1" ht="22.5" customHeight="1">
      <c r="B274" s="173"/>
      <c r="C274" s="196" t="s">
        <v>515</v>
      </c>
      <c r="D274" s="196" t="s">
        <v>148</v>
      </c>
      <c r="E274" s="197" t="s">
        <v>516</v>
      </c>
      <c r="F274" s="198" t="s">
        <v>517</v>
      </c>
      <c r="G274" s="199" t="s">
        <v>351</v>
      </c>
      <c r="H274" s="200">
        <v>612.142</v>
      </c>
      <c r="I274" s="201"/>
      <c r="J274" s="202">
        <f>ROUND(I274*H274,2)</f>
        <v>0</v>
      </c>
      <c r="K274" s="198" t="s">
        <v>158</v>
      </c>
      <c r="L274" s="203"/>
      <c r="M274" s="204" t="s">
        <v>5</v>
      </c>
      <c r="N274" s="205" t="s">
        <v>49</v>
      </c>
      <c r="O274" s="41"/>
      <c r="P274" s="183">
        <f>O274*H274</f>
        <v>0</v>
      </c>
      <c r="Q274" s="183">
        <v>0</v>
      </c>
      <c r="R274" s="183">
        <f>Q274*H274</f>
        <v>0</v>
      </c>
      <c r="S274" s="183">
        <v>0</v>
      </c>
      <c r="T274" s="184">
        <f>S274*H274</f>
        <v>0</v>
      </c>
      <c r="AR274" s="23" t="s">
        <v>213</v>
      </c>
      <c r="AT274" s="23" t="s">
        <v>148</v>
      </c>
      <c r="AU274" s="23" t="s">
        <v>87</v>
      </c>
      <c r="AY274" s="23" t="s">
        <v>151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23" t="s">
        <v>24</v>
      </c>
      <c r="BK274" s="185">
        <f>ROUND(I274*H274,2)</f>
        <v>0</v>
      </c>
      <c r="BL274" s="23" t="s">
        <v>176</v>
      </c>
      <c r="BM274" s="23" t="s">
        <v>518</v>
      </c>
    </row>
    <row r="275" spans="2:51" s="12" customFormat="1" ht="13.5">
      <c r="B275" s="211"/>
      <c r="D275" s="206" t="s">
        <v>161</v>
      </c>
      <c r="E275" s="212" t="s">
        <v>5</v>
      </c>
      <c r="F275" s="213" t="s">
        <v>519</v>
      </c>
      <c r="H275" s="214" t="s">
        <v>5</v>
      </c>
      <c r="I275" s="215"/>
      <c r="L275" s="211"/>
      <c r="M275" s="216"/>
      <c r="N275" s="217"/>
      <c r="O275" s="217"/>
      <c r="P275" s="217"/>
      <c r="Q275" s="217"/>
      <c r="R275" s="217"/>
      <c r="S275" s="217"/>
      <c r="T275" s="218"/>
      <c r="AT275" s="214" t="s">
        <v>161</v>
      </c>
      <c r="AU275" s="214" t="s">
        <v>87</v>
      </c>
      <c r="AV275" s="12" t="s">
        <v>24</v>
      </c>
      <c r="AW275" s="12" t="s">
        <v>41</v>
      </c>
      <c r="AX275" s="12" t="s">
        <v>78</v>
      </c>
      <c r="AY275" s="214" t="s">
        <v>151</v>
      </c>
    </row>
    <row r="276" spans="2:51" s="11" customFormat="1" ht="13.5">
      <c r="B276" s="186"/>
      <c r="D276" s="187" t="s">
        <v>161</v>
      </c>
      <c r="E276" s="188" t="s">
        <v>5</v>
      </c>
      <c r="F276" s="189" t="s">
        <v>520</v>
      </c>
      <c r="H276" s="190">
        <v>612.142</v>
      </c>
      <c r="I276" s="191"/>
      <c r="L276" s="186"/>
      <c r="M276" s="192"/>
      <c r="N276" s="193"/>
      <c r="O276" s="193"/>
      <c r="P276" s="193"/>
      <c r="Q276" s="193"/>
      <c r="R276" s="193"/>
      <c r="S276" s="193"/>
      <c r="T276" s="194"/>
      <c r="AT276" s="195" t="s">
        <v>161</v>
      </c>
      <c r="AU276" s="195" t="s">
        <v>87</v>
      </c>
      <c r="AV276" s="11" t="s">
        <v>87</v>
      </c>
      <c r="AW276" s="11" t="s">
        <v>41</v>
      </c>
      <c r="AX276" s="11" t="s">
        <v>24</v>
      </c>
      <c r="AY276" s="195" t="s">
        <v>151</v>
      </c>
    </row>
    <row r="277" spans="2:65" s="1" customFormat="1" ht="22.5" customHeight="1">
      <c r="B277" s="173"/>
      <c r="C277" s="174" t="s">
        <v>521</v>
      </c>
      <c r="D277" s="174" t="s">
        <v>154</v>
      </c>
      <c r="E277" s="175" t="s">
        <v>522</v>
      </c>
      <c r="F277" s="176" t="s">
        <v>523</v>
      </c>
      <c r="G277" s="177" t="s">
        <v>278</v>
      </c>
      <c r="H277" s="178">
        <v>6933</v>
      </c>
      <c r="I277" s="179"/>
      <c r="J277" s="180">
        <f>ROUND(I277*H277,2)</f>
        <v>0</v>
      </c>
      <c r="K277" s="176" t="s">
        <v>158</v>
      </c>
      <c r="L277" s="40"/>
      <c r="M277" s="181" t="s">
        <v>5</v>
      </c>
      <c r="N277" s="182" t="s">
        <v>49</v>
      </c>
      <c r="O277" s="41"/>
      <c r="P277" s="183">
        <f>O277*H277</f>
        <v>0</v>
      </c>
      <c r="Q277" s="183">
        <v>0.2916</v>
      </c>
      <c r="R277" s="183">
        <f>Q277*H277</f>
        <v>2021.6628000000003</v>
      </c>
      <c r="S277" s="183">
        <v>0</v>
      </c>
      <c r="T277" s="184">
        <f>S277*H277</f>
        <v>0</v>
      </c>
      <c r="AR277" s="23" t="s">
        <v>176</v>
      </c>
      <c r="AT277" s="23" t="s">
        <v>154</v>
      </c>
      <c r="AU277" s="23" t="s">
        <v>87</v>
      </c>
      <c r="AY277" s="23" t="s">
        <v>151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23" t="s">
        <v>24</v>
      </c>
      <c r="BK277" s="185">
        <f>ROUND(I277*H277,2)</f>
        <v>0</v>
      </c>
      <c r="BL277" s="23" t="s">
        <v>176</v>
      </c>
      <c r="BM277" s="23" t="s">
        <v>524</v>
      </c>
    </row>
    <row r="278" spans="2:51" s="12" customFormat="1" ht="13.5">
      <c r="B278" s="211"/>
      <c r="D278" s="206" t="s">
        <v>161</v>
      </c>
      <c r="E278" s="212" t="s">
        <v>5</v>
      </c>
      <c r="F278" s="213" t="s">
        <v>525</v>
      </c>
      <c r="H278" s="214" t="s">
        <v>5</v>
      </c>
      <c r="I278" s="215"/>
      <c r="L278" s="211"/>
      <c r="M278" s="216"/>
      <c r="N278" s="217"/>
      <c r="O278" s="217"/>
      <c r="P278" s="217"/>
      <c r="Q278" s="217"/>
      <c r="R278" s="217"/>
      <c r="S278" s="217"/>
      <c r="T278" s="218"/>
      <c r="AT278" s="214" t="s">
        <v>161</v>
      </c>
      <c r="AU278" s="214" t="s">
        <v>87</v>
      </c>
      <c r="AV278" s="12" t="s">
        <v>24</v>
      </c>
      <c r="AW278" s="12" t="s">
        <v>41</v>
      </c>
      <c r="AX278" s="12" t="s">
        <v>78</v>
      </c>
      <c r="AY278" s="214" t="s">
        <v>151</v>
      </c>
    </row>
    <row r="279" spans="2:51" s="12" customFormat="1" ht="13.5">
      <c r="B279" s="211"/>
      <c r="D279" s="206" t="s">
        <v>161</v>
      </c>
      <c r="E279" s="212" t="s">
        <v>5</v>
      </c>
      <c r="F279" s="213" t="s">
        <v>287</v>
      </c>
      <c r="H279" s="214" t="s">
        <v>5</v>
      </c>
      <c r="I279" s="215"/>
      <c r="L279" s="211"/>
      <c r="M279" s="216"/>
      <c r="N279" s="217"/>
      <c r="O279" s="217"/>
      <c r="P279" s="217"/>
      <c r="Q279" s="217"/>
      <c r="R279" s="217"/>
      <c r="S279" s="217"/>
      <c r="T279" s="218"/>
      <c r="AT279" s="214" t="s">
        <v>161</v>
      </c>
      <c r="AU279" s="214" t="s">
        <v>87</v>
      </c>
      <c r="AV279" s="12" t="s">
        <v>24</v>
      </c>
      <c r="AW279" s="12" t="s">
        <v>41</v>
      </c>
      <c r="AX279" s="12" t="s">
        <v>78</v>
      </c>
      <c r="AY279" s="214" t="s">
        <v>151</v>
      </c>
    </row>
    <row r="280" spans="2:51" s="11" customFormat="1" ht="13.5">
      <c r="B280" s="186"/>
      <c r="D280" s="187" t="s">
        <v>161</v>
      </c>
      <c r="E280" s="188" t="s">
        <v>5</v>
      </c>
      <c r="F280" s="189" t="s">
        <v>526</v>
      </c>
      <c r="H280" s="190">
        <v>6933</v>
      </c>
      <c r="I280" s="191"/>
      <c r="L280" s="186"/>
      <c r="M280" s="192"/>
      <c r="N280" s="193"/>
      <c r="O280" s="193"/>
      <c r="P280" s="193"/>
      <c r="Q280" s="193"/>
      <c r="R280" s="193"/>
      <c r="S280" s="193"/>
      <c r="T280" s="194"/>
      <c r="AT280" s="195" t="s">
        <v>161</v>
      </c>
      <c r="AU280" s="195" t="s">
        <v>87</v>
      </c>
      <c r="AV280" s="11" t="s">
        <v>87</v>
      </c>
      <c r="AW280" s="11" t="s">
        <v>41</v>
      </c>
      <c r="AX280" s="11" t="s">
        <v>24</v>
      </c>
      <c r="AY280" s="195" t="s">
        <v>151</v>
      </c>
    </row>
    <row r="281" spans="2:65" s="1" customFormat="1" ht="22.5" customHeight="1">
      <c r="B281" s="173"/>
      <c r="C281" s="174" t="s">
        <v>527</v>
      </c>
      <c r="D281" s="174" t="s">
        <v>154</v>
      </c>
      <c r="E281" s="175" t="s">
        <v>528</v>
      </c>
      <c r="F281" s="176" t="s">
        <v>529</v>
      </c>
      <c r="G281" s="177" t="s">
        <v>299</v>
      </c>
      <c r="H281" s="178">
        <v>46.08</v>
      </c>
      <c r="I281" s="179"/>
      <c r="J281" s="180">
        <f>ROUND(I281*H281,2)</f>
        <v>0</v>
      </c>
      <c r="K281" s="176" t="s">
        <v>158</v>
      </c>
      <c r="L281" s="40"/>
      <c r="M281" s="181" t="s">
        <v>5</v>
      </c>
      <c r="N281" s="182" t="s">
        <v>49</v>
      </c>
      <c r="O281" s="41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AR281" s="23" t="s">
        <v>176</v>
      </c>
      <c r="AT281" s="23" t="s">
        <v>154</v>
      </c>
      <c r="AU281" s="23" t="s">
        <v>87</v>
      </c>
      <c r="AY281" s="23" t="s">
        <v>151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23" t="s">
        <v>24</v>
      </c>
      <c r="BK281" s="185">
        <f>ROUND(I281*H281,2)</f>
        <v>0</v>
      </c>
      <c r="BL281" s="23" t="s">
        <v>176</v>
      </c>
      <c r="BM281" s="23" t="s">
        <v>530</v>
      </c>
    </row>
    <row r="282" spans="2:51" s="12" customFormat="1" ht="13.5">
      <c r="B282" s="211"/>
      <c r="D282" s="206" t="s">
        <v>161</v>
      </c>
      <c r="E282" s="212" t="s">
        <v>5</v>
      </c>
      <c r="F282" s="213" t="s">
        <v>531</v>
      </c>
      <c r="H282" s="214" t="s">
        <v>5</v>
      </c>
      <c r="I282" s="215"/>
      <c r="L282" s="211"/>
      <c r="M282" s="216"/>
      <c r="N282" s="217"/>
      <c r="O282" s="217"/>
      <c r="P282" s="217"/>
      <c r="Q282" s="217"/>
      <c r="R282" s="217"/>
      <c r="S282" s="217"/>
      <c r="T282" s="218"/>
      <c r="AT282" s="214" t="s">
        <v>161</v>
      </c>
      <c r="AU282" s="214" t="s">
        <v>87</v>
      </c>
      <c r="AV282" s="12" t="s">
        <v>24</v>
      </c>
      <c r="AW282" s="12" t="s">
        <v>41</v>
      </c>
      <c r="AX282" s="12" t="s">
        <v>78</v>
      </c>
      <c r="AY282" s="214" t="s">
        <v>151</v>
      </c>
    </row>
    <row r="283" spans="2:51" s="11" customFormat="1" ht="13.5">
      <c r="B283" s="186"/>
      <c r="D283" s="187" t="s">
        <v>161</v>
      </c>
      <c r="E283" s="188" t="s">
        <v>5</v>
      </c>
      <c r="F283" s="189" t="s">
        <v>355</v>
      </c>
      <c r="H283" s="190">
        <v>46.08</v>
      </c>
      <c r="I283" s="191"/>
      <c r="L283" s="186"/>
      <c r="M283" s="192"/>
      <c r="N283" s="193"/>
      <c r="O283" s="193"/>
      <c r="P283" s="193"/>
      <c r="Q283" s="193"/>
      <c r="R283" s="193"/>
      <c r="S283" s="193"/>
      <c r="T283" s="194"/>
      <c r="AT283" s="195" t="s">
        <v>161</v>
      </c>
      <c r="AU283" s="195" t="s">
        <v>87</v>
      </c>
      <c r="AV283" s="11" t="s">
        <v>87</v>
      </c>
      <c r="AW283" s="11" t="s">
        <v>41</v>
      </c>
      <c r="AX283" s="11" t="s">
        <v>24</v>
      </c>
      <c r="AY283" s="195" t="s">
        <v>151</v>
      </c>
    </row>
    <row r="284" spans="2:65" s="1" customFormat="1" ht="22.5" customHeight="1">
      <c r="B284" s="173"/>
      <c r="C284" s="174" t="s">
        <v>532</v>
      </c>
      <c r="D284" s="174" t="s">
        <v>154</v>
      </c>
      <c r="E284" s="175" t="s">
        <v>533</v>
      </c>
      <c r="F284" s="176" t="s">
        <v>534</v>
      </c>
      <c r="G284" s="177" t="s">
        <v>278</v>
      </c>
      <c r="H284" s="178">
        <v>20436.2</v>
      </c>
      <c r="I284" s="179"/>
      <c r="J284" s="180">
        <f>ROUND(I284*H284,2)</f>
        <v>0</v>
      </c>
      <c r="K284" s="176" t="s">
        <v>158</v>
      </c>
      <c r="L284" s="40"/>
      <c r="M284" s="181" t="s">
        <v>5</v>
      </c>
      <c r="N284" s="182" t="s">
        <v>49</v>
      </c>
      <c r="O284" s="41"/>
      <c r="P284" s="183">
        <f>O284*H284</f>
        <v>0</v>
      </c>
      <c r="Q284" s="183">
        <v>0.00034</v>
      </c>
      <c r="R284" s="183">
        <f>Q284*H284</f>
        <v>6.948308000000001</v>
      </c>
      <c r="S284" s="183">
        <v>0</v>
      </c>
      <c r="T284" s="184">
        <f>S284*H284</f>
        <v>0</v>
      </c>
      <c r="AR284" s="23" t="s">
        <v>176</v>
      </c>
      <c r="AT284" s="23" t="s">
        <v>154</v>
      </c>
      <c r="AU284" s="23" t="s">
        <v>87</v>
      </c>
      <c r="AY284" s="23" t="s">
        <v>151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23" t="s">
        <v>24</v>
      </c>
      <c r="BK284" s="185">
        <f>ROUND(I284*H284,2)</f>
        <v>0</v>
      </c>
      <c r="BL284" s="23" t="s">
        <v>176</v>
      </c>
      <c r="BM284" s="23" t="s">
        <v>535</v>
      </c>
    </row>
    <row r="285" spans="2:51" s="12" customFormat="1" ht="13.5">
      <c r="B285" s="211"/>
      <c r="D285" s="206" t="s">
        <v>161</v>
      </c>
      <c r="E285" s="212" t="s">
        <v>5</v>
      </c>
      <c r="F285" s="213" t="s">
        <v>464</v>
      </c>
      <c r="H285" s="214" t="s">
        <v>5</v>
      </c>
      <c r="I285" s="215"/>
      <c r="L285" s="211"/>
      <c r="M285" s="216"/>
      <c r="N285" s="217"/>
      <c r="O285" s="217"/>
      <c r="P285" s="217"/>
      <c r="Q285" s="217"/>
      <c r="R285" s="217"/>
      <c r="S285" s="217"/>
      <c r="T285" s="218"/>
      <c r="AT285" s="214" t="s">
        <v>161</v>
      </c>
      <c r="AU285" s="214" t="s">
        <v>87</v>
      </c>
      <c r="AV285" s="12" t="s">
        <v>24</v>
      </c>
      <c r="AW285" s="12" t="s">
        <v>41</v>
      </c>
      <c r="AX285" s="12" t="s">
        <v>78</v>
      </c>
      <c r="AY285" s="214" t="s">
        <v>151</v>
      </c>
    </row>
    <row r="286" spans="2:51" s="11" customFormat="1" ht="13.5">
      <c r="B286" s="186"/>
      <c r="D286" s="206" t="s">
        <v>161</v>
      </c>
      <c r="E286" s="195" t="s">
        <v>5</v>
      </c>
      <c r="F286" s="207" t="s">
        <v>536</v>
      </c>
      <c r="H286" s="208">
        <v>6205.2</v>
      </c>
      <c r="I286" s="191"/>
      <c r="L286" s="186"/>
      <c r="M286" s="192"/>
      <c r="N286" s="193"/>
      <c r="O286" s="193"/>
      <c r="P286" s="193"/>
      <c r="Q286" s="193"/>
      <c r="R286" s="193"/>
      <c r="S286" s="193"/>
      <c r="T286" s="194"/>
      <c r="AT286" s="195" t="s">
        <v>161</v>
      </c>
      <c r="AU286" s="195" t="s">
        <v>87</v>
      </c>
      <c r="AV286" s="11" t="s">
        <v>87</v>
      </c>
      <c r="AW286" s="11" t="s">
        <v>41</v>
      </c>
      <c r="AX286" s="11" t="s">
        <v>78</v>
      </c>
      <c r="AY286" s="195" t="s">
        <v>151</v>
      </c>
    </row>
    <row r="287" spans="2:51" s="12" customFormat="1" ht="13.5">
      <c r="B287" s="211"/>
      <c r="D287" s="206" t="s">
        <v>161</v>
      </c>
      <c r="E287" s="212" t="s">
        <v>5</v>
      </c>
      <c r="F287" s="213" t="s">
        <v>537</v>
      </c>
      <c r="H287" s="214" t="s">
        <v>5</v>
      </c>
      <c r="I287" s="215"/>
      <c r="L287" s="211"/>
      <c r="M287" s="216"/>
      <c r="N287" s="217"/>
      <c r="O287" s="217"/>
      <c r="P287" s="217"/>
      <c r="Q287" s="217"/>
      <c r="R287" s="217"/>
      <c r="S287" s="217"/>
      <c r="T287" s="218"/>
      <c r="AT287" s="214" t="s">
        <v>161</v>
      </c>
      <c r="AU287" s="214" t="s">
        <v>87</v>
      </c>
      <c r="AV287" s="12" t="s">
        <v>24</v>
      </c>
      <c r="AW287" s="12" t="s">
        <v>41</v>
      </c>
      <c r="AX287" s="12" t="s">
        <v>78</v>
      </c>
      <c r="AY287" s="214" t="s">
        <v>151</v>
      </c>
    </row>
    <row r="288" spans="2:51" s="11" customFormat="1" ht="13.5">
      <c r="B288" s="186"/>
      <c r="D288" s="206" t="s">
        <v>161</v>
      </c>
      <c r="E288" s="195" t="s">
        <v>5</v>
      </c>
      <c r="F288" s="207" t="s">
        <v>538</v>
      </c>
      <c r="H288" s="208">
        <v>14122</v>
      </c>
      <c r="I288" s="191"/>
      <c r="L288" s="186"/>
      <c r="M288" s="192"/>
      <c r="N288" s="193"/>
      <c r="O288" s="193"/>
      <c r="P288" s="193"/>
      <c r="Q288" s="193"/>
      <c r="R288" s="193"/>
      <c r="S288" s="193"/>
      <c r="T288" s="194"/>
      <c r="AT288" s="195" t="s">
        <v>161</v>
      </c>
      <c r="AU288" s="195" t="s">
        <v>87</v>
      </c>
      <c r="AV288" s="11" t="s">
        <v>87</v>
      </c>
      <c r="AW288" s="11" t="s">
        <v>41</v>
      </c>
      <c r="AX288" s="11" t="s">
        <v>78</v>
      </c>
      <c r="AY288" s="195" t="s">
        <v>151</v>
      </c>
    </row>
    <row r="289" spans="2:51" s="12" customFormat="1" ht="13.5">
      <c r="B289" s="211"/>
      <c r="D289" s="206" t="s">
        <v>161</v>
      </c>
      <c r="E289" s="212" t="s">
        <v>5</v>
      </c>
      <c r="F289" s="213" t="s">
        <v>539</v>
      </c>
      <c r="H289" s="214" t="s">
        <v>5</v>
      </c>
      <c r="I289" s="215"/>
      <c r="L289" s="211"/>
      <c r="M289" s="216"/>
      <c r="N289" s="217"/>
      <c r="O289" s="217"/>
      <c r="P289" s="217"/>
      <c r="Q289" s="217"/>
      <c r="R289" s="217"/>
      <c r="S289" s="217"/>
      <c r="T289" s="218"/>
      <c r="AT289" s="214" t="s">
        <v>161</v>
      </c>
      <c r="AU289" s="214" t="s">
        <v>87</v>
      </c>
      <c r="AV289" s="12" t="s">
        <v>24</v>
      </c>
      <c r="AW289" s="12" t="s">
        <v>41</v>
      </c>
      <c r="AX289" s="12" t="s">
        <v>78</v>
      </c>
      <c r="AY289" s="214" t="s">
        <v>151</v>
      </c>
    </row>
    <row r="290" spans="2:51" s="11" customFormat="1" ht="13.5">
      <c r="B290" s="186"/>
      <c r="D290" s="206" t="s">
        <v>161</v>
      </c>
      <c r="E290" s="195" t="s">
        <v>5</v>
      </c>
      <c r="F290" s="207" t="s">
        <v>471</v>
      </c>
      <c r="H290" s="208">
        <v>109</v>
      </c>
      <c r="I290" s="191"/>
      <c r="L290" s="186"/>
      <c r="M290" s="192"/>
      <c r="N290" s="193"/>
      <c r="O290" s="193"/>
      <c r="P290" s="193"/>
      <c r="Q290" s="193"/>
      <c r="R290" s="193"/>
      <c r="S290" s="193"/>
      <c r="T290" s="194"/>
      <c r="AT290" s="195" t="s">
        <v>161</v>
      </c>
      <c r="AU290" s="195" t="s">
        <v>87</v>
      </c>
      <c r="AV290" s="11" t="s">
        <v>87</v>
      </c>
      <c r="AW290" s="11" t="s">
        <v>41</v>
      </c>
      <c r="AX290" s="11" t="s">
        <v>78</v>
      </c>
      <c r="AY290" s="195" t="s">
        <v>151</v>
      </c>
    </row>
    <row r="291" spans="2:51" s="13" customFormat="1" ht="13.5">
      <c r="B291" s="225"/>
      <c r="D291" s="187" t="s">
        <v>161</v>
      </c>
      <c r="E291" s="226" t="s">
        <v>5</v>
      </c>
      <c r="F291" s="227" t="s">
        <v>283</v>
      </c>
      <c r="H291" s="228">
        <v>20436.2</v>
      </c>
      <c r="I291" s="229"/>
      <c r="L291" s="225"/>
      <c r="M291" s="230"/>
      <c r="N291" s="231"/>
      <c r="O291" s="231"/>
      <c r="P291" s="231"/>
      <c r="Q291" s="231"/>
      <c r="R291" s="231"/>
      <c r="S291" s="231"/>
      <c r="T291" s="232"/>
      <c r="AT291" s="233" t="s">
        <v>161</v>
      </c>
      <c r="AU291" s="233" t="s">
        <v>87</v>
      </c>
      <c r="AV291" s="13" t="s">
        <v>176</v>
      </c>
      <c r="AW291" s="13" t="s">
        <v>41</v>
      </c>
      <c r="AX291" s="13" t="s">
        <v>24</v>
      </c>
      <c r="AY291" s="233" t="s">
        <v>151</v>
      </c>
    </row>
    <row r="292" spans="2:65" s="1" customFormat="1" ht="22.5" customHeight="1">
      <c r="B292" s="173"/>
      <c r="C292" s="174" t="s">
        <v>540</v>
      </c>
      <c r="D292" s="174" t="s">
        <v>154</v>
      </c>
      <c r="E292" s="175" t="s">
        <v>541</v>
      </c>
      <c r="F292" s="176" t="s">
        <v>542</v>
      </c>
      <c r="G292" s="177" t="s">
        <v>278</v>
      </c>
      <c r="H292" s="178">
        <v>26075.4</v>
      </c>
      <c r="I292" s="179"/>
      <c r="J292" s="180">
        <f>ROUND(I292*H292,2)</f>
        <v>0</v>
      </c>
      <c r="K292" s="176" t="s">
        <v>158</v>
      </c>
      <c r="L292" s="40"/>
      <c r="M292" s="181" t="s">
        <v>5</v>
      </c>
      <c r="N292" s="182" t="s">
        <v>49</v>
      </c>
      <c r="O292" s="41"/>
      <c r="P292" s="183">
        <f>O292*H292</f>
        <v>0</v>
      </c>
      <c r="Q292" s="183">
        <v>0.00071</v>
      </c>
      <c r="R292" s="183">
        <f>Q292*H292</f>
        <v>18.513534</v>
      </c>
      <c r="S292" s="183">
        <v>0</v>
      </c>
      <c r="T292" s="184">
        <f>S292*H292</f>
        <v>0</v>
      </c>
      <c r="AR292" s="23" t="s">
        <v>176</v>
      </c>
      <c r="AT292" s="23" t="s">
        <v>154</v>
      </c>
      <c r="AU292" s="23" t="s">
        <v>87</v>
      </c>
      <c r="AY292" s="23" t="s">
        <v>151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23" t="s">
        <v>24</v>
      </c>
      <c r="BK292" s="185">
        <f>ROUND(I292*H292,2)</f>
        <v>0</v>
      </c>
      <c r="BL292" s="23" t="s">
        <v>176</v>
      </c>
      <c r="BM292" s="23" t="s">
        <v>543</v>
      </c>
    </row>
    <row r="293" spans="2:51" s="12" customFormat="1" ht="13.5">
      <c r="B293" s="211"/>
      <c r="D293" s="206" t="s">
        <v>161</v>
      </c>
      <c r="E293" s="212" t="s">
        <v>5</v>
      </c>
      <c r="F293" s="213" t="s">
        <v>544</v>
      </c>
      <c r="H293" s="214" t="s">
        <v>5</v>
      </c>
      <c r="I293" s="215"/>
      <c r="L293" s="211"/>
      <c r="M293" s="216"/>
      <c r="N293" s="217"/>
      <c r="O293" s="217"/>
      <c r="P293" s="217"/>
      <c r="Q293" s="217"/>
      <c r="R293" s="217"/>
      <c r="S293" s="217"/>
      <c r="T293" s="218"/>
      <c r="AT293" s="214" t="s">
        <v>161</v>
      </c>
      <c r="AU293" s="214" t="s">
        <v>87</v>
      </c>
      <c r="AV293" s="12" t="s">
        <v>24</v>
      </c>
      <c r="AW293" s="12" t="s">
        <v>41</v>
      </c>
      <c r="AX293" s="12" t="s">
        <v>78</v>
      </c>
      <c r="AY293" s="214" t="s">
        <v>151</v>
      </c>
    </row>
    <row r="294" spans="2:51" s="11" customFormat="1" ht="13.5">
      <c r="B294" s="186"/>
      <c r="D294" s="206" t="s">
        <v>161</v>
      </c>
      <c r="E294" s="195" t="s">
        <v>5</v>
      </c>
      <c r="F294" s="207" t="s">
        <v>296</v>
      </c>
      <c r="H294" s="208">
        <v>685</v>
      </c>
      <c r="I294" s="191"/>
      <c r="L294" s="186"/>
      <c r="M294" s="192"/>
      <c r="N294" s="193"/>
      <c r="O294" s="193"/>
      <c r="P294" s="193"/>
      <c r="Q294" s="193"/>
      <c r="R294" s="193"/>
      <c r="S294" s="193"/>
      <c r="T294" s="194"/>
      <c r="AT294" s="195" t="s">
        <v>161</v>
      </c>
      <c r="AU294" s="195" t="s">
        <v>87</v>
      </c>
      <c r="AV294" s="11" t="s">
        <v>87</v>
      </c>
      <c r="AW294" s="11" t="s">
        <v>41</v>
      </c>
      <c r="AX294" s="11" t="s">
        <v>78</v>
      </c>
      <c r="AY294" s="195" t="s">
        <v>151</v>
      </c>
    </row>
    <row r="295" spans="2:51" s="12" customFormat="1" ht="13.5">
      <c r="B295" s="211"/>
      <c r="D295" s="206" t="s">
        <v>161</v>
      </c>
      <c r="E295" s="212" t="s">
        <v>5</v>
      </c>
      <c r="F295" s="213" t="s">
        <v>545</v>
      </c>
      <c r="H295" s="214" t="s">
        <v>5</v>
      </c>
      <c r="I295" s="215"/>
      <c r="L295" s="211"/>
      <c r="M295" s="216"/>
      <c r="N295" s="217"/>
      <c r="O295" s="217"/>
      <c r="P295" s="217"/>
      <c r="Q295" s="217"/>
      <c r="R295" s="217"/>
      <c r="S295" s="217"/>
      <c r="T295" s="218"/>
      <c r="AT295" s="214" t="s">
        <v>161</v>
      </c>
      <c r="AU295" s="214" t="s">
        <v>87</v>
      </c>
      <c r="AV295" s="12" t="s">
        <v>24</v>
      </c>
      <c r="AW295" s="12" t="s">
        <v>41</v>
      </c>
      <c r="AX295" s="12" t="s">
        <v>78</v>
      </c>
      <c r="AY295" s="214" t="s">
        <v>151</v>
      </c>
    </row>
    <row r="296" spans="2:51" s="11" customFormat="1" ht="13.5">
      <c r="B296" s="186"/>
      <c r="D296" s="206" t="s">
        <v>161</v>
      </c>
      <c r="E296" s="195" t="s">
        <v>5</v>
      </c>
      <c r="F296" s="207" t="s">
        <v>546</v>
      </c>
      <c r="H296" s="208">
        <v>13556</v>
      </c>
      <c r="I296" s="191"/>
      <c r="L296" s="186"/>
      <c r="M296" s="192"/>
      <c r="N296" s="193"/>
      <c r="O296" s="193"/>
      <c r="P296" s="193"/>
      <c r="Q296" s="193"/>
      <c r="R296" s="193"/>
      <c r="S296" s="193"/>
      <c r="T296" s="194"/>
      <c r="AT296" s="195" t="s">
        <v>161</v>
      </c>
      <c r="AU296" s="195" t="s">
        <v>87</v>
      </c>
      <c r="AV296" s="11" t="s">
        <v>87</v>
      </c>
      <c r="AW296" s="11" t="s">
        <v>41</v>
      </c>
      <c r="AX296" s="11" t="s">
        <v>78</v>
      </c>
      <c r="AY296" s="195" t="s">
        <v>151</v>
      </c>
    </row>
    <row r="297" spans="2:51" s="12" customFormat="1" ht="13.5">
      <c r="B297" s="211"/>
      <c r="D297" s="206" t="s">
        <v>161</v>
      </c>
      <c r="E297" s="212" t="s">
        <v>5</v>
      </c>
      <c r="F297" s="213" t="s">
        <v>547</v>
      </c>
      <c r="H297" s="214" t="s">
        <v>5</v>
      </c>
      <c r="I297" s="215"/>
      <c r="L297" s="211"/>
      <c r="M297" s="216"/>
      <c r="N297" s="217"/>
      <c r="O297" s="217"/>
      <c r="P297" s="217"/>
      <c r="Q297" s="217"/>
      <c r="R297" s="217"/>
      <c r="S297" s="217"/>
      <c r="T297" s="218"/>
      <c r="AT297" s="214" t="s">
        <v>161</v>
      </c>
      <c r="AU297" s="214" t="s">
        <v>87</v>
      </c>
      <c r="AV297" s="12" t="s">
        <v>24</v>
      </c>
      <c r="AW297" s="12" t="s">
        <v>41</v>
      </c>
      <c r="AX297" s="12" t="s">
        <v>78</v>
      </c>
      <c r="AY297" s="214" t="s">
        <v>151</v>
      </c>
    </row>
    <row r="298" spans="2:51" s="11" customFormat="1" ht="13.5">
      <c r="B298" s="186"/>
      <c r="D298" s="206" t="s">
        <v>161</v>
      </c>
      <c r="E298" s="195" t="s">
        <v>5</v>
      </c>
      <c r="F298" s="207" t="s">
        <v>383</v>
      </c>
      <c r="H298" s="208">
        <v>5802</v>
      </c>
      <c r="I298" s="191"/>
      <c r="L298" s="186"/>
      <c r="M298" s="192"/>
      <c r="N298" s="193"/>
      <c r="O298" s="193"/>
      <c r="P298" s="193"/>
      <c r="Q298" s="193"/>
      <c r="R298" s="193"/>
      <c r="S298" s="193"/>
      <c r="T298" s="194"/>
      <c r="AT298" s="195" t="s">
        <v>161</v>
      </c>
      <c r="AU298" s="195" t="s">
        <v>87</v>
      </c>
      <c r="AV298" s="11" t="s">
        <v>87</v>
      </c>
      <c r="AW298" s="11" t="s">
        <v>41</v>
      </c>
      <c r="AX298" s="11" t="s">
        <v>78</v>
      </c>
      <c r="AY298" s="195" t="s">
        <v>151</v>
      </c>
    </row>
    <row r="299" spans="2:51" s="12" customFormat="1" ht="13.5">
      <c r="B299" s="211"/>
      <c r="D299" s="206" t="s">
        <v>161</v>
      </c>
      <c r="E299" s="212" t="s">
        <v>5</v>
      </c>
      <c r="F299" s="213" t="s">
        <v>548</v>
      </c>
      <c r="H299" s="214" t="s">
        <v>5</v>
      </c>
      <c r="I299" s="215"/>
      <c r="L299" s="211"/>
      <c r="M299" s="216"/>
      <c r="N299" s="217"/>
      <c r="O299" s="217"/>
      <c r="P299" s="217"/>
      <c r="Q299" s="217"/>
      <c r="R299" s="217"/>
      <c r="S299" s="217"/>
      <c r="T299" s="218"/>
      <c r="AT299" s="214" t="s">
        <v>161</v>
      </c>
      <c r="AU299" s="214" t="s">
        <v>87</v>
      </c>
      <c r="AV299" s="12" t="s">
        <v>24</v>
      </c>
      <c r="AW299" s="12" t="s">
        <v>41</v>
      </c>
      <c r="AX299" s="12" t="s">
        <v>78</v>
      </c>
      <c r="AY299" s="214" t="s">
        <v>151</v>
      </c>
    </row>
    <row r="300" spans="2:51" s="11" customFormat="1" ht="13.5">
      <c r="B300" s="186"/>
      <c r="D300" s="206" t="s">
        <v>161</v>
      </c>
      <c r="E300" s="195" t="s">
        <v>5</v>
      </c>
      <c r="F300" s="207" t="s">
        <v>549</v>
      </c>
      <c r="H300" s="208">
        <v>6032.4</v>
      </c>
      <c r="I300" s="191"/>
      <c r="L300" s="186"/>
      <c r="M300" s="192"/>
      <c r="N300" s="193"/>
      <c r="O300" s="193"/>
      <c r="P300" s="193"/>
      <c r="Q300" s="193"/>
      <c r="R300" s="193"/>
      <c r="S300" s="193"/>
      <c r="T300" s="194"/>
      <c r="AT300" s="195" t="s">
        <v>161</v>
      </c>
      <c r="AU300" s="195" t="s">
        <v>87</v>
      </c>
      <c r="AV300" s="11" t="s">
        <v>87</v>
      </c>
      <c r="AW300" s="11" t="s">
        <v>41</v>
      </c>
      <c r="AX300" s="11" t="s">
        <v>78</v>
      </c>
      <c r="AY300" s="195" t="s">
        <v>151</v>
      </c>
    </row>
    <row r="301" spans="2:51" s="13" customFormat="1" ht="13.5">
      <c r="B301" s="225"/>
      <c r="D301" s="187" t="s">
        <v>161</v>
      </c>
      <c r="E301" s="226" t="s">
        <v>5</v>
      </c>
      <c r="F301" s="227" t="s">
        <v>283</v>
      </c>
      <c r="H301" s="228">
        <v>26075.4</v>
      </c>
      <c r="I301" s="229"/>
      <c r="L301" s="225"/>
      <c r="M301" s="230"/>
      <c r="N301" s="231"/>
      <c r="O301" s="231"/>
      <c r="P301" s="231"/>
      <c r="Q301" s="231"/>
      <c r="R301" s="231"/>
      <c r="S301" s="231"/>
      <c r="T301" s="232"/>
      <c r="AT301" s="233" t="s">
        <v>161</v>
      </c>
      <c r="AU301" s="233" t="s">
        <v>87</v>
      </c>
      <c r="AV301" s="13" t="s">
        <v>176</v>
      </c>
      <c r="AW301" s="13" t="s">
        <v>41</v>
      </c>
      <c r="AX301" s="13" t="s">
        <v>24</v>
      </c>
      <c r="AY301" s="233" t="s">
        <v>151</v>
      </c>
    </row>
    <row r="302" spans="2:65" s="1" customFormat="1" ht="31.5" customHeight="1">
      <c r="B302" s="173"/>
      <c r="C302" s="174" t="s">
        <v>550</v>
      </c>
      <c r="D302" s="174" t="s">
        <v>154</v>
      </c>
      <c r="E302" s="175" t="s">
        <v>551</v>
      </c>
      <c r="F302" s="176" t="s">
        <v>552</v>
      </c>
      <c r="G302" s="177" t="s">
        <v>278</v>
      </c>
      <c r="H302" s="178">
        <v>20152</v>
      </c>
      <c r="I302" s="179"/>
      <c r="J302" s="180">
        <f>ROUND(I302*H302,2)</f>
        <v>0</v>
      </c>
      <c r="K302" s="176" t="s">
        <v>158</v>
      </c>
      <c r="L302" s="40"/>
      <c r="M302" s="181" t="s">
        <v>5</v>
      </c>
      <c r="N302" s="182" t="s">
        <v>49</v>
      </c>
      <c r="O302" s="41"/>
      <c r="P302" s="183">
        <f>O302*H302</f>
        <v>0</v>
      </c>
      <c r="Q302" s="183">
        <v>0.10373</v>
      </c>
      <c r="R302" s="183">
        <f>Q302*H302</f>
        <v>2090.36696</v>
      </c>
      <c r="S302" s="183">
        <v>0</v>
      </c>
      <c r="T302" s="184">
        <f>S302*H302</f>
        <v>0</v>
      </c>
      <c r="AR302" s="23" t="s">
        <v>176</v>
      </c>
      <c r="AT302" s="23" t="s">
        <v>154</v>
      </c>
      <c r="AU302" s="23" t="s">
        <v>87</v>
      </c>
      <c r="AY302" s="23" t="s">
        <v>151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23" t="s">
        <v>24</v>
      </c>
      <c r="BK302" s="185">
        <f>ROUND(I302*H302,2)</f>
        <v>0</v>
      </c>
      <c r="BL302" s="23" t="s">
        <v>176</v>
      </c>
      <c r="BM302" s="23" t="s">
        <v>553</v>
      </c>
    </row>
    <row r="303" spans="2:51" s="12" customFormat="1" ht="13.5">
      <c r="B303" s="211"/>
      <c r="D303" s="206" t="s">
        <v>161</v>
      </c>
      <c r="E303" s="212" t="s">
        <v>5</v>
      </c>
      <c r="F303" s="213" t="s">
        <v>544</v>
      </c>
      <c r="H303" s="214" t="s">
        <v>5</v>
      </c>
      <c r="I303" s="215"/>
      <c r="L303" s="211"/>
      <c r="M303" s="216"/>
      <c r="N303" s="217"/>
      <c r="O303" s="217"/>
      <c r="P303" s="217"/>
      <c r="Q303" s="217"/>
      <c r="R303" s="217"/>
      <c r="S303" s="217"/>
      <c r="T303" s="218"/>
      <c r="AT303" s="214" t="s">
        <v>161</v>
      </c>
      <c r="AU303" s="214" t="s">
        <v>87</v>
      </c>
      <c r="AV303" s="12" t="s">
        <v>24</v>
      </c>
      <c r="AW303" s="12" t="s">
        <v>41</v>
      </c>
      <c r="AX303" s="12" t="s">
        <v>78</v>
      </c>
      <c r="AY303" s="214" t="s">
        <v>151</v>
      </c>
    </row>
    <row r="304" spans="2:51" s="11" customFormat="1" ht="13.5">
      <c r="B304" s="186"/>
      <c r="D304" s="206" t="s">
        <v>161</v>
      </c>
      <c r="E304" s="195" t="s">
        <v>5</v>
      </c>
      <c r="F304" s="207" t="s">
        <v>296</v>
      </c>
      <c r="H304" s="208">
        <v>685</v>
      </c>
      <c r="I304" s="191"/>
      <c r="L304" s="186"/>
      <c r="M304" s="192"/>
      <c r="N304" s="193"/>
      <c r="O304" s="193"/>
      <c r="P304" s="193"/>
      <c r="Q304" s="193"/>
      <c r="R304" s="193"/>
      <c r="S304" s="193"/>
      <c r="T304" s="194"/>
      <c r="AT304" s="195" t="s">
        <v>161</v>
      </c>
      <c r="AU304" s="195" t="s">
        <v>87</v>
      </c>
      <c r="AV304" s="11" t="s">
        <v>87</v>
      </c>
      <c r="AW304" s="11" t="s">
        <v>41</v>
      </c>
      <c r="AX304" s="11" t="s">
        <v>78</v>
      </c>
      <c r="AY304" s="195" t="s">
        <v>151</v>
      </c>
    </row>
    <row r="305" spans="2:51" s="12" customFormat="1" ht="13.5">
      <c r="B305" s="211"/>
      <c r="D305" s="206" t="s">
        <v>161</v>
      </c>
      <c r="E305" s="212" t="s">
        <v>5</v>
      </c>
      <c r="F305" s="213" t="s">
        <v>545</v>
      </c>
      <c r="H305" s="214" t="s">
        <v>5</v>
      </c>
      <c r="I305" s="215"/>
      <c r="L305" s="211"/>
      <c r="M305" s="216"/>
      <c r="N305" s="217"/>
      <c r="O305" s="217"/>
      <c r="P305" s="217"/>
      <c r="Q305" s="217"/>
      <c r="R305" s="217"/>
      <c r="S305" s="217"/>
      <c r="T305" s="218"/>
      <c r="AT305" s="214" t="s">
        <v>161</v>
      </c>
      <c r="AU305" s="214" t="s">
        <v>87</v>
      </c>
      <c r="AV305" s="12" t="s">
        <v>24</v>
      </c>
      <c r="AW305" s="12" t="s">
        <v>41</v>
      </c>
      <c r="AX305" s="12" t="s">
        <v>78</v>
      </c>
      <c r="AY305" s="214" t="s">
        <v>151</v>
      </c>
    </row>
    <row r="306" spans="2:51" s="11" customFormat="1" ht="13.5">
      <c r="B306" s="186"/>
      <c r="D306" s="206" t="s">
        <v>161</v>
      </c>
      <c r="E306" s="195" t="s">
        <v>5</v>
      </c>
      <c r="F306" s="207" t="s">
        <v>546</v>
      </c>
      <c r="H306" s="208">
        <v>13556</v>
      </c>
      <c r="I306" s="191"/>
      <c r="L306" s="186"/>
      <c r="M306" s="192"/>
      <c r="N306" s="193"/>
      <c r="O306" s="193"/>
      <c r="P306" s="193"/>
      <c r="Q306" s="193"/>
      <c r="R306" s="193"/>
      <c r="S306" s="193"/>
      <c r="T306" s="194"/>
      <c r="AT306" s="195" t="s">
        <v>161</v>
      </c>
      <c r="AU306" s="195" t="s">
        <v>87</v>
      </c>
      <c r="AV306" s="11" t="s">
        <v>87</v>
      </c>
      <c r="AW306" s="11" t="s">
        <v>41</v>
      </c>
      <c r="AX306" s="11" t="s">
        <v>78</v>
      </c>
      <c r="AY306" s="195" t="s">
        <v>151</v>
      </c>
    </row>
    <row r="307" spans="2:51" s="12" customFormat="1" ht="13.5">
      <c r="B307" s="211"/>
      <c r="D307" s="206" t="s">
        <v>161</v>
      </c>
      <c r="E307" s="212" t="s">
        <v>5</v>
      </c>
      <c r="F307" s="213" t="s">
        <v>547</v>
      </c>
      <c r="H307" s="214" t="s">
        <v>5</v>
      </c>
      <c r="I307" s="215"/>
      <c r="L307" s="211"/>
      <c r="M307" s="216"/>
      <c r="N307" s="217"/>
      <c r="O307" s="217"/>
      <c r="P307" s="217"/>
      <c r="Q307" s="217"/>
      <c r="R307" s="217"/>
      <c r="S307" s="217"/>
      <c r="T307" s="218"/>
      <c r="AT307" s="214" t="s">
        <v>161</v>
      </c>
      <c r="AU307" s="214" t="s">
        <v>87</v>
      </c>
      <c r="AV307" s="12" t="s">
        <v>24</v>
      </c>
      <c r="AW307" s="12" t="s">
        <v>41</v>
      </c>
      <c r="AX307" s="12" t="s">
        <v>78</v>
      </c>
      <c r="AY307" s="214" t="s">
        <v>151</v>
      </c>
    </row>
    <row r="308" spans="2:51" s="11" customFormat="1" ht="13.5">
      <c r="B308" s="186"/>
      <c r="D308" s="206" t="s">
        <v>161</v>
      </c>
      <c r="E308" s="195" t="s">
        <v>5</v>
      </c>
      <c r="F308" s="207" t="s">
        <v>383</v>
      </c>
      <c r="H308" s="208">
        <v>5802</v>
      </c>
      <c r="I308" s="191"/>
      <c r="L308" s="186"/>
      <c r="M308" s="192"/>
      <c r="N308" s="193"/>
      <c r="O308" s="193"/>
      <c r="P308" s="193"/>
      <c r="Q308" s="193"/>
      <c r="R308" s="193"/>
      <c r="S308" s="193"/>
      <c r="T308" s="194"/>
      <c r="AT308" s="195" t="s">
        <v>161</v>
      </c>
      <c r="AU308" s="195" t="s">
        <v>87</v>
      </c>
      <c r="AV308" s="11" t="s">
        <v>87</v>
      </c>
      <c r="AW308" s="11" t="s">
        <v>41</v>
      </c>
      <c r="AX308" s="11" t="s">
        <v>78</v>
      </c>
      <c r="AY308" s="195" t="s">
        <v>151</v>
      </c>
    </row>
    <row r="309" spans="2:51" s="12" customFormat="1" ht="13.5">
      <c r="B309" s="211"/>
      <c r="D309" s="206" t="s">
        <v>161</v>
      </c>
      <c r="E309" s="212" t="s">
        <v>5</v>
      </c>
      <c r="F309" s="213" t="s">
        <v>554</v>
      </c>
      <c r="H309" s="214" t="s">
        <v>5</v>
      </c>
      <c r="I309" s="215"/>
      <c r="L309" s="211"/>
      <c r="M309" s="216"/>
      <c r="N309" s="217"/>
      <c r="O309" s="217"/>
      <c r="P309" s="217"/>
      <c r="Q309" s="217"/>
      <c r="R309" s="217"/>
      <c r="S309" s="217"/>
      <c r="T309" s="218"/>
      <c r="AT309" s="214" t="s">
        <v>161</v>
      </c>
      <c r="AU309" s="214" t="s">
        <v>87</v>
      </c>
      <c r="AV309" s="12" t="s">
        <v>24</v>
      </c>
      <c r="AW309" s="12" t="s">
        <v>41</v>
      </c>
      <c r="AX309" s="12" t="s">
        <v>78</v>
      </c>
      <c r="AY309" s="214" t="s">
        <v>151</v>
      </c>
    </row>
    <row r="310" spans="2:51" s="11" customFormat="1" ht="13.5">
      <c r="B310" s="186"/>
      <c r="D310" s="206" t="s">
        <v>161</v>
      </c>
      <c r="E310" s="195" t="s">
        <v>5</v>
      </c>
      <c r="F310" s="207" t="s">
        <v>471</v>
      </c>
      <c r="H310" s="208">
        <v>109</v>
      </c>
      <c r="I310" s="191"/>
      <c r="L310" s="186"/>
      <c r="M310" s="192"/>
      <c r="N310" s="193"/>
      <c r="O310" s="193"/>
      <c r="P310" s="193"/>
      <c r="Q310" s="193"/>
      <c r="R310" s="193"/>
      <c r="S310" s="193"/>
      <c r="T310" s="194"/>
      <c r="AT310" s="195" t="s">
        <v>161</v>
      </c>
      <c r="AU310" s="195" t="s">
        <v>87</v>
      </c>
      <c r="AV310" s="11" t="s">
        <v>87</v>
      </c>
      <c r="AW310" s="11" t="s">
        <v>41</v>
      </c>
      <c r="AX310" s="11" t="s">
        <v>78</v>
      </c>
      <c r="AY310" s="195" t="s">
        <v>151</v>
      </c>
    </row>
    <row r="311" spans="2:51" s="13" customFormat="1" ht="13.5">
      <c r="B311" s="225"/>
      <c r="D311" s="187" t="s">
        <v>161</v>
      </c>
      <c r="E311" s="226" t="s">
        <v>5</v>
      </c>
      <c r="F311" s="227" t="s">
        <v>283</v>
      </c>
      <c r="H311" s="228">
        <v>20152</v>
      </c>
      <c r="I311" s="229"/>
      <c r="L311" s="225"/>
      <c r="M311" s="230"/>
      <c r="N311" s="231"/>
      <c r="O311" s="231"/>
      <c r="P311" s="231"/>
      <c r="Q311" s="231"/>
      <c r="R311" s="231"/>
      <c r="S311" s="231"/>
      <c r="T311" s="232"/>
      <c r="AT311" s="233" t="s">
        <v>161</v>
      </c>
      <c r="AU311" s="233" t="s">
        <v>87</v>
      </c>
      <c r="AV311" s="13" t="s">
        <v>176</v>
      </c>
      <c r="AW311" s="13" t="s">
        <v>41</v>
      </c>
      <c r="AX311" s="13" t="s">
        <v>24</v>
      </c>
      <c r="AY311" s="233" t="s">
        <v>151</v>
      </c>
    </row>
    <row r="312" spans="2:65" s="1" customFormat="1" ht="31.5" customHeight="1">
      <c r="B312" s="173"/>
      <c r="C312" s="174" t="s">
        <v>555</v>
      </c>
      <c r="D312" s="174" t="s">
        <v>154</v>
      </c>
      <c r="E312" s="175" t="s">
        <v>556</v>
      </c>
      <c r="F312" s="176" t="s">
        <v>557</v>
      </c>
      <c r="G312" s="177" t="s">
        <v>278</v>
      </c>
      <c r="H312" s="178">
        <v>14122</v>
      </c>
      <c r="I312" s="179"/>
      <c r="J312" s="180">
        <f>ROUND(I312*H312,2)</f>
        <v>0</v>
      </c>
      <c r="K312" s="176" t="s">
        <v>158</v>
      </c>
      <c r="L312" s="40"/>
      <c r="M312" s="181" t="s">
        <v>5</v>
      </c>
      <c r="N312" s="182" t="s">
        <v>49</v>
      </c>
      <c r="O312" s="41"/>
      <c r="P312" s="183">
        <f>O312*H312</f>
        <v>0</v>
      </c>
      <c r="Q312" s="183">
        <v>0.12966</v>
      </c>
      <c r="R312" s="183">
        <f>Q312*H312</f>
        <v>1831.05852</v>
      </c>
      <c r="S312" s="183">
        <v>0</v>
      </c>
      <c r="T312" s="184">
        <f>S312*H312</f>
        <v>0</v>
      </c>
      <c r="AR312" s="23" t="s">
        <v>176</v>
      </c>
      <c r="AT312" s="23" t="s">
        <v>154</v>
      </c>
      <c r="AU312" s="23" t="s">
        <v>87</v>
      </c>
      <c r="AY312" s="23" t="s">
        <v>151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23" t="s">
        <v>24</v>
      </c>
      <c r="BK312" s="185">
        <f>ROUND(I312*H312,2)</f>
        <v>0</v>
      </c>
      <c r="BL312" s="23" t="s">
        <v>176</v>
      </c>
      <c r="BM312" s="23" t="s">
        <v>558</v>
      </c>
    </row>
    <row r="313" spans="2:51" s="12" customFormat="1" ht="13.5">
      <c r="B313" s="211"/>
      <c r="D313" s="206" t="s">
        <v>161</v>
      </c>
      <c r="E313" s="212" t="s">
        <v>5</v>
      </c>
      <c r="F313" s="213" t="s">
        <v>545</v>
      </c>
      <c r="H313" s="214" t="s">
        <v>5</v>
      </c>
      <c r="I313" s="215"/>
      <c r="L313" s="211"/>
      <c r="M313" s="216"/>
      <c r="N313" s="217"/>
      <c r="O313" s="217"/>
      <c r="P313" s="217"/>
      <c r="Q313" s="217"/>
      <c r="R313" s="217"/>
      <c r="S313" s="217"/>
      <c r="T313" s="218"/>
      <c r="AT313" s="214" t="s">
        <v>161</v>
      </c>
      <c r="AU313" s="214" t="s">
        <v>87</v>
      </c>
      <c r="AV313" s="12" t="s">
        <v>24</v>
      </c>
      <c r="AW313" s="12" t="s">
        <v>41</v>
      </c>
      <c r="AX313" s="12" t="s">
        <v>78</v>
      </c>
      <c r="AY313" s="214" t="s">
        <v>151</v>
      </c>
    </row>
    <row r="314" spans="2:51" s="11" customFormat="1" ht="13.5">
      <c r="B314" s="186"/>
      <c r="D314" s="206" t="s">
        <v>161</v>
      </c>
      <c r="E314" s="195" t="s">
        <v>5</v>
      </c>
      <c r="F314" s="207" t="s">
        <v>546</v>
      </c>
      <c r="H314" s="208">
        <v>13556</v>
      </c>
      <c r="I314" s="191"/>
      <c r="L314" s="186"/>
      <c r="M314" s="192"/>
      <c r="N314" s="193"/>
      <c r="O314" s="193"/>
      <c r="P314" s="193"/>
      <c r="Q314" s="193"/>
      <c r="R314" s="193"/>
      <c r="S314" s="193"/>
      <c r="T314" s="194"/>
      <c r="AT314" s="195" t="s">
        <v>161</v>
      </c>
      <c r="AU314" s="195" t="s">
        <v>87</v>
      </c>
      <c r="AV314" s="11" t="s">
        <v>87</v>
      </c>
      <c r="AW314" s="11" t="s">
        <v>41</v>
      </c>
      <c r="AX314" s="11" t="s">
        <v>78</v>
      </c>
      <c r="AY314" s="195" t="s">
        <v>151</v>
      </c>
    </row>
    <row r="315" spans="2:51" s="12" customFormat="1" ht="13.5">
      <c r="B315" s="211"/>
      <c r="D315" s="206" t="s">
        <v>161</v>
      </c>
      <c r="E315" s="212" t="s">
        <v>5</v>
      </c>
      <c r="F315" s="213" t="s">
        <v>559</v>
      </c>
      <c r="H315" s="214" t="s">
        <v>5</v>
      </c>
      <c r="I315" s="215"/>
      <c r="L315" s="211"/>
      <c r="M315" s="216"/>
      <c r="N315" s="217"/>
      <c r="O315" s="217"/>
      <c r="P315" s="217"/>
      <c r="Q315" s="217"/>
      <c r="R315" s="217"/>
      <c r="S315" s="217"/>
      <c r="T315" s="218"/>
      <c r="AT315" s="214" t="s">
        <v>161</v>
      </c>
      <c r="AU315" s="214" t="s">
        <v>87</v>
      </c>
      <c r="AV315" s="12" t="s">
        <v>24</v>
      </c>
      <c r="AW315" s="12" t="s">
        <v>41</v>
      </c>
      <c r="AX315" s="12" t="s">
        <v>78</v>
      </c>
      <c r="AY315" s="214" t="s">
        <v>151</v>
      </c>
    </row>
    <row r="316" spans="2:51" s="11" customFormat="1" ht="13.5">
      <c r="B316" s="186"/>
      <c r="D316" s="206" t="s">
        <v>161</v>
      </c>
      <c r="E316" s="195" t="s">
        <v>5</v>
      </c>
      <c r="F316" s="207" t="s">
        <v>560</v>
      </c>
      <c r="H316" s="208">
        <v>566</v>
      </c>
      <c r="I316" s="191"/>
      <c r="L316" s="186"/>
      <c r="M316" s="192"/>
      <c r="N316" s="193"/>
      <c r="O316" s="193"/>
      <c r="P316" s="193"/>
      <c r="Q316" s="193"/>
      <c r="R316" s="193"/>
      <c r="S316" s="193"/>
      <c r="T316" s="194"/>
      <c r="AT316" s="195" t="s">
        <v>161</v>
      </c>
      <c r="AU316" s="195" t="s">
        <v>87</v>
      </c>
      <c r="AV316" s="11" t="s">
        <v>87</v>
      </c>
      <c r="AW316" s="11" t="s">
        <v>41</v>
      </c>
      <c r="AX316" s="11" t="s">
        <v>78</v>
      </c>
      <c r="AY316" s="195" t="s">
        <v>151</v>
      </c>
    </row>
    <row r="317" spans="2:51" s="13" customFormat="1" ht="13.5">
      <c r="B317" s="225"/>
      <c r="D317" s="187" t="s">
        <v>161</v>
      </c>
      <c r="E317" s="226" t="s">
        <v>5</v>
      </c>
      <c r="F317" s="227" t="s">
        <v>283</v>
      </c>
      <c r="H317" s="228">
        <v>14122</v>
      </c>
      <c r="I317" s="229"/>
      <c r="L317" s="225"/>
      <c r="M317" s="230"/>
      <c r="N317" s="231"/>
      <c r="O317" s="231"/>
      <c r="P317" s="231"/>
      <c r="Q317" s="231"/>
      <c r="R317" s="231"/>
      <c r="S317" s="231"/>
      <c r="T317" s="232"/>
      <c r="AT317" s="233" t="s">
        <v>161</v>
      </c>
      <c r="AU317" s="233" t="s">
        <v>87</v>
      </c>
      <c r="AV317" s="13" t="s">
        <v>176</v>
      </c>
      <c r="AW317" s="13" t="s">
        <v>41</v>
      </c>
      <c r="AX317" s="13" t="s">
        <v>24</v>
      </c>
      <c r="AY317" s="233" t="s">
        <v>151</v>
      </c>
    </row>
    <row r="318" spans="2:65" s="1" customFormat="1" ht="31.5" customHeight="1">
      <c r="B318" s="173"/>
      <c r="C318" s="174" t="s">
        <v>561</v>
      </c>
      <c r="D318" s="174" t="s">
        <v>154</v>
      </c>
      <c r="E318" s="175" t="s">
        <v>562</v>
      </c>
      <c r="F318" s="176" t="s">
        <v>563</v>
      </c>
      <c r="G318" s="177" t="s">
        <v>278</v>
      </c>
      <c r="H318" s="178">
        <v>6032.4</v>
      </c>
      <c r="I318" s="179"/>
      <c r="J318" s="180">
        <f>ROUND(I318*H318,2)</f>
        <v>0</v>
      </c>
      <c r="K318" s="176" t="s">
        <v>158</v>
      </c>
      <c r="L318" s="40"/>
      <c r="M318" s="181" t="s">
        <v>5</v>
      </c>
      <c r="N318" s="182" t="s">
        <v>49</v>
      </c>
      <c r="O318" s="41"/>
      <c r="P318" s="183">
        <f>O318*H318</f>
        <v>0</v>
      </c>
      <c r="Q318" s="183">
        <v>0.15559</v>
      </c>
      <c r="R318" s="183">
        <f>Q318*H318</f>
        <v>938.581116</v>
      </c>
      <c r="S318" s="183">
        <v>0</v>
      </c>
      <c r="T318" s="184">
        <f>S318*H318</f>
        <v>0</v>
      </c>
      <c r="AR318" s="23" t="s">
        <v>176</v>
      </c>
      <c r="AT318" s="23" t="s">
        <v>154</v>
      </c>
      <c r="AU318" s="23" t="s">
        <v>87</v>
      </c>
      <c r="AY318" s="23" t="s">
        <v>151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23" t="s">
        <v>24</v>
      </c>
      <c r="BK318" s="185">
        <f>ROUND(I318*H318,2)</f>
        <v>0</v>
      </c>
      <c r="BL318" s="23" t="s">
        <v>176</v>
      </c>
      <c r="BM318" s="23" t="s">
        <v>564</v>
      </c>
    </row>
    <row r="319" spans="2:51" s="12" customFormat="1" ht="13.5">
      <c r="B319" s="211"/>
      <c r="D319" s="206" t="s">
        <v>161</v>
      </c>
      <c r="E319" s="212" t="s">
        <v>5</v>
      </c>
      <c r="F319" s="213" t="s">
        <v>489</v>
      </c>
      <c r="H319" s="214" t="s">
        <v>5</v>
      </c>
      <c r="I319" s="215"/>
      <c r="L319" s="211"/>
      <c r="M319" s="216"/>
      <c r="N319" s="217"/>
      <c r="O319" s="217"/>
      <c r="P319" s="217"/>
      <c r="Q319" s="217"/>
      <c r="R319" s="217"/>
      <c r="S319" s="217"/>
      <c r="T319" s="218"/>
      <c r="AT319" s="214" t="s">
        <v>161</v>
      </c>
      <c r="AU319" s="214" t="s">
        <v>87</v>
      </c>
      <c r="AV319" s="12" t="s">
        <v>24</v>
      </c>
      <c r="AW319" s="12" t="s">
        <v>41</v>
      </c>
      <c r="AX319" s="12" t="s">
        <v>78</v>
      </c>
      <c r="AY319" s="214" t="s">
        <v>151</v>
      </c>
    </row>
    <row r="320" spans="2:51" s="11" customFormat="1" ht="13.5">
      <c r="B320" s="186"/>
      <c r="D320" s="206" t="s">
        <v>161</v>
      </c>
      <c r="E320" s="195" t="s">
        <v>5</v>
      </c>
      <c r="F320" s="207" t="s">
        <v>383</v>
      </c>
      <c r="H320" s="208">
        <v>5802</v>
      </c>
      <c r="I320" s="191"/>
      <c r="L320" s="186"/>
      <c r="M320" s="192"/>
      <c r="N320" s="193"/>
      <c r="O320" s="193"/>
      <c r="P320" s="193"/>
      <c r="Q320" s="193"/>
      <c r="R320" s="193"/>
      <c r="S320" s="193"/>
      <c r="T320" s="194"/>
      <c r="AT320" s="195" t="s">
        <v>161</v>
      </c>
      <c r="AU320" s="195" t="s">
        <v>87</v>
      </c>
      <c r="AV320" s="11" t="s">
        <v>87</v>
      </c>
      <c r="AW320" s="11" t="s">
        <v>41</v>
      </c>
      <c r="AX320" s="11" t="s">
        <v>78</v>
      </c>
      <c r="AY320" s="195" t="s">
        <v>151</v>
      </c>
    </row>
    <row r="321" spans="2:51" s="12" customFormat="1" ht="13.5">
      <c r="B321" s="211"/>
      <c r="D321" s="206" t="s">
        <v>161</v>
      </c>
      <c r="E321" s="212" t="s">
        <v>5</v>
      </c>
      <c r="F321" s="213" t="s">
        <v>490</v>
      </c>
      <c r="H321" s="214" t="s">
        <v>5</v>
      </c>
      <c r="I321" s="215"/>
      <c r="L321" s="211"/>
      <c r="M321" s="216"/>
      <c r="N321" s="217"/>
      <c r="O321" s="217"/>
      <c r="P321" s="217"/>
      <c r="Q321" s="217"/>
      <c r="R321" s="217"/>
      <c r="S321" s="217"/>
      <c r="T321" s="218"/>
      <c r="AT321" s="214" t="s">
        <v>161</v>
      </c>
      <c r="AU321" s="214" t="s">
        <v>87</v>
      </c>
      <c r="AV321" s="12" t="s">
        <v>24</v>
      </c>
      <c r="AW321" s="12" t="s">
        <v>41</v>
      </c>
      <c r="AX321" s="12" t="s">
        <v>78</v>
      </c>
      <c r="AY321" s="214" t="s">
        <v>151</v>
      </c>
    </row>
    <row r="322" spans="2:51" s="11" customFormat="1" ht="13.5">
      <c r="B322" s="186"/>
      <c r="D322" s="206" t="s">
        <v>161</v>
      </c>
      <c r="E322" s="195" t="s">
        <v>5</v>
      </c>
      <c r="F322" s="207" t="s">
        <v>565</v>
      </c>
      <c r="H322" s="208">
        <v>230.4</v>
      </c>
      <c r="I322" s="191"/>
      <c r="L322" s="186"/>
      <c r="M322" s="192"/>
      <c r="N322" s="193"/>
      <c r="O322" s="193"/>
      <c r="P322" s="193"/>
      <c r="Q322" s="193"/>
      <c r="R322" s="193"/>
      <c r="S322" s="193"/>
      <c r="T322" s="194"/>
      <c r="AT322" s="195" t="s">
        <v>161</v>
      </c>
      <c r="AU322" s="195" t="s">
        <v>87</v>
      </c>
      <c r="AV322" s="11" t="s">
        <v>87</v>
      </c>
      <c r="AW322" s="11" t="s">
        <v>41</v>
      </c>
      <c r="AX322" s="11" t="s">
        <v>78</v>
      </c>
      <c r="AY322" s="195" t="s">
        <v>151</v>
      </c>
    </row>
    <row r="323" spans="2:51" s="13" customFormat="1" ht="13.5">
      <c r="B323" s="225"/>
      <c r="D323" s="206" t="s">
        <v>161</v>
      </c>
      <c r="E323" s="242" t="s">
        <v>5</v>
      </c>
      <c r="F323" s="243" t="s">
        <v>283</v>
      </c>
      <c r="H323" s="244">
        <v>6032.4</v>
      </c>
      <c r="I323" s="229"/>
      <c r="L323" s="225"/>
      <c r="M323" s="230"/>
      <c r="N323" s="231"/>
      <c r="O323" s="231"/>
      <c r="P323" s="231"/>
      <c r="Q323" s="231"/>
      <c r="R323" s="231"/>
      <c r="S323" s="231"/>
      <c r="T323" s="232"/>
      <c r="AT323" s="233" t="s">
        <v>161</v>
      </c>
      <c r="AU323" s="233" t="s">
        <v>87</v>
      </c>
      <c r="AV323" s="13" t="s">
        <v>176</v>
      </c>
      <c r="AW323" s="13" t="s">
        <v>41</v>
      </c>
      <c r="AX323" s="13" t="s">
        <v>24</v>
      </c>
      <c r="AY323" s="233" t="s">
        <v>151</v>
      </c>
    </row>
    <row r="324" spans="2:63" s="10" customFormat="1" ht="29.85" customHeight="1">
      <c r="B324" s="159"/>
      <c r="D324" s="170" t="s">
        <v>77</v>
      </c>
      <c r="E324" s="171" t="s">
        <v>213</v>
      </c>
      <c r="F324" s="171" t="s">
        <v>566</v>
      </c>
      <c r="I324" s="162"/>
      <c r="J324" s="172">
        <f>BK324</f>
        <v>0</v>
      </c>
      <c r="L324" s="159"/>
      <c r="M324" s="164"/>
      <c r="N324" s="165"/>
      <c r="O324" s="165"/>
      <c r="P324" s="166">
        <f>P325</f>
        <v>0</v>
      </c>
      <c r="Q324" s="165"/>
      <c r="R324" s="166">
        <f>R325</f>
        <v>0.55257096</v>
      </c>
      <c r="S324" s="165"/>
      <c r="T324" s="167">
        <f>T325</f>
        <v>0</v>
      </c>
      <c r="AR324" s="160" t="s">
        <v>24</v>
      </c>
      <c r="AT324" s="168" t="s">
        <v>77</v>
      </c>
      <c r="AU324" s="168" t="s">
        <v>24</v>
      </c>
      <c r="AY324" s="160" t="s">
        <v>151</v>
      </c>
      <c r="BK324" s="169">
        <f>BK325</f>
        <v>0</v>
      </c>
    </row>
    <row r="325" spans="2:65" s="1" customFormat="1" ht="22.5" customHeight="1">
      <c r="B325" s="173"/>
      <c r="C325" s="174" t="s">
        <v>567</v>
      </c>
      <c r="D325" s="174" t="s">
        <v>154</v>
      </c>
      <c r="E325" s="175" t="s">
        <v>568</v>
      </c>
      <c r="F325" s="176" t="s">
        <v>569</v>
      </c>
      <c r="G325" s="177" t="s">
        <v>157</v>
      </c>
      <c r="H325" s="178">
        <v>1</v>
      </c>
      <c r="I325" s="179"/>
      <c r="J325" s="180">
        <f>ROUND(I325*H325,2)</f>
        <v>0</v>
      </c>
      <c r="K325" s="176" t="s">
        <v>158</v>
      </c>
      <c r="L325" s="40"/>
      <c r="M325" s="181" t="s">
        <v>5</v>
      </c>
      <c r="N325" s="182" t="s">
        <v>49</v>
      </c>
      <c r="O325" s="41"/>
      <c r="P325" s="183">
        <f>O325*H325</f>
        <v>0</v>
      </c>
      <c r="Q325" s="183">
        <v>0.55257096</v>
      </c>
      <c r="R325" s="183">
        <f>Q325*H325</f>
        <v>0.55257096</v>
      </c>
      <c r="S325" s="183">
        <v>0</v>
      </c>
      <c r="T325" s="184">
        <f>S325*H325</f>
        <v>0</v>
      </c>
      <c r="AR325" s="23" t="s">
        <v>176</v>
      </c>
      <c r="AT325" s="23" t="s">
        <v>154</v>
      </c>
      <c r="AU325" s="23" t="s">
        <v>87</v>
      </c>
      <c r="AY325" s="23" t="s">
        <v>151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23" t="s">
        <v>24</v>
      </c>
      <c r="BK325" s="185">
        <f>ROUND(I325*H325,2)</f>
        <v>0</v>
      </c>
      <c r="BL325" s="23" t="s">
        <v>176</v>
      </c>
      <c r="BM325" s="23" t="s">
        <v>570</v>
      </c>
    </row>
    <row r="326" spans="2:63" s="10" customFormat="1" ht="29.85" customHeight="1">
      <c r="B326" s="159"/>
      <c r="D326" s="170" t="s">
        <v>77</v>
      </c>
      <c r="E326" s="171" t="s">
        <v>221</v>
      </c>
      <c r="F326" s="171" t="s">
        <v>571</v>
      </c>
      <c r="I326" s="162"/>
      <c r="J326" s="172">
        <f>BK326</f>
        <v>0</v>
      </c>
      <c r="L326" s="159"/>
      <c r="M326" s="164"/>
      <c r="N326" s="165"/>
      <c r="O326" s="165"/>
      <c r="P326" s="166">
        <f>SUM(P327:P384)</f>
        <v>0</v>
      </c>
      <c r="Q326" s="165"/>
      <c r="R326" s="166">
        <f>SUM(R327:R384)</f>
        <v>34.255810104</v>
      </c>
      <c r="S326" s="165"/>
      <c r="T326" s="167">
        <f>SUM(T327:T384)</f>
        <v>873.558</v>
      </c>
      <c r="AR326" s="160" t="s">
        <v>24</v>
      </c>
      <c r="AT326" s="168" t="s">
        <v>77</v>
      </c>
      <c r="AU326" s="168" t="s">
        <v>24</v>
      </c>
      <c r="AY326" s="160" t="s">
        <v>151</v>
      </c>
      <c r="BK326" s="169">
        <f>SUM(BK327:BK384)</f>
        <v>0</v>
      </c>
    </row>
    <row r="327" spans="2:65" s="1" customFormat="1" ht="22.5" customHeight="1">
      <c r="B327" s="173"/>
      <c r="C327" s="174" t="s">
        <v>572</v>
      </c>
      <c r="D327" s="174" t="s">
        <v>154</v>
      </c>
      <c r="E327" s="175" t="s">
        <v>573</v>
      </c>
      <c r="F327" s="176" t="s">
        <v>574</v>
      </c>
      <c r="G327" s="177" t="s">
        <v>451</v>
      </c>
      <c r="H327" s="178">
        <v>308</v>
      </c>
      <c r="I327" s="179"/>
      <c r="J327" s="180">
        <f>ROUND(I327*H327,2)</f>
        <v>0</v>
      </c>
      <c r="K327" s="176" t="s">
        <v>158</v>
      </c>
      <c r="L327" s="40"/>
      <c r="M327" s="181" t="s">
        <v>5</v>
      </c>
      <c r="N327" s="182" t="s">
        <v>49</v>
      </c>
      <c r="O327" s="41"/>
      <c r="P327" s="183">
        <f>O327*H327</f>
        <v>0</v>
      </c>
      <c r="Q327" s="183">
        <v>0.0231</v>
      </c>
      <c r="R327" s="183">
        <f>Q327*H327</f>
        <v>7.1148</v>
      </c>
      <c r="S327" s="183">
        <v>0</v>
      </c>
      <c r="T327" s="184">
        <f>S327*H327</f>
        <v>0</v>
      </c>
      <c r="AR327" s="23" t="s">
        <v>176</v>
      </c>
      <c r="AT327" s="23" t="s">
        <v>154</v>
      </c>
      <c r="AU327" s="23" t="s">
        <v>87</v>
      </c>
      <c r="AY327" s="23" t="s">
        <v>151</v>
      </c>
      <c r="BE327" s="185">
        <f>IF(N327="základní",J327,0)</f>
        <v>0</v>
      </c>
      <c r="BF327" s="185">
        <f>IF(N327="snížená",J327,0)</f>
        <v>0</v>
      </c>
      <c r="BG327" s="185">
        <f>IF(N327="zákl. přenesená",J327,0)</f>
        <v>0</v>
      </c>
      <c r="BH327" s="185">
        <f>IF(N327="sníž. přenesená",J327,0)</f>
        <v>0</v>
      </c>
      <c r="BI327" s="185">
        <f>IF(N327="nulová",J327,0)</f>
        <v>0</v>
      </c>
      <c r="BJ327" s="23" t="s">
        <v>24</v>
      </c>
      <c r="BK327" s="185">
        <f>ROUND(I327*H327,2)</f>
        <v>0</v>
      </c>
      <c r="BL327" s="23" t="s">
        <v>176</v>
      </c>
      <c r="BM327" s="23" t="s">
        <v>575</v>
      </c>
    </row>
    <row r="328" spans="2:51" s="12" customFormat="1" ht="13.5">
      <c r="B328" s="211"/>
      <c r="D328" s="206" t="s">
        <v>161</v>
      </c>
      <c r="E328" s="212" t="s">
        <v>5</v>
      </c>
      <c r="F328" s="213" t="s">
        <v>576</v>
      </c>
      <c r="H328" s="214" t="s">
        <v>5</v>
      </c>
      <c r="I328" s="215"/>
      <c r="L328" s="211"/>
      <c r="M328" s="216"/>
      <c r="N328" s="217"/>
      <c r="O328" s="217"/>
      <c r="P328" s="217"/>
      <c r="Q328" s="217"/>
      <c r="R328" s="217"/>
      <c r="S328" s="217"/>
      <c r="T328" s="218"/>
      <c r="AT328" s="214" t="s">
        <v>161</v>
      </c>
      <c r="AU328" s="214" t="s">
        <v>87</v>
      </c>
      <c r="AV328" s="12" t="s">
        <v>24</v>
      </c>
      <c r="AW328" s="12" t="s">
        <v>41</v>
      </c>
      <c r="AX328" s="12" t="s">
        <v>78</v>
      </c>
      <c r="AY328" s="214" t="s">
        <v>151</v>
      </c>
    </row>
    <row r="329" spans="2:51" s="11" customFormat="1" ht="13.5">
      <c r="B329" s="186"/>
      <c r="D329" s="187" t="s">
        <v>161</v>
      </c>
      <c r="E329" s="188" t="s">
        <v>5</v>
      </c>
      <c r="F329" s="189" t="s">
        <v>577</v>
      </c>
      <c r="H329" s="190">
        <v>308</v>
      </c>
      <c r="I329" s="191"/>
      <c r="L329" s="186"/>
      <c r="M329" s="192"/>
      <c r="N329" s="193"/>
      <c r="O329" s="193"/>
      <c r="P329" s="193"/>
      <c r="Q329" s="193"/>
      <c r="R329" s="193"/>
      <c r="S329" s="193"/>
      <c r="T329" s="194"/>
      <c r="AT329" s="195" t="s">
        <v>161</v>
      </c>
      <c r="AU329" s="195" t="s">
        <v>87</v>
      </c>
      <c r="AV329" s="11" t="s">
        <v>87</v>
      </c>
      <c r="AW329" s="11" t="s">
        <v>41</v>
      </c>
      <c r="AX329" s="11" t="s">
        <v>24</v>
      </c>
      <c r="AY329" s="195" t="s">
        <v>151</v>
      </c>
    </row>
    <row r="330" spans="2:65" s="1" customFormat="1" ht="31.5" customHeight="1">
      <c r="B330" s="173"/>
      <c r="C330" s="174" t="s">
        <v>578</v>
      </c>
      <c r="D330" s="174" t="s">
        <v>154</v>
      </c>
      <c r="E330" s="175" t="s">
        <v>579</v>
      </c>
      <c r="F330" s="176" t="s">
        <v>580</v>
      </c>
      <c r="G330" s="177" t="s">
        <v>451</v>
      </c>
      <c r="H330" s="178">
        <v>48</v>
      </c>
      <c r="I330" s="179"/>
      <c r="J330" s="180">
        <f>ROUND(I330*H330,2)</f>
        <v>0</v>
      </c>
      <c r="K330" s="176" t="s">
        <v>158</v>
      </c>
      <c r="L330" s="40"/>
      <c r="M330" s="181" t="s">
        <v>5</v>
      </c>
      <c r="N330" s="182" t="s">
        <v>49</v>
      </c>
      <c r="O330" s="41"/>
      <c r="P330" s="183">
        <f>O330*H330</f>
        <v>0</v>
      </c>
      <c r="Q330" s="183">
        <v>0.0278</v>
      </c>
      <c r="R330" s="183">
        <f>Q330*H330</f>
        <v>1.3344</v>
      </c>
      <c r="S330" s="183">
        <v>0</v>
      </c>
      <c r="T330" s="184">
        <f>S330*H330</f>
        <v>0</v>
      </c>
      <c r="AR330" s="23" t="s">
        <v>176</v>
      </c>
      <c r="AT330" s="23" t="s">
        <v>154</v>
      </c>
      <c r="AU330" s="23" t="s">
        <v>87</v>
      </c>
      <c r="AY330" s="23" t="s">
        <v>151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23" t="s">
        <v>24</v>
      </c>
      <c r="BK330" s="185">
        <f>ROUND(I330*H330,2)</f>
        <v>0</v>
      </c>
      <c r="BL330" s="23" t="s">
        <v>176</v>
      </c>
      <c r="BM330" s="23" t="s">
        <v>581</v>
      </c>
    </row>
    <row r="331" spans="2:51" s="12" customFormat="1" ht="13.5">
      <c r="B331" s="211"/>
      <c r="D331" s="206" t="s">
        <v>161</v>
      </c>
      <c r="E331" s="212" t="s">
        <v>5</v>
      </c>
      <c r="F331" s="213" t="s">
        <v>582</v>
      </c>
      <c r="H331" s="214" t="s">
        <v>5</v>
      </c>
      <c r="I331" s="215"/>
      <c r="L331" s="211"/>
      <c r="M331" s="216"/>
      <c r="N331" s="217"/>
      <c r="O331" s="217"/>
      <c r="P331" s="217"/>
      <c r="Q331" s="217"/>
      <c r="R331" s="217"/>
      <c r="S331" s="217"/>
      <c r="T331" s="218"/>
      <c r="AT331" s="214" t="s">
        <v>161</v>
      </c>
      <c r="AU331" s="214" t="s">
        <v>87</v>
      </c>
      <c r="AV331" s="12" t="s">
        <v>24</v>
      </c>
      <c r="AW331" s="12" t="s">
        <v>41</v>
      </c>
      <c r="AX331" s="12" t="s">
        <v>78</v>
      </c>
      <c r="AY331" s="214" t="s">
        <v>151</v>
      </c>
    </row>
    <row r="332" spans="2:51" s="11" customFormat="1" ht="13.5">
      <c r="B332" s="186"/>
      <c r="D332" s="187" t="s">
        <v>161</v>
      </c>
      <c r="E332" s="188" t="s">
        <v>5</v>
      </c>
      <c r="F332" s="189" t="s">
        <v>567</v>
      </c>
      <c r="H332" s="190">
        <v>48</v>
      </c>
      <c r="I332" s="191"/>
      <c r="L332" s="186"/>
      <c r="M332" s="192"/>
      <c r="N332" s="193"/>
      <c r="O332" s="193"/>
      <c r="P332" s="193"/>
      <c r="Q332" s="193"/>
      <c r="R332" s="193"/>
      <c r="S332" s="193"/>
      <c r="T332" s="194"/>
      <c r="AT332" s="195" t="s">
        <v>161</v>
      </c>
      <c r="AU332" s="195" t="s">
        <v>87</v>
      </c>
      <c r="AV332" s="11" t="s">
        <v>87</v>
      </c>
      <c r="AW332" s="11" t="s">
        <v>41</v>
      </c>
      <c r="AX332" s="11" t="s">
        <v>24</v>
      </c>
      <c r="AY332" s="195" t="s">
        <v>151</v>
      </c>
    </row>
    <row r="333" spans="2:65" s="1" customFormat="1" ht="22.5" customHeight="1">
      <c r="B333" s="173"/>
      <c r="C333" s="174" t="s">
        <v>583</v>
      </c>
      <c r="D333" s="174" t="s">
        <v>154</v>
      </c>
      <c r="E333" s="175" t="s">
        <v>584</v>
      </c>
      <c r="F333" s="176" t="s">
        <v>585</v>
      </c>
      <c r="G333" s="177" t="s">
        <v>157</v>
      </c>
      <c r="H333" s="178">
        <v>262</v>
      </c>
      <c r="I333" s="179"/>
      <c r="J333" s="180">
        <f>ROUND(I333*H333,2)</f>
        <v>0</v>
      </c>
      <c r="K333" s="176" t="s">
        <v>158</v>
      </c>
      <c r="L333" s="40"/>
      <c r="M333" s="181" t="s">
        <v>5</v>
      </c>
      <c r="N333" s="182" t="s">
        <v>49</v>
      </c>
      <c r="O333" s="41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AR333" s="23" t="s">
        <v>176</v>
      </c>
      <c r="AT333" s="23" t="s">
        <v>154</v>
      </c>
      <c r="AU333" s="23" t="s">
        <v>87</v>
      </c>
      <c r="AY333" s="23" t="s">
        <v>151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23" t="s">
        <v>24</v>
      </c>
      <c r="BK333" s="185">
        <f>ROUND(I333*H333,2)</f>
        <v>0</v>
      </c>
      <c r="BL333" s="23" t="s">
        <v>176</v>
      </c>
      <c r="BM333" s="23" t="s">
        <v>586</v>
      </c>
    </row>
    <row r="334" spans="2:51" s="12" customFormat="1" ht="13.5">
      <c r="B334" s="211"/>
      <c r="D334" s="206" t="s">
        <v>161</v>
      </c>
      <c r="E334" s="212" t="s">
        <v>5</v>
      </c>
      <c r="F334" s="213" t="s">
        <v>587</v>
      </c>
      <c r="H334" s="214" t="s">
        <v>5</v>
      </c>
      <c r="I334" s="215"/>
      <c r="L334" s="211"/>
      <c r="M334" s="216"/>
      <c r="N334" s="217"/>
      <c r="O334" s="217"/>
      <c r="P334" s="217"/>
      <c r="Q334" s="217"/>
      <c r="R334" s="217"/>
      <c r="S334" s="217"/>
      <c r="T334" s="218"/>
      <c r="AT334" s="214" t="s">
        <v>161</v>
      </c>
      <c r="AU334" s="214" t="s">
        <v>87</v>
      </c>
      <c r="AV334" s="12" t="s">
        <v>24</v>
      </c>
      <c r="AW334" s="12" t="s">
        <v>41</v>
      </c>
      <c r="AX334" s="12" t="s">
        <v>78</v>
      </c>
      <c r="AY334" s="214" t="s">
        <v>151</v>
      </c>
    </row>
    <row r="335" spans="2:51" s="11" customFormat="1" ht="13.5">
      <c r="B335" s="186"/>
      <c r="D335" s="206" t="s">
        <v>161</v>
      </c>
      <c r="E335" s="195" t="s">
        <v>5</v>
      </c>
      <c r="F335" s="207" t="s">
        <v>588</v>
      </c>
      <c r="H335" s="208">
        <v>220</v>
      </c>
      <c r="I335" s="191"/>
      <c r="L335" s="186"/>
      <c r="M335" s="192"/>
      <c r="N335" s="193"/>
      <c r="O335" s="193"/>
      <c r="P335" s="193"/>
      <c r="Q335" s="193"/>
      <c r="R335" s="193"/>
      <c r="S335" s="193"/>
      <c r="T335" s="194"/>
      <c r="AT335" s="195" t="s">
        <v>161</v>
      </c>
      <c r="AU335" s="195" t="s">
        <v>87</v>
      </c>
      <c r="AV335" s="11" t="s">
        <v>87</v>
      </c>
      <c r="AW335" s="11" t="s">
        <v>41</v>
      </c>
      <c r="AX335" s="11" t="s">
        <v>78</v>
      </c>
      <c r="AY335" s="195" t="s">
        <v>151</v>
      </c>
    </row>
    <row r="336" spans="2:51" s="12" customFormat="1" ht="13.5">
      <c r="B336" s="211"/>
      <c r="D336" s="206" t="s">
        <v>161</v>
      </c>
      <c r="E336" s="212" t="s">
        <v>5</v>
      </c>
      <c r="F336" s="213" t="s">
        <v>589</v>
      </c>
      <c r="H336" s="214" t="s">
        <v>5</v>
      </c>
      <c r="I336" s="215"/>
      <c r="L336" s="211"/>
      <c r="M336" s="216"/>
      <c r="N336" s="217"/>
      <c r="O336" s="217"/>
      <c r="P336" s="217"/>
      <c r="Q336" s="217"/>
      <c r="R336" s="217"/>
      <c r="S336" s="217"/>
      <c r="T336" s="218"/>
      <c r="AT336" s="214" t="s">
        <v>161</v>
      </c>
      <c r="AU336" s="214" t="s">
        <v>87</v>
      </c>
      <c r="AV336" s="12" t="s">
        <v>24</v>
      </c>
      <c r="AW336" s="12" t="s">
        <v>41</v>
      </c>
      <c r="AX336" s="12" t="s">
        <v>78</v>
      </c>
      <c r="AY336" s="214" t="s">
        <v>151</v>
      </c>
    </row>
    <row r="337" spans="2:51" s="11" customFormat="1" ht="13.5">
      <c r="B337" s="186"/>
      <c r="D337" s="206" t="s">
        <v>161</v>
      </c>
      <c r="E337" s="195" t="s">
        <v>5</v>
      </c>
      <c r="F337" s="207" t="s">
        <v>472</v>
      </c>
      <c r="H337" s="208">
        <v>34</v>
      </c>
      <c r="I337" s="191"/>
      <c r="L337" s="186"/>
      <c r="M337" s="192"/>
      <c r="N337" s="193"/>
      <c r="O337" s="193"/>
      <c r="P337" s="193"/>
      <c r="Q337" s="193"/>
      <c r="R337" s="193"/>
      <c r="S337" s="193"/>
      <c r="T337" s="194"/>
      <c r="AT337" s="195" t="s">
        <v>161</v>
      </c>
      <c r="AU337" s="195" t="s">
        <v>87</v>
      </c>
      <c r="AV337" s="11" t="s">
        <v>87</v>
      </c>
      <c r="AW337" s="11" t="s">
        <v>41</v>
      </c>
      <c r="AX337" s="11" t="s">
        <v>78</v>
      </c>
      <c r="AY337" s="195" t="s">
        <v>151</v>
      </c>
    </row>
    <row r="338" spans="2:51" s="12" customFormat="1" ht="13.5">
      <c r="B338" s="211"/>
      <c r="D338" s="206" t="s">
        <v>161</v>
      </c>
      <c r="E338" s="212" t="s">
        <v>5</v>
      </c>
      <c r="F338" s="213" t="s">
        <v>590</v>
      </c>
      <c r="H338" s="214" t="s">
        <v>5</v>
      </c>
      <c r="I338" s="215"/>
      <c r="L338" s="211"/>
      <c r="M338" s="216"/>
      <c r="N338" s="217"/>
      <c r="O338" s="217"/>
      <c r="P338" s="217"/>
      <c r="Q338" s="217"/>
      <c r="R338" s="217"/>
      <c r="S338" s="217"/>
      <c r="T338" s="218"/>
      <c r="AT338" s="214" t="s">
        <v>161</v>
      </c>
      <c r="AU338" s="214" t="s">
        <v>87</v>
      </c>
      <c r="AV338" s="12" t="s">
        <v>24</v>
      </c>
      <c r="AW338" s="12" t="s">
        <v>41</v>
      </c>
      <c r="AX338" s="12" t="s">
        <v>78</v>
      </c>
      <c r="AY338" s="214" t="s">
        <v>151</v>
      </c>
    </row>
    <row r="339" spans="2:51" s="11" customFormat="1" ht="13.5">
      <c r="B339" s="186"/>
      <c r="D339" s="206" t="s">
        <v>161</v>
      </c>
      <c r="E339" s="195" t="s">
        <v>5</v>
      </c>
      <c r="F339" s="207" t="s">
        <v>213</v>
      </c>
      <c r="H339" s="208">
        <v>8</v>
      </c>
      <c r="I339" s="191"/>
      <c r="L339" s="186"/>
      <c r="M339" s="192"/>
      <c r="N339" s="193"/>
      <c r="O339" s="193"/>
      <c r="P339" s="193"/>
      <c r="Q339" s="193"/>
      <c r="R339" s="193"/>
      <c r="S339" s="193"/>
      <c r="T339" s="194"/>
      <c r="AT339" s="195" t="s">
        <v>161</v>
      </c>
      <c r="AU339" s="195" t="s">
        <v>87</v>
      </c>
      <c r="AV339" s="11" t="s">
        <v>87</v>
      </c>
      <c r="AW339" s="11" t="s">
        <v>41</v>
      </c>
      <c r="AX339" s="11" t="s">
        <v>78</v>
      </c>
      <c r="AY339" s="195" t="s">
        <v>151</v>
      </c>
    </row>
    <row r="340" spans="2:51" s="13" customFormat="1" ht="13.5">
      <c r="B340" s="225"/>
      <c r="D340" s="187" t="s">
        <v>161</v>
      </c>
      <c r="E340" s="226" t="s">
        <v>5</v>
      </c>
      <c r="F340" s="227" t="s">
        <v>283</v>
      </c>
      <c r="H340" s="228">
        <v>262</v>
      </c>
      <c r="I340" s="229"/>
      <c r="L340" s="225"/>
      <c r="M340" s="230"/>
      <c r="N340" s="231"/>
      <c r="O340" s="231"/>
      <c r="P340" s="231"/>
      <c r="Q340" s="231"/>
      <c r="R340" s="231"/>
      <c r="S340" s="231"/>
      <c r="T340" s="232"/>
      <c r="AT340" s="233" t="s">
        <v>161</v>
      </c>
      <c r="AU340" s="233" t="s">
        <v>87</v>
      </c>
      <c r="AV340" s="13" t="s">
        <v>176</v>
      </c>
      <c r="AW340" s="13" t="s">
        <v>41</v>
      </c>
      <c r="AX340" s="13" t="s">
        <v>24</v>
      </c>
      <c r="AY340" s="233" t="s">
        <v>151</v>
      </c>
    </row>
    <row r="341" spans="2:65" s="1" customFormat="1" ht="22.5" customHeight="1">
      <c r="B341" s="173"/>
      <c r="C341" s="196" t="s">
        <v>591</v>
      </c>
      <c r="D341" s="196" t="s">
        <v>148</v>
      </c>
      <c r="E341" s="197" t="s">
        <v>592</v>
      </c>
      <c r="F341" s="198" t="s">
        <v>593</v>
      </c>
      <c r="G341" s="199" t="s">
        <v>157</v>
      </c>
      <c r="H341" s="200">
        <v>262</v>
      </c>
      <c r="I341" s="201"/>
      <c r="J341" s="202">
        <f>ROUND(I341*H341,2)</f>
        <v>0</v>
      </c>
      <c r="K341" s="198" t="s">
        <v>158</v>
      </c>
      <c r="L341" s="203"/>
      <c r="M341" s="204" t="s">
        <v>5</v>
      </c>
      <c r="N341" s="205" t="s">
        <v>49</v>
      </c>
      <c r="O341" s="41"/>
      <c r="P341" s="183">
        <f>O341*H341</f>
        <v>0</v>
      </c>
      <c r="Q341" s="183">
        <v>0.0021</v>
      </c>
      <c r="R341" s="183">
        <f>Q341*H341</f>
        <v>0.5501999999999999</v>
      </c>
      <c r="S341" s="183">
        <v>0</v>
      </c>
      <c r="T341" s="184">
        <f>S341*H341</f>
        <v>0</v>
      </c>
      <c r="AR341" s="23" t="s">
        <v>213</v>
      </c>
      <c r="AT341" s="23" t="s">
        <v>148</v>
      </c>
      <c r="AU341" s="23" t="s">
        <v>87</v>
      </c>
      <c r="AY341" s="23" t="s">
        <v>151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23" t="s">
        <v>24</v>
      </c>
      <c r="BK341" s="185">
        <f>ROUND(I341*H341,2)</f>
        <v>0</v>
      </c>
      <c r="BL341" s="23" t="s">
        <v>176</v>
      </c>
      <c r="BM341" s="23" t="s">
        <v>594</v>
      </c>
    </row>
    <row r="342" spans="2:51" s="12" customFormat="1" ht="13.5">
      <c r="B342" s="211"/>
      <c r="D342" s="206" t="s">
        <v>161</v>
      </c>
      <c r="E342" s="212" t="s">
        <v>5</v>
      </c>
      <c r="F342" s="213" t="s">
        <v>595</v>
      </c>
      <c r="H342" s="214" t="s">
        <v>5</v>
      </c>
      <c r="I342" s="215"/>
      <c r="L342" s="211"/>
      <c r="M342" s="216"/>
      <c r="N342" s="217"/>
      <c r="O342" s="217"/>
      <c r="P342" s="217"/>
      <c r="Q342" s="217"/>
      <c r="R342" s="217"/>
      <c r="S342" s="217"/>
      <c r="T342" s="218"/>
      <c r="AT342" s="214" t="s">
        <v>161</v>
      </c>
      <c r="AU342" s="214" t="s">
        <v>87</v>
      </c>
      <c r="AV342" s="12" t="s">
        <v>24</v>
      </c>
      <c r="AW342" s="12" t="s">
        <v>41</v>
      </c>
      <c r="AX342" s="12" t="s">
        <v>78</v>
      </c>
      <c r="AY342" s="214" t="s">
        <v>151</v>
      </c>
    </row>
    <row r="343" spans="2:51" s="11" customFormat="1" ht="13.5">
      <c r="B343" s="186"/>
      <c r="D343" s="187" t="s">
        <v>161</v>
      </c>
      <c r="E343" s="188" t="s">
        <v>5</v>
      </c>
      <c r="F343" s="189" t="s">
        <v>596</v>
      </c>
      <c r="H343" s="190">
        <v>262</v>
      </c>
      <c r="I343" s="191"/>
      <c r="L343" s="186"/>
      <c r="M343" s="192"/>
      <c r="N343" s="193"/>
      <c r="O343" s="193"/>
      <c r="P343" s="193"/>
      <c r="Q343" s="193"/>
      <c r="R343" s="193"/>
      <c r="S343" s="193"/>
      <c r="T343" s="194"/>
      <c r="AT343" s="195" t="s">
        <v>161</v>
      </c>
      <c r="AU343" s="195" t="s">
        <v>87</v>
      </c>
      <c r="AV343" s="11" t="s">
        <v>87</v>
      </c>
      <c r="AW343" s="11" t="s">
        <v>41</v>
      </c>
      <c r="AX343" s="11" t="s">
        <v>24</v>
      </c>
      <c r="AY343" s="195" t="s">
        <v>151</v>
      </c>
    </row>
    <row r="344" spans="2:65" s="1" customFormat="1" ht="22.5" customHeight="1">
      <c r="B344" s="173"/>
      <c r="C344" s="174" t="s">
        <v>597</v>
      </c>
      <c r="D344" s="174" t="s">
        <v>154</v>
      </c>
      <c r="E344" s="175" t="s">
        <v>598</v>
      </c>
      <c r="F344" s="176" t="s">
        <v>599</v>
      </c>
      <c r="G344" s="177" t="s">
        <v>157</v>
      </c>
      <c r="H344" s="178">
        <v>12</v>
      </c>
      <c r="I344" s="179"/>
      <c r="J344" s="180">
        <f>ROUND(I344*H344,2)</f>
        <v>0</v>
      </c>
      <c r="K344" s="176" t="s">
        <v>158</v>
      </c>
      <c r="L344" s="40"/>
      <c r="M344" s="181" t="s">
        <v>5</v>
      </c>
      <c r="N344" s="182" t="s">
        <v>49</v>
      </c>
      <c r="O344" s="41"/>
      <c r="P344" s="183">
        <f>O344*H344</f>
        <v>0</v>
      </c>
      <c r="Q344" s="183">
        <v>0.00035842</v>
      </c>
      <c r="R344" s="183">
        <f>Q344*H344</f>
        <v>0.00430104</v>
      </c>
      <c r="S344" s="183">
        <v>0</v>
      </c>
      <c r="T344" s="184">
        <f>S344*H344</f>
        <v>0</v>
      </c>
      <c r="AR344" s="23" t="s">
        <v>176</v>
      </c>
      <c r="AT344" s="23" t="s">
        <v>154</v>
      </c>
      <c r="AU344" s="23" t="s">
        <v>87</v>
      </c>
      <c r="AY344" s="23" t="s">
        <v>151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23" t="s">
        <v>24</v>
      </c>
      <c r="BK344" s="185">
        <f>ROUND(I344*H344,2)</f>
        <v>0</v>
      </c>
      <c r="BL344" s="23" t="s">
        <v>176</v>
      </c>
      <c r="BM344" s="23" t="s">
        <v>600</v>
      </c>
    </row>
    <row r="345" spans="2:51" s="12" customFormat="1" ht="13.5">
      <c r="B345" s="211"/>
      <c r="D345" s="206" t="s">
        <v>161</v>
      </c>
      <c r="E345" s="212" t="s">
        <v>5</v>
      </c>
      <c r="F345" s="213" t="s">
        <v>601</v>
      </c>
      <c r="H345" s="214" t="s">
        <v>5</v>
      </c>
      <c r="I345" s="215"/>
      <c r="L345" s="211"/>
      <c r="M345" s="216"/>
      <c r="N345" s="217"/>
      <c r="O345" s="217"/>
      <c r="P345" s="217"/>
      <c r="Q345" s="217"/>
      <c r="R345" s="217"/>
      <c r="S345" s="217"/>
      <c r="T345" s="218"/>
      <c r="AT345" s="214" t="s">
        <v>161</v>
      </c>
      <c r="AU345" s="214" t="s">
        <v>87</v>
      </c>
      <c r="AV345" s="12" t="s">
        <v>24</v>
      </c>
      <c r="AW345" s="12" t="s">
        <v>41</v>
      </c>
      <c r="AX345" s="12" t="s">
        <v>78</v>
      </c>
      <c r="AY345" s="214" t="s">
        <v>151</v>
      </c>
    </row>
    <row r="346" spans="2:51" s="11" customFormat="1" ht="13.5">
      <c r="B346" s="186"/>
      <c r="D346" s="187" t="s">
        <v>161</v>
      </c>
      <c r="E346" s="188" t="s">
        <v>5</v>
      </c>
      <c r="F346" s="189" t="s">
        <v>236</v>
      </c>
      <c r="H346" s="190">
        <v>12</v>
      </c>
      <c r="I346" s="191"/>
      <c r="L346" s="186"/>
      <c r="M346" s="192"/>
      <c r="N346" s="193"/>
      <c r="O346" s="193"/>
      <c r="P346" s="193"/>
      <c r="Q346" s="193"/>
      <c r="R346" s="193"/>
      <c r="S346" s="193"/>
      <c r="T346" s="194"/>
      <c r="AT346" s="195" t="s">
        <v>161</v>
      </c>
      <c r="AU346" s="195" t="s">
        <v>87</v>
      </c>
      <c r="AV346" s="11" t="s">
        <v>87</v>
      </c>
      <c r="AW346" s="11" t="s">
        <v>41</v>
      </c>
      <c r="AX346" s="11" t="s">
        <v>24</v>
      </c>
      <c r="AY346" s="195" t="s">
        <v>151</v>
      </c>
    </row>
    <row r="347" spans="2:65" s="1" customFormat="1" ht="22.5" customHeight="1">
      <c r="B347" s="173"/>
      <c r="C347" s="196" t="s">
        <v>602</v>
      </c>
      <c r="D347" s="196" t="s">
        <v>148</v>
      </c>
      <c r="E347" s="197" t="s">
        <v>603</v>
      </c>
      <c r="F347" s="198" t="s">
        <v>604</v>
      </c>
      <c r="G347" s="199" t="s">
        <v>157</v>
      </c>
      <c r="H347" s="200">
        <v>12</v>
      </c>
      <c r="I347" s="201"/>
      <c r="J347" s="202">
        <f>ROUND(I347*H347,2)</f>
        <v>0</v>
      </c>
      <c r="K347" s="198" t="s">
        <v>158</v>
      </c>
      <c r="L347" s="203"/>
      <c r="M347" s="204" t="s">
        <v>5</v>
      </c>
      <c r="N347" s="205" t="s">
        <v>49</v>
      </c>
      <c r="O347" s="41"/>
      <c r="P347" s="183">
        <f>O347*H347</f>
        <v>0</v>
      </c>
      <c r="Q347" s="183">
        <v>0.0021</v>
      </c>
      <c r="R347" s="183">
        <f>Q347*H347</f>
        <v>0.0252</v>
      </c>
      <c r="S347" s="183">
        <v>0</v>
      </c>
      <c r="T347" s="184">
        <f>S347*H347</f>
        <v>0</v>
      </c>
      <c r="AR347" s="23" t="s">
        <v>213</v>
      </c>
      <c r="AT347" s="23" t="s">
        <v>148</v>
      </c>
      <c r="AU347" s="23" t="s">
        <v>87</v>
      </c>
      <c r="AY347" s="23" t="s">
        <v>151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23" t="s">
        <v>24</v>
      </c>
      <c r="BK347" s="185">
        <f>ROUND(I347*H347,2)</f>
        <v>0</v>
      </c>
      <c r="BL347" s="23" t="s">
        <v>176</v>
      </c>
      <c r="BM347" s="23" t="s">
        <v>605</v>
      </c>
    </row>
    <row r="348" spans="2:51" s="12" customFormat="1" ht="13.5">
      <c r="B348" s="211"/>
      <c r="D348" s="206" t="s">
        <v>161</v>
      </c>
      <c r="E348" s="212" t="s">
        <v>5</v>
      </c>
      <c r="F348" s="213" t="s">
        <v>606</v>
      </c>
      <c r="H348" s="214" t="s">
        <v>5</v>
      </c>
      <c r="I348" s="215"/>
      <c r="L348" s="211"/>
      <c r="M348" s="216"/>
      <c r="N348" s="217"/>
      <c r="O348" s="217"/>
      <c r="P348" s="217"/>
      <c r="Q348" s="217"/>
      <c r="R348" s="217"/>
      <c r="S348" s="217"/>
      <c r="T348" s="218"/>
      <c r="AT348" s="214" t="s">
        <v>161</v>
      </c>
      <c r="AU348" s="214" t="s">
        <v>87</v>
      </c>
      <c r="AV348" s="12" t="s">
        <v>24</v>
      </c>
      <c r="AW348" s="12" t="s">
        <v>41</v>
      </c>
      <c r="AX348" s="12" t="s">
        <v>78</v>
      </c>
      <c r="AY348" s="214" t="s">
        <v>151</v>
      </c>
    </row>
    <row r="349" spans="2:51" s="11" customFormat="1" ht="13.5">
      <c r="B349" s="186"/>
      <c r="D349" s="187" t="s">
        <v>161</v>
      </c>
      <c r="E349" s="188" t="s">
        <v>5</v>
      </c>
      <c r="F349" s="189" t="s">
        <v>236</v>
      </c>
      <c r="H349" s="190">
        <v>12</v>
      </c>
      <c r="I349" s="191"/>
      <c r="L349" s="186"/>
      <c r="M349" s="192"/>
      <c r="N349" s="193"/>
      <c r="O349" s="193"/>
      <c r="P349" s="193"/>
      <c r="Q349" s="193"/>
      <c r="R349" s="193"/>
      <c r="S349" s="193"/>
      <c r="T349" s="194"/>
      <c r="AT349" s="195" t="s">
        <v>161</v>
      </c>
      <c r="AU349" s="195" t="s">
        <v>87</v>
      </c>
      <c r="AV349" s="11" t="s">
        <v>87</v>
      </c>
      <c r="AW349" s="11" t="s">
        <v>41</v>
      </c>
      <c r="AX349" s="11" t="s">
        <v>24</v>
      </c>
      <c r="AY349" s="195" t="s">
        <v>151</v>
      </c>
    </row>
    <row r="350" spans="2:65" s="1" customFormat="1" ht="22.5" customHeight="1">
      <c r="B350" s="173"/>
      <c r="C350" s="174" t="s">
        <v>607</v>
      </c>
      <c r="D350" s="174" t="s">
        <v>154</v>
      </c>
      <c r="E350" s="175" t="s">
        <v>608</v>
      </c>
      <c r="F350" s="176" t="s">
        <v>609</v>
      </c>
      <c r="G350" s="177" t="s">
        <v>451</v>
      </c>
      <c r="H350" s="178">
        <v>60</v>
      </c>
      <c r="I350" s="179"/>
      <c r="J350" s="180">
        <f>ROUND(I350*H350,2)</f>
        <v>0</v>
      </c>
      <c r="K350" s="176" t="s">
        <v>158</v>
      </c>
      <c r="L350" s="40"/>
      <c r="M350" s="181" t="s">
        <v>5</v>
      </c>
      <c r="N350" s="182" t="s">
        <v>49</v>
      </c>
      <c r="O350" s="41"/>
      <c r="P350" s="183">
        <f>O350*H350</f>
        <v>0</v>
      </c>
      <c r="Q350" s="183">
        <v>7.5E-05</v>
      </c>
      <c r="R350" s="183">
        <f>Q350*H350</f>
        <v>0.0045</v>
      </c>
      <c r="S350" s="183">
        <v>0</v>
      </c>
      <c r="T350" s="184">
        <f>S350*H350</f>
        <v>0</v>
      </c>
      <c r="AR350" s="23" t="s">
        <v>176</v>
      </c>
      <c r="AT350" s="23" t="s">
        <v>154</v>
      </c>
      <c r="AU350" s="23" t="s">
        <v>87</v>
      </c>
      <c r="AY350" s="23" t="s">
        <v>151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23" t="s">
        <v>24</v>
      </c>
      <c r="BK350" s="185">
        <f>ROUND(I350*H350,2)</f>
        <v>0</v>
      </c>
      <c r="BL350" s="23" t="s">
        <v>176</v>
      </c>
      <c r="BM350" s="23" t="s">
        <v>610</v>
      </c>
    </row>
    <row r="351" spans="2:51" s="12" customFormat="1" ht="13.5">
      <c r="B351" s="211"/>
      <c r="D351" s="206" t="s">
        <v>161</v>
      </c>
      <c r="E351" s="212" t="s">
        <v>5</v>
      </c>
      <c r="F351" s="213" t="s">
        <v>611</v>
      </c>
      <c r="H351" s="214" t="s">
        <v>5</v>
      </c>
      <c r="I351" s="215"/>
      <c r="L351" s="211"/>
      <c r="M351" s="216"/>
      <c r="N351" s="217"/>
      <c r="O351" s="217"/>
      <c r="P351" s="217"/>
      <c r="Q351" s="217"/>
      <c r="R351" s="217"/>
      <c r="S351" s="217"/>
      <c r="T351" s="218"/>
      <c r="AT351" s="214" t="s">
        <v>161</v>
      </c>
      <c r="AU351" s="214" t="s">
        <v>87</v>
      </c>
      <c r="AV351" s="12" t="s">
        <v>24</v>
      </c>
      <c r="AW351" s="12" t="s">
        <v>41</v>
      </c>
      <c r="AX351" s="12" t="s">
        <v>78</v>
      </c>
      <c r="AY351" s="214" t="s">
        <v>151</v>
      </c>
    </row>
    <row r="352" spans="2:51" s="11" customFormat="1" ht="13.5">
      <c r="B352" s="186"/>
      <c r="D352" s="187" t="s">
        <v>161</v>
      </c>
      <c r="E352" s="188" t="s">
        <v>5</v>
      </c>
      <c r="F352" s="189" t="s">
        <v>612</v>
      </c>
      <c r="H352" s="190">
        <v>60</v>
      </c>
      <c r="I352" s="191"/>
      <c r="L352" s="186"/>
      <c r="M352" s="192"/>
      <c r="N352" s="193"/>
      <c r="O352" s="193"/>
      <c r="P352" s="193"/>
      <c r="Q352" s="193"/>
      <c r="R352" s="193"/>
      <c r="S352" s="193"/>
      <c r="T352" s="194"/>
      <c r="AT352" s="195" t="s">
        <v>161</v>
      </c>
      <c r="AU352" s="195" t="s">
        <v>87</v>
      </c>
      <c r="AV352" s="11" t="s">
        <v>87</v>
      </c>
      <c r="AW352" s="11" t="s">
        <v>41</v>
      </c>
      <c r="AX352" s="11" t="s">
        <v>24</v>
      </c>
      <c r="AY352" s="195" t="s">
        <v>151</v>
      </c>
    </row>
    <row r="353" spans="2:65" s="1" customFormat="1" ht="22.5" customHeight="1">
      <c r="B353" s="173"/>
      <c r="C353" s="174" t="s">
        <v>613</v>
      </c>
      <c r="D353" s="174" t="s">
        <v>154</v>
      </c>
      <c r="E353" s="175" t="s">
        <v>614</v>
      </c>
      <c r="F353" s="176" t="s">
        <v>615</v>
      </c>
      <c r="G353" s="177" t="s">
        <v>451</v>
      </c>
      <c r="H353" s="178">
        <v>60</v>
      </c>
      <c r="I353" s="179"/>
      <c r="J353" s="180">
        <f>ROUND(I353*H353,2)</f>
        <v>0</v>
      </c>
      <c r="K353" s="176" t="s">
        <v>158</v>
      </c>
      <c r="L353" s="40"/>
      <c r="M353" s="181" t="s">
        <v>5</v>
      </c>
      <c r="N353" s="182" t="s">
        <v>49</v>
      </c>
      <c r="O353" s="41"/>
      <c r="P353" s="183">
        <f>O353*H353</f>
        <v>0</v>
      </c>
      <c r="Q353" s="183">
        <v>0.000107</v>
      </c>
      <c r="R353" s="183">
        <f>Q353*H353</f>
        <v>0.00642</v>
      </c>
      <c r="S353" s="183">
        <v>0</v>
      </c>
      <c r="T353" s="184">
        <f>S353*H353</f>
        <v>0</v>
      </c>
      <c r="AR353" s="23" t="s">
        <v>176</v>
      </c>
      <c r="AT353" s="23" t="s">
        <v>154</v>
      </c>
      <c r="AU353" s="23" t="s">
        <v>87</v>
      </c>
      <c r="AY353" s="23" t="s">
        <v>151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23" t="s">
        <v>24</v>
      </c>
      <c r="BK353" s="185">
        <f>ROUND(I353*H353,2)</f>
        <v>0</v>
      </c>
      <c r="BL353" s="23" t="s">
        <v>176</v>
      </c>
      <c r="BM353" s="23" t="s">
        <v>616</v>
      </c>
    </row>
    <row r="354" spans="2:51" s="11" customFormat="1" ht="13.5">
      <c r="B354" s="186"/>
      <c r="D354" s="187" t="s">
        <v>161</v>
      </c>
      <c r="E354" s="188" t="s">
        <v>5</v>
      </c>
      <c r="F354" s="189" t="s">
        <v>617</v>
      </c>
      <c r="H354" s="190">
        <v>60</v>
      </c>
      <c r="I354" s="191"/>
      <c r="L354" s="186"/>
      <c r="M354" s="192"/>
      <c r="N354" s="193"/>
      <c r="O354" s="193"/>
      <c r="P354" s="193"/>
      <c r="Q354" s="193"/>
      <c r="R354" s="193"/>
      <c r="S354" s="193"/>
      <c r="T354" s="194"/>
      <c r="AT354" s="195" t="s">
        <v>161</v>
      </c>
      <c r="AU354" s="195" t="s">
        <v>87</v>
      </c>
      <c r="AV354" s="11" t="s">
        <v>87</v>
      </c>
      <c r="AW354" s="11" t="s">
        <v>41</v>
      </c>
      <c r="AX354" s="11" t="s">
        <v>24</v>
      </c>
      <c r="AY354" s="195" t="s">
        <v>151</v>
      </c>
    </row>
    <row r="355" spans="2:65" s="1" customFormat="1" ht="22.5" customHeight="1">
      <c r="B355" s="173"/>
      <c r="C355" s="174" t="s">
        <v>618</v>
      </c>
      <c r="D355" s="174" t="s">
        <v>154</v>
      </c>
      <c r="E355" s="175" t="s">
        <v>619</v>
      </c>
      <c r="F355" s="176" t="s">
        <v>620</v>
      </c>
      <c r="G355" s="177" t="s">
        <v>451</v>
      </c>
      <c r="H355" s="178">
        <v>8.8</v>
      </c>
      <c r="I355" s="179"/>
      <c r="J355" s="180">
        <f>ROUND(I355*H355,2)</f>
        <v>0</v>
      </c>
      <c r="K355" s="176" t="s">
        <v>158</v>
      </c>
      <c r="L355" s="40"/>
      <c r="M355" s="181" t="s">
        <v>5</v>
      </c>
      <c r="N355" s="182" t="s">
        <v>49</v>
      </c>
      <c r="O355" s="41"/>
      <c r="P355" s="183">
        <f>O355*H355</f>
        <v>0</v>
      </c>
      <c r="Q355" s="183">
        <v>0.00015</v>
      </c>
      <c r="R355" s="183">
        <f>Q355*H355</f>
        <v>0.00132</v>
      </c>
      <c r="S355" s="183">
        <v>0</v>
      </c>
      <c r="T355" s="184">
        <f>S355*H355</f>
        <v>0</v>
      </c>
      <c r="AR355" s="23" t="s">
        <v>176</v>
      </c>
      <c r="AT355" s="23" t="s">
        <v>154</v>
      </c>
      <c r="AU355" s="23" t="s">
        <v>87</v>
      </c>
      <c r="AY355" s="23" t="s">
        <v>151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23" t="s">
        <v>24</v>
      </c>
      <c r="BK355" s="185">
        <f>ROUND(I355*H355,2)</f>
        <v>0</v>
      </c>
      <c r="BL355" s="23" t="s">
        <v>176</v>
      </c>
      <c r="BM355" s="23" t="s">
        <v>621</v>
      </c>
    </row>
    <row r="356" spans="2:51" s="12" customFormat="1" ht="13.5">
      <c r="B356" s="211"/>
      <c r="D356" s="206" t="s">
        <v>161</v>
      </c>
      <c r="E356" s="212" t="s">
        <v>5</v>
      </c>
      <c r="F356" s="213" t="s">
        <v>622</v>
      </c>
      <c r="H356" s="214" t="s">
        <v>5</v>
      </c>
      <c r="I356" s="215"/>
      <c r="L356" s="211"/>
      <c r="M356" s="216"/>
      <c r="N356" s="217"/>
      <c r="O356" s="217"/>
      <c r="P356" s="217"/>
      <c r="Q356" s="217"/>
      <c r="R356" s="217"/>
      <c r="S356" s="217"/>
      <c r="T356" s="218"/>
      <c r="AT356" s="214" t="s">
        <v>161</v>
      </c>
      <c r="AU356" s="214" t="s">
        <v>87</v>
      </c>
      <c r="AV356" s="12" t="s">
        <v>24</v>
      </c>
      <c r="AW356" s="12" t="s">
        <v>41</v>
      </c>
      <c r="AX356" s="12" t="s">
        <v>78</v>
      </c>
      <c r="AY356" s="214" t="s">
        <v>151</v>
      </c>
    </row>
    <row r="357" spans="2:51" s="11" customFormat="1" ht="13.5">
      <c r="B357" s="186"/>
      <c r="D357" s="187" t="s">
        <v>161</v>
      </c>
      <c r="E357" s="188" t="s">
        <v>5</v>
      </c>
      <c r="F357" s="189" t="s">
        <v>623</v>
      </c>
      <c r="H357" s="190">
        <v>8.8</v>
      </c>
      <c r="I357" s="191"/>
      <c r="L357" s="186"/>
      <c r="M357" s="192"/>
      <c r="N357" s="193"/>
      <c r="O357" s="193"/>
      <c r="P357" s="193"/>
      <c r="Q357" s="193"/>
      <c r="R357" s="193"/>
      <c r="S357" s="193"/>
      <c r="T357" s="194"/>
      <c r="AT357" s="195" t="s">
        <v>161</v>
      </c>
      <c r="AU357" s="195" t="s">
        <v>87</v>
      </c>
      <c r="AV357" s="11" t="s">
        <v>87</v>
      </c>
      <c r="AW357" s="11" t="s">
        <v>41</v>
      </c>
      <c r="AX357" s="11" t="s">
        <v>24</v>
      </c>
      <c r="AY357" s="195" t="s">
        <v>151</v>
      </c>
    </row>
    <row r="358" spans="2:65" s="1" customFormat="1" ht="22.5" customHeight="1">
      <c r="B358" s="173"/>
      <c r="C358" s="174" t="s">
        <v>624</v>
      </c>
      <c r="D358" s="174" t="s">
        <v>154</v>
      </c>
      <c r="E358" s="175" t="s">
        <v>625</v>
      </c>
      <c r="F358" s="176" t="s">
        <v>626</v>
      </c>
      <c r="G358" s="177" t="s">
        <v>451</v>
      </c>
      <c r="H358" s="178">
        <v>8.8</v>
      </c>
      <c r="I358" s="179"/>
      <c r="J358" s="180">
        <f>ROUND(I358*H358,2)</f>
        <v>0</v>
      </c>
      <c r="K358" s="176" t="s">
        <v>158</v>
      </c>
      <c r="L358" s="40"/>
      <c r="M358" s="181" t="s">
        <v>5</v>
      </c>
      <c r="N358" s="182" t="s">
        <v>49</v>
      </c>
      <c r="O358" s="41"/>
      <c r="P358" s="183">
        <f>O358*H358</f>
        <v>0</v>
      </c>
      <c r="Q358" s="183">
        <v>0.000214</v>
      </c>
      <c r="R358" s="183">
        <f>Q358*H358</f>
        <v>0.0018832000000000002</v>
      </c>
      <c r="S358" s="183">
        <v>0</v>
      </c>
      <c r="T358" s="184">
        <f>S358*H358</f>
        <v>0</v>
      </c>
      <c r="AR358" s="23" t="s">
        <v>176</v>
      </c>
      <c r="AT358" s="23" t="s">
        <v>154</v>
      </c>
      <c r="AU358" s="23" t="s">
        <v>87</v>
      </c>
      <c r="AY358" s="23" t="s">
        <v>151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23" t="s">
        <v>24</v>
      </c>
      <c r="BK358" s="185">
        <f>ROUND(I358*H358,2)</f>
        <v>0</v>
      </c>
      <c r="BL358" s="23" t="s">
        <v>176</v>
      </c>
      <c r="BM358" s="23" t="s">
        <v>627</v>
      </c>
    </row>
    <row r="359" spans="2:51" s="12" customFormat="1" ht="13.5">
      <c r="B359" s="211"/>
      <c r="D359" s="206" t="s">
        <v>161</v>
      </c>
      <c r="E359" s="212" t="s">
        <v>5</v>
      </c>
      <c r="F359" s="213" t="s">
        <v>622</v>
      </c>
      <c r="H359" s="214" t="s">
        <v>5</v>
      </c>
      <c r="I359" s="215"/>
      <c r="L359" s="211"/>
      <c r="M359" s="216"/>
      <c r="N359" s="217"/>
      <c r="O359" s="217"/>
      <c r="P359" s="217"/>
      <c r="Q359" s="217"/>
      <c r="R359" s="217"/>
      <c r="S359" s="217"/>
      <c r="T359" s="218"/>
      <c r="AT359" s="214" t="s">
        <v>161</v>
      </c>
      <c r="AU359" s="214" t="s">
        <v>87</v>
      </c>
      <c r="AV359" s="12" t="s">
        <v>24</v>
      </c>
      <c r="AW359" s="12" t="s">
        <v>41</v>
      </c>
      <c r="AX359" s="12" t="s">
        <v>78</v>
      </c>
      <c r="AY359" s="214" t="s">
        <v>151</v>
      </c>
    </row>
    <row r="360" spans="2:51" s="11" customFormat="1" ht="13.5">
      <c r="B360" s="186"/>
      <c r="D360" s="187" t="s">
        <v>161</v>
      </c>
      <c r="E360" s="188" t="s">
        <v>5</v>
      </c>
      <c r="F360" s="189" t="s">
        <v>623</v>
      </c>
      <c r="H360" s="190">
        <v>8.8</v>
      </c>
      <c r="I360" s="191"/>
      <c r="L360" s="186"/>
      <c r="M360" s="192"/>
      <c r="N360" s="193"/>
      <c r="O360" s="193"/>
      <c r="P360" s="193"/>
      <c r="Q360" s="193"/>
      <c r="R360" s="193"/>
      <c r="S360" s="193"/>
      <c r="T360" s="194"/>
      <c r="AT360" s="195" t="s">
        <v>161</v>
      </c>
      <c r="AU360" s="195" t="s">
        <v>87</v>
      </c>
      <c r="AV360" s="11" t="s">
        <v>87</v>
      </c>
      <c r="AW360" s="11" t="s">
        <v>41</v>
      </c>
      <c r="AX360" s="11" t="s">
        <v>24</v>
      </c>
      <c r="AY360" s="195" t="s">
        <v>151</v>
      </c>
    </row>
    <row r="361" spans="2:65" s="1" customFormat="1" ht="22.5" customHeight="1">
      <c r="B361" s="173"/>
      <c r="C361" s="174" t="s">
        <v>628</v>
      </c>
      <c r="D361" s="174" t="s">
        <v>154</v>
      </c>
      <c r="E361" s="175" t="s">
        <v>629</v>
      </c>
      <c r="F361" s="176" t="s">
        <v>630</v>
      </c>
      <c r="G361" s="177" t="s">
        <v>157</v>
      </c>
      <c r="H361" s="178">
        <v>8</v>
      </c>
      <c r="I361" s="179"/>
      <c r="J361" s="180">
        <f>ROUND(I361*H361,2)</f>
        <v>0</v>
      </c>
      <c r="K361" s="176" t="s">
        <v>158</v>
      </c>
      <c r="L361" s="40"/>
      <c r="M361" s="181" t="s">
        <v>5</v>
      </c>
      <c r="N361" s="182" t="s">
        <v>49</v>
      </c>
      <c r="O361" s="41"/>
      <c r="P361" s="183">
        <f>O361*H361</f>
        <v>0</v>
      </c>
      <c r="Q361" s="183">
        <v>0.00052625</v>
      </c>
      <c r="R361" s="183">
        <f>Q361*H361</f>
        <v>0.00421</v>
      </c>
      <c r="S361" s="183">
        <v>0</v>
      </c>
      <c r="T361" s="184">
        <f>S361*H361</f>
        <v>0</v>
      </c>
      <c r="AR361" s="23" t="s">
        <v>176</v>
      </c>
      <c r="AT361" s="23" t="s">
        <v>154</v>
      </c>
      <c r="AU361" s="23" t="s">
        <v>87</v>
      </c>
      <c r="AY361" s="23" t="s">
        <v>151</v>
      </c>
      <c r="BE361" s="185">
        <f>IF(N361="základní",J361,0)</f>
        <v>0</v>
      </c>
      <c r="BF361" s="185">
        <f>IF(N361="snížená",J361,0)</f>
        <v>0</v>
      </c>
      <c r="BG361" s="185">
        <f>IF(N361="zákl. přenesená",J361,0)</f>
        <v>0</v>
      </c>
      <c r="BH361" s="185">
        <f>IF(N361="sníž. přenesená",J361,0)</f>
        <v>0</v>
      </c>
      <c r="BI361" s="185">
        <f>IF(N361="nulová",J361,0)</f>
        <v>0</v>
      </c>
      <c r="BJ361" s="23" t="s">
        <v>24</v>
      </c>
      <c r="BK361" s="185">
        <f>ROUND(I361*H361,2)</f>
        <v>0</v>
      </c>
      <c r="BL361" s="23" t="s">
        <v>176</v>
      </c>
      <c r="BM361" s="23" t="s">
        <v>631</v>
      </c>
    </row>
    <row r="362" spans="2:51" s="12" customFormat="1" ht="13.5">
      <c r="B362" s="211"/>
      <c r="D362" s="206" t="s">
        <v>161</v>
      </c>
      <c r="E362" s="212" t="s">
        <v>5</v>
      </c>
      <c r="F362" s="213" t="s">
        <v>632</v>
      </c>
      <c r="H362" s="214" t="s">
        <v>5</v>
      </c>
      <c r="I362" s="215"/>
      <c r="L362" s="211"/>
      <c r="M362" s="216"/>
      <c r="N362" s="217"/>
      <c r="O362" s="217"/>
      <c r="P362" s="217"/>
      <c r="Q362" s="217"/>
      <c r="R362" s="217"/>
      <c r="S362" s="217"/>
      <c r="T362" s="218"/>
      <c r="AT362" s="214" t="s">
        <v>161</v>
      </c>
      <c r="AU362" s="214" t="s">
        <v>87</v>
      </c>
      <c r="AV362" s="12" t="s">
        <v>24</v>
      </c>
      <c r="AW362" s="12" t="s">
        <v>41</v>
      </c>
      <c r="AX362" s="12" t="s">
        <v>78</v>
      </c>
      <c r="AY362" s="214" t="s">
        <v>151</v>
      </c>
    </row>
    <row r="363" spans="2:51" s="11" customFormat="1" ht="13.5">
      <c r="B363" s="186"/>
      <c r="D363" s="187" t="s">
        <v>161</v>
      </c>
      <c r="E363" s="188" t="s">
        <v>5</v>
      </c>
      <c r="F363" s="189" t="s">
        <v>633</v>
      </c>
      <c r="H363" s="190">
        <v>8</v>
      </c>
      <c r="I363" s="191"/>
      <c r="L363" s="186"/>
      <c r="M363" s="192"/>
      <c r="N363" s="193"/>
      <c r="O363" s="193"/>
      <c r="P363" s="193"/>
      <c r="Q363" s="193"/>
      <c r="R363" s="193"/>
      <c r="S363" s="193"/>
      <c r="T363" s="194"/>
      <c r="AT363" s="195" t="s">
        <v>161</v>
      </c>
      <c r="AU363" s="195" t="s">
        <v>87</v>
      </c>
      <c r="AV363" s="11" t="s">
        <v>87</v>
      </c>
      <c r="AW363" s="11" t="s">
        <v>41</v>
      </c>
      <c r="AX363" s="11" t="s">
        <v>24</v>
      </c>
      <c r="AY363" s="195" t="s">
        <v>151</v>
      </c>
    </row>
    <row r="364" spans="2:65" s="1" customFormat="1" ht="22.5" customHeight="1">
      <c r="B364" s="173"/>
      <c r="C364" s="174" t="s">
        <v>634</v>
      </c>
      <c r="D364" s="174" t="s">
        <v>154</v>
      </c>
      <c r="E364" s="175" t="s">
        <v>635</v>
      </c>
      <c r="F364" s="176" t="s">
        <v>636</v>
      </c>
      <c r="G364" s="177" t="s">
        <v>451</v>
      </c>
      <c r="H364" s="178">
        <v>68.8</v>
      </c>
      <c r="I364" s="179"/>
      <c r="J364" s="180">
        <f>ROUND(I364*H364,2)</f>
        <v>0</v>
      </c>
      <c r="K364" s="176" t="s">
        <v>158</v>
      </c>
      <c r="L364" s="40"/>
      <c r="M364" s="181" t="s">
        <v>5</v>
      </c>
      <c r="N364" s="182" t="s">
        <v>49</v>
      </c>
      <c r="O364" s="41"/>
      <c r="P364" s="183">
        <f>O364*H364</f>
        <v>0</v>
      </c>
      <c r="Q364" s="183">
        <v>3.75E-06</v>
      </c>
      <c r="R364" s="183">
        <f>Q364*H364</f>
        <v>0.000258</v>
      </c>
      <c r="S364" s="183">
        <v>0</v>
      </c>
      <c r="T364" s="184">
        <f>S364*H364</f>
        <v>0</v>
      </c>
      <c r="AR364" s="23" t="s">
        <v>176</v>
      </c>
      <c r="AT364" s="23" t="s">
        <v>154</v>
      </c>
      <c r="AU364" s="23" t="s">
        <v>87</v>
      </c>
      <c r="AY364" s="23" t="s">
        <v>151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23" t="s">
        <v>24</v>
      </c>
      <c r="BK364" s="185">
        <f>ROUND(I364*H364,2)</f>
        <v>0</v>
      </c>
      <c r="BL364" s="23" t="s">
        <v>176</v>
      </c>
      <c r="BM364" s="23" t="s">
        <v>637</v>
      </c>
    </row>
    <row r="365" spans="2:51" s="11" customFormat="1" ht="13.5">
      <c r="B365" s="186"/>
      <c r="D365" s="206" t="s">
        <v>161</v>
      </c>
      <c r="E365" s="195" t="s">
        <v>5</v>
      </c>
      <c r="F365" s="207" t="s">
        <v>617</v>
      </c>
      <c r="H365" s="208">
        <v>60</v>
      </c>
      <c r="I365" s="191"/>
      <c r="L365" s="186"/>
      <c r="M365" s="192"/>
      <c r="N365" s="193"/>
      <c r="O365" s="193"/>
      <c r="P365" s="193"/>
      <c r="Q365" s="193"/>
      <c r="R365" s="193"/>
      <c r="S365" s="193"/>
      <c r="T365" s="194"/>
      <c r="AT365" s="195" t="s">
        <v>161</v>
      </c>
      <c r="AU365" s="195" t="s">
        <v>87</v>
      </c>
      <c r="AV365" s="11" t="s">
        <v>87</v>
      </c>
      <c r="AW365" s="11" t="s">
        <v>41</v>
      </c>
      <c r="AX365" s="11" t="s">
        <v>78</v>
      </c>
      <c r="AY365" s="195" t="s">
        <v>151</v>
      </c>
    </row>
    <row r="366" spans="2:51" s="11" customFormat="1" ht="13.5">
      <c r="B366" s="186"/>
      <c r="D366" s="206" t="s">
        <v>161</v>
      </c>
      <c r="E366" s="195" t="s">
        <v>5</v>
      </c>
      <c r="F366" s="207" t="s">
        <v>638</v>
      </c>
      <c r="H366" s="208">
        <v>8.8</v>
      </c>
      <c r="I366" s="191"/>
      <c r="L366" s="186"/>
      <c r="M366" s="192"/>
      <c r="N366" s="193"/>
      <c r="O366" s="193"/>
      <c r="P366" s="193"/>
      <c r="Q366" s="193"/>
      <c r="R366" s="193"/>
      <c r="S366" s="193"/>
      <c r="T366" s="194"/>
      <c r="AT366" s="195" t="s">
        <v>161</v>
      </c>
      <c r="AU366" s="195" t="s">
        <v>87</v>
      </c>
      <c r="AV366" s="11" t="s">
        <v>87</v>
      </c>
      <c r="AW366" s="11" t="s">
        <v>41</v>
      </c>
      <c r="AX366" s="11" t="s">
        <v>78</v>
      </c>
      <c r="AY366" s="195" t="s">
        <v>151</v>
      </c>
    </row>
    <row r="367" spans="2:51" s="13" customFormat="1" ht="13.5">
      <c r="B367" s="225"/>
      <c r="D367" s="187" t="s">
        <v>161</v>
      </c>
      <c r="E367" s="226" t="s">
        <v>5</v>
      </c>
      <c r="F367" s="227" t="s">
        <v>283</v>
      </c>
      <c r="H367" s="228">
        <v>68.8</v>
      </c>
      <c r="I367" s="229"/>
      <c r="L367" s="225"/>
      <c r="M367" s="230"/>
      <c r="N367" s="231"/>
      <c r="O367" s="231"/>
      <c r="P367" s="231"/>
      <c r="Q367" s="231"/>
      <c r="R367" s="231"/>
      <c r="S367" s="231"/>
      <c r="T367" s="232"/>
      <c r="AT367" s="233" t="s">
        <v>161</v>
      </c>
      <c r="AU367" s="233" t="s">
        <v>87</v>
      </c>
      <c r="AV367" s="13" t="s">
        <v>176</v>
      </c>
      <c r="AW367" s="13" t="s">
        <v>41</v>
      </c>
      <c r="AX367" s="13" t="s">
        <v>24</v>
      </c>
      <c r="AY367" s="233" t="s">
        <v>151</v>
      </c>
    </row>
    <row r="368" spans="2:65" s="1" customFormat="1" ht="22.5" customHeight="1">
      <c r="B368" s="173"/>
      <c r="C368" s="174" t="s">
        <v>639</v>
      </c>
      <c r="D368" s="174" t="s">
        <v>154</v>
      </c>
      <c r="E368" s="175" t="s">
        <v>640</v>
      </c>
      <c r="F368" s="176" t="s">
        <v>641</v>
      </c>
      <c r="G368" s="177" t="s">
        <v>278</v>
      </c>
      <c r="H368" s="178">
        <v>12</v>
      </c>
      <c r="I368" s="179"/>
      <c r="J368" s="180">
        <f>ROUND(I368*H368,2)</f>
        <v>0</v>
      </c>
      <c r="K368" s="176" t="s">
        <v>158</v>
      </c>
      <c r="L368" s="40"/>
      <c r="M368" s="181" t="s">
        <v>5</v>
      </c>
      <c r="N368" s="182" t="s">
        <v>49</v>
      </c>
      <c r="O368" s="41"/>
      <c r="P368" s="183">
        <f>O368*H368</f>
        <v>0</v>
      </c>
      <c r="Q368" s="183">
        <v>9.38E-06</v>
      </c>
      <c r="R368" s="183">
        <f>Q368*H368</f>
        <v>0.00011255999999999999</v>
      </c>
      <c r="S368" s="183">
        <v>0</v>
      </c>
      <c r="T368" s="184">
        <f>S368*H368</f>
        <v>0</v>
      </c>
      <c r="AR368" s="23" t="s">
        <v>176</v>
      </c>
      <c r="AT368" s="23" t="s">
        <v>154</v>
      </c>
      <c r="AU368" s="23" t="s">
        <v>87</v>
      </c>
      <c r="AY368" s="23" t="s">
        <v>151</v>
      </c>
      <c r="BE368" s="185">
        <f>IF(N368="základní",J368,0)</f>
        <v>0</v>
      </c>
      <c r="BF368" s="185">
        <f>IF(N368="snížená",J368,0)</f>
        <v>0</v>
      </c>
      <c r="BG368" s="185">
        <f>IF(N368="zákl. přenesená",J368,0)</f>
        <v>0</v>
      </c>
      <c r="BH368" s="185">
        <f>IF(N368="sníž. přenesená",J368,0)</f>
        <v>0</v>
      </c>
      <c r="BI368" s="185">
        <f>IF(N368="nulová",J368,0)</f>
        <v>0</v>
      </c>
      <c r="BJ368" s="23" t="s">
        <v>24</v>
      </c>
      <c r="BK368" s="185">
        <f>ROUND(I368*H368,2)</f>
        <v>0</v>
      </c>
      <c r="BL368" s="23" t="s">
        <v>176</v>
      </c>
      <c r="BM368" s="23" t="s">
        <v>642</v>
      </c>
    </row>
    <row r="369" spans="2:51" s="11" customFormat="1" ht="13.5">
      <c r="B369" s="186"/>
      <c r="D369" s="187" t="s">
        <v>161</v>
      </c>
      <c r="E369" s="188" t="s">
        <v>5</v>
      </c>
      <c r="F369" s="189" t="s">
        <v>643</v>
      </c>
      <c r="H369" s="190">
        <v>12</v>
      </c>
      <c r="I369" s="191"/>
      <c r="L369" s="186"/>
      <c r="M369" s="192"/>
      <c r="N369" s="193"/>
      <c r="O369" s="193"/>
      <c r="P369" s="193"/>
      <c r="Q369" s="193"/>
      <c r="R369" s="193"/>
      <c r="S369" s="193"/>
      <c r="T369" s="194"/>
      <c r="AT369" s="195" t="s">
        <v>161</v>
      </c>
      <c r="AU369" s="195" t="s">
        <v>87</v>
      </c>
      <c r="AV369" s="11" t="s">
        <v>87</v>
      </c>
      <c r="AW369" s="11" t="s">
        <v>41</v>
      </c>
      <c r="AX369" s="11" t="s">
        <v>24</v>
      </c>
      <c r="AY369" s="195" t="s">
        <v>151</v>
      </c>
    </row>
    <row r="370" spans="2:65" s="1" customFormat="1" ht="31.5" customHeight="1">
      <c r="B370" s="173"/>
      <c r="C370" s="174" t="s">
        <v>644</v>
      </c>
      <c r="D370" s="174" t="s">
        <v>154</v>
      </c>
      <c r="E370" s="175" t="s">
        <v>645</v>
      </c>
      <c r="F370" s="176" t="s">
        <v>646</v>
      </c>
      <c r="G370" s="177" t="s">
        <v>451</v>
      </c>
      <c r="H370" s="178">
        <v>145.6</v>
      </c>
      <c r="I370" s="179"/>
      <c r="J370" s="180">
        <f>ROUND(I370*H370,2)</f>
        <v>0</v>
      </c>
      <c r="K370" s="176" t="s">
        <v>158</v>
      </c>
      <c r="L370" s="40"/>
      <c r="M370" s="181" t="s">
        <v>5</v>
      </c>
      <c r="N370" s="182" t="s">
        <v>49</v>
      </c>
      <c r="O370" s="41"/>
      <c r="P370" s="183">
        <f>O370*H370</f>
        <v>0</v>
      </c>
      <c r="Q370" s="183">
        <v>4.37E-06</v>
      </c>
      <c r="R370" s="183">
        <f>Q370*H370</f>
        <v>0.0006362719999999999</v>
      </c>
      <c r="S370" s="183">
        <v>0</v>
      </c>
      <c r="T370" s="184">
        <f>S370*H370</f>
        <v>0</v>
      </c>
      <c r="AR370" s="23" t="s">
        <v>176</v>
      </c>
      <c r="AT370" s="23" t="s">
        <v>154</v>
      </c>
      <c r="AU370" s="23" t="s">
        <v>87</v>
      </c>
      <c r="AY370" s="23" t="s">
        <v>151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23" t="s">
        <v>24</v>
      </c>
      <c r="BK370" s="185">
        <f>ROUND(I370*H370,2)</f>
        <v>0</v>
      </c>
      <c r="BL370" s="23" t="s">
        <v>176</v>
      </c>
      <c r="BM370" s="23" t="s">
        <v>647</v>
      </c>
    </row>
    <row r="371" spans="2:51" s="11" customFormat="1" ht="13.5">
      <c r="B371" s="186"/>
      <c r="D371" s="187" t="s">
        <v>161</v>
      </c>
      <c r="E371" s="188" t="s">
        <v>5</v>
      </c>
      <c r="F371" s="189" t="s">
        <v>648</v>
      </c>
      <c r="H371" s="190">
        <v>145.6</v>
      </c>
      <c r="I371" s="191"/>
      <c r="L371" s="186"/>
      <c r="M371" s="192"/>
      <c r="N371" s="193"/>
      <c r="O371" s="193"/>
      <c r="P371" s="193"/>
      <c r="Q371" s="193"/>
      <c r="R371" s="193"/>
      <c r="S371" s="193"/>
      <c r="T371" s="194"/>
      <c r="AT371" s="195" t="s">
        <v>161</v>
      </c>
      <c r="AU371" s="195" t="s">
        <v>87</v>
      </c>
      <c r="AV371" s="11" t="s">
        <v>87</v>
      </c>
      <c r="AW371" s="11" t="s">
        <v>41</v>
      </c>
      <c r="AX371" s="11" t="s">
        <v>24</v>
      </c>
      <c r="AY371" s="195" t="s">
        <v>151</v>
      </c>
    </row>
    <row r="372" spans="2:65" s="1" customFormat="1" ht="22.5" customHeight="1">
      <c r="B372" s="173"/>
      <c r="C372" s="174" t="s">
        <v>649</v>
      </c>
      <c r="D372" s="174" t="s">
        <v>154</v>
      </c>
      <c r="E372" s="175" t="s">
        <v>650</v>
      </c>
      <c r="F372" s="176" t="s">
        <v>651</v>
      </c>
      <c r="G372" s="177" t="s">
        <v>451</v>
      </c>
      <c r="H372" s="178">
        <v>145.6</v>
      </c>
      <c r="I372" s="179"/>
      <c r="J372" s="180">
        <f>ROUND(I372*H372,2)</f>
        <v>0</v>
      </c>
      <c r="K372" s="176" t="s">
        <v>158</v>
      </c>
      <c r="L372" s="40"/>
      <c r="M372" s="181" t="s">
        <v>5</v>
      </c>
      <c r="N372" s="182" t="s">
        <v>49</v>
      </c>
      <c r="O372" s="41"/>
      <c r="P372" s="183">
        <f>O372*H372</f>
        <v>0</v>
      </c>
      <c r="Q372" s="183">
        <v>0.0004967</v>
      </c>
      <c r="R372" s="183">
        <f>Q372*H372</f>
        <v>0.07231952</v>
      </c>
      <c r="S372" s="183">
        <v>0</v>
      </c>
      <c r="T372" s="184">
        <f>S372*H372</f>
        <v>0</v>
      </c>
      <c r="AR372" s="23" t="s">
        <v>176</v>
      </c>
      <c r="AT372" s="23" t="s">
        <v>154</v>
      </c>
      <c r="AU372" s="23" t="s">
        <v>87</v>
      </c>
      <c r="AY372" s="23" t="s">
        <v>151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23" t="s">
        <v>24</v>
      </c>
      <c r="BK372" s="185">
        <f>ROUND(I372*H372,2)</f>
        <v>0</v>
      </c>
      <c r="BL372" s="23" t="s">
        <v>176</v>
      </c>
      <c r="BM372" s="23" t="s">
        <v>652</v>
      </c>
    </row>
    <row r="373" spans="2:51" s="12" customFormat="1" ht="13.5">
      <c r="B373" s="211"/>
      <c r="D373" s="206" t="s">
        <v>161</v>
      </c>
      <c r="E373" s="212" t="s">
        <v>5</v>
      </c>
      <c r="F373" s="213" t="s">
        <v>653</v>
      </c>
      <c r="H373" s="214" t="s">
        <v>5</v>
      </c>
      <c r="I373" s="215"/>
      <c r="L373" s="211"/>
      <c r="M373" s="216"/>
      <c r="N373" s="217"/>
      <c r="O373" s="217"/>
      <c r="P373" s="217"/>
      <c r="Q373" s="217"/>
      <c r="R373" s="217"/>
      <c r="S373" s="217"/>
      <c r="T373" s="218"/>
      <c r="AT373" s="214" t="s">
        <v>161</v>
      </c>
      <c r="AU373" s="214" t="s">
        <v>87</v>
      </c>
      <c r="AV373" s="12" t="s">
        <v>24</v>
      </c>
      <c r="AW373" s="12" t="s">
        <v>41</v>
      </c>
      <c r="AX373" s="12" t="s">
        <v>78</v>
      </c>
      <c r="AY373" s="214" t="s">
        <v>151</v>
      </c>
    </row>
    <row r="374" spans="2:51" s="11" customFormat="1" ht="13.5">
      <c r="B374" s="186"/>
      <c r="D374" s="187" t="s">
        <v>161</v>
      </c>
      <c r="E374" s="188" t="s">
        <v>5</v>
      </c>
      <c r="F374" s="189" t="s">
        <v>654</v>
      </c>
      <c r="H374" s="190">
        <v>145.6</v>
      </c>
      <c r="I374" s="191"/>
      <c r="L374" s="186"/>
      <c r="M374" s="192"/>
      <c r="N374" s="193"/>
      <c r="O374" s="193"/>
      <c r="P374" s="193"/>
      <c r="Q374" s="193"/>
      <c r="R374" s="193"/>
      <c r="S374" s="193"/>
      <c r="T374" s="194"/>
      <c r="AT374" s="195" t="s">
        <v>161</v>
      </c>
      <c r="AU374" s="195" t="s">
        <v>87</v>
      </c>
      <c r="AV374" s="11" t="s">
        <v>87</v>
      </c>
      <c r="AW374" s="11" t="s">
        <v>41</v>
      </c>
      <c r="AX374" s="11" t="s">
        <v>24</v>
      </c>
      <c r="AY374" s="195" t="s">
        <v>151</v>
      </c>
    </row>
    <row r="375" spans="2:65" s="1" customFormat="1" ht="22.5" customHeight="1">
      <c r="B375" s="173"/>
      <c r="C375" s="174" t="s">
        <v>159</v>
      </c>
      <c r="D375" s="174" t="s">
        <v>154</v>
      </c>
      <c r="E375" s="175" t="s">
        <v>655</v>
      </c>
      <c r="F375" s="176" t="s">
        <v>656</v>
      </c>
      <c r="G375" s="177" t="s">
        <v>451</v>
      </c>
      <c r="H375" s="178">
        <v>145.6</v>
      </c>
      <c r="I375" s="179"/>
      <c r="J375" s="180">
        <f>ROUND(I375*H375,2)</f>
        <v>0</v>
      </c>
      <c r="K375" s="176" t="s">
        <v>158</v>
      </c>
      <c r="L375" s="40"/>
      <c r="M375" s="181" t="s">
        <v>5</v>
      </c>
      <c r="N375" s="182" t="s">
        <v>49</v>
      </c>
      <c r="O375" s="41"/>
      <c r="P375" s="183">
        <f>O375*H375</f>
        <v>0</v>
      </c>
      <c r="Q375" s="183">
        <v>1.645E-06</v>
      </c>
      <c r="R375" s="183">
        <f>Q375*H375</f>
        <v>0.00023951199999999997</v>
      </c>
      <c r="S375" s="183">
        <v>0</v>
      </c>
      <c r="T375" s="184">
        <f>S375*H375</f>
        <v>0</v>
      </c>
      <c r="AR375" s="23" t="s">
        <v>176</v>
      </c>
      <c r="AT375" s="23" t="s">
        <v>154</v>
      </c>
      <c r="AU375" s="23" t="s">
        <v>87</v>
      </c>
      <c r="AY375" s="23" t="s">
        <v>151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23" t="s">
        <v>24</v>
      </c>
      <c r="BK375" s="185">
        <f>ROUND(I375*H375,2)</f>
        <v>0</v>
      </c>
      <c r="BL375" s="23" t="s">
        <v>176</v>
      </c>
      <c r="BM375" s="23" t="s">
        <v>657</v>
      </c>
    </row>
    <row r="376" spans="2:51" s="11" customFormat="1" ht="13.5">
      <c r="B376" s="186"/>
      <c r="D376" s="187" t="s">
        <v>161</v>
      </c>
      <c r="E376" s="188" t="s">
        <v>5</v>
      </c>
      <c r="F376" s="189" t="s">
        <v>658</v>
      </c>
      <c r="H376" s="190">
        <v>145.6</v>
      </c>
      <c r="I376" s="191"/>
      <c r="L376" s="186"/>
      <c r="M376" s="192"/>
      <c r="N376" s="193"/>
      <c r="O376" s="193"/>
      <c r="P376" s="193"/>
      <c r="Q376" s="193"/>
      <c r="R376" s="193"/>
      <c r="S376" s="193"/>
      <c r="T376" s="194"/>
      <c r="AT376" s="195" t="s">
        <v>161</v>
      </c>
      <c r="AU376" s="195" t="s">
        <v>87</v>
      </c>
      <c r="AV376" s="11" t="s">
        <v>87</v>
      </c>
      <c r="AW376" s="11" t="s">
        <v>41</v>
      </c>
      <c r="AX376" s="11" t="s">
        <v>24</v>
      </c>
      <c r="AY376" s="195" t="s">
        <v>151</v>
      </c>
    </row>
    <row r="377" spans="2:65" s="1" customFormat="1" ht="22.5" customHeight="1">
      <c r="B377" s="173"/>
      <c r="C377" s="174" t="s">
        <v>659</v>
      </c>
      <c r="D377" s="174" t="s">
        <v>154</v>
      </c>
      <c r="E377" s="175" t="s">
        <v>660</v>
      </c>
      <c r="F377" s="176" t="s">
        <v>661</v>
      </c>
      <c r="G377" s="177" t="s">
        <v>451</v>
      </c>
      <c r="H377" s="178">
        <v>85</v>
      </c>
      <c r="I377" s="179"/>
      <c r="J377" s="180">
        <f>ROUND(I377*H377,2)</f>
        <v>0</v>
      </c>
      <c r="K377" s="176" t="s">
        <v>158</v>
      </c>
      <c r="L377" s="40"/>
      <c r="M377" s="181" t="s">
        <v>5</v>
      </c>
      <c r="N377" s="182" t="s">
        <v>49</v>
      </c>
      <c r="O377" s="41"/>
      <c r="P377" s="183">
        <f>O377*H377</f>
        <v>0</v>
      </c>
      <c r="Q377" s="183">
        <v>0.163706</v>
      </c>
      <c r="R377" s="183">
        <f>Q377*H377</f>
        <v>13.915009999999999</v>
      </c>
      <c r="S377" s="183">
        <v>0</v>
      </c>
      <c r="T377" s="184">
        <f>S377*H377</f>
        <v>0</v>
      </c>
      <c r="AR377" s="23" t="s">
        <v>176</v>
      </c>
      <c r="AT377" s="23" t="s">
        <v>154</v>
      </c>
      <c r="AU377" s="23" t="s">
        <v>87</v>
      </c>
      <c r="AY377" s="23" t="s">
        <v>151</v>
      </c>
      <c r="BE377" s="185">
        <f>IF(N377="základní",J377,0)</f>
        <v>0</v>
      </c>
      <c r="BF377" s="185">
        <f>IF(N377="snížená",J377,0)</f>
        <v>0</v>
      </c>
      <c r="BG377" s="185">
        <f>IF(N377="zákl. přenesená",J377,0)</f>
        <v>0</v>
      </c>
      <c r="BH377" s="185">
        <f>IF(N377="sníž. přenesená",J377,0)</f>
        <v>0</v>
      </c>
      <c r="BI377" s="185">
        <f>IF(N377="nulová",J377,0)</f>
        <v>0</v>
      </c>
      <c r="BJ377" s="23" t="s">
        <v>24</v>
      </c>
      <c r="BK377" s="185">
        <f>ROUND(I377*H377,2)</f>
        <v>0</v>
      </c>
      <c r="BL377" s="23" t="s">
        <v>176</v>
      </c>
      <c r="BM377" s="23" t="s">
        <v>662</v>
      </c>
    </row>
    <row r="378" spans="2:51" s="12" customFormat="1" ht="13.5">
      <c r="B378" s="211"/>
      <c r="D378" s="206" t="s">
        <v>161</v>
      </c>
      <c r="E378" s="212" t="s">
        <v>5</v>
      </c>
      <c r="F378" s="213" t="s">
        <v>663</v>
      </c>
      <c r="H378" s="214" t="s">
        <v>5</v>
      </c>
      <c r="I378" s="215"/>
      <c r="L378" s="211"/>
      <c r="M378" s="216"/>
      <c r="N378" s="217"/>
      <c r="O378" s="217"/>
      <c r="P378" s="217"/>
      <c r="Q378" s="217"/>
      <c r="R378" s="217"/>
      <c r="S378" s="217"/>
      <c r="T378" s="218"/>
      <c r="AT378" s="214" t="s">
        <v>161</v>
      </c>
      <c r="AU378" s="214" t="s">
        <v>87</v>
      </c>
      <c r="AV378" s="12" t="s">
        <v>24</v>
      </c>
      <c r="AW378" s="12" t="s">
        <v>41</v>
      </c>
      <c r="AX378" s="12" t="s">
        <v>78</v>
      </c>
      <c r="AY378" s="214" t="s">
        <v>151</v>
      </c>
    </row>
    <row r="379" spans="2:51" s="11" customFormat="1" ht="13.5">
      <c r="B379" s="186"/>
      <c r="D379" s="187" t="s">
        <v>161</v>
      </c>
      <c r="E379" s="188" t="s">
        <v>5</v>
      </c>
      <c r="F379" s="189" t="s">
        <v>664</v>
      </c>
      <c r="H379" s="190">
        <v>85</v>
      </c>
      <c r="I379" s="191"/>
      <c r="L379" s="186"/>
      <c r="M379" s="192"/>
      <c r="N379" s="193"/>
      <c r="O379" s="193"/>
      <c r="P379" s="193"/>
      <c r="Q379" s="193"/>
      <c r="R379" s="193"/>
      <c r="S379" s="193"/>
      <c r="T379" s="194"/>
      <c r="AT379" s="195" t="s">
        <v>161</v>
      </c>
      <c r="AU379" s="195" t="s">
        <v>87</v>
      </c>
      <c r="AV379" s="11" t="s">
        <v>87</v>
      </c>
      <c r="AW379" s="11" t="s">
        <v>41</v>
      </c>
      <c r="AX379" s="11" t="s">
        <v>24</v>
      </c>
      <c r="AY379" s="195" t="s">
        <v>151</v>
      </c>
    </row>
    <row r="380" spans="2:65" s="1" customFormat="1" ht="22.5" customHeight="1">
      <c r="B380" s="173"/>
      <c r="C380" s="196" t="s">
        <v>665</v>
      </c>
      <c r="D380" s="196" t="s">
        <v>148</v>
      </c>
      <c r="E380" s="197" t="s">
        <v>666</v>
      </c>
      <c r="F380" s="198" t="s">
        <v>667</v>
      </c>
      <c r="G380" s="199" t="s">
        <v>157</v>
      </c>
      <c r="H380" s="200">
        <v>255</v>
      </c>
      <c r="I380" s="201"/>
      <c r="J380" s="202">
        <f>ROUND(I380*H380,2)</f>
        <v>0</v>
      </c>
      <c r="K380" s="198" t="s">
        <v>158</v>
      </c>
      <c r="L380" s="203"/>
      <c r="M380" s="204" t="s">
        <v>5</v>
      </c>
      <c r="N380" s="205" t="s">
        <v>49</v>
      </c>
      <c r="O380" s="41"/>
      <c r="P380" s="183">
        <f>O380*H380</f>
        <v>0</v>
      </c>
      <c r="Q380" s="183">
        <v>0.044</v>
      </c>
      <c r="R380" s="183">
        <f>Q380*H380</f>
        <v>11.219999999999999</v>
      </c>
      <c r="S380" s="183">
        <v>0</v>
      </c>
      <c r="T380" s="184">
        <f>S380*H380</f>
        <v>0</v>
      </c>
      <c r="AR380" s="23" t="s">
        <v>213</v>
      </c>
      <c r="AT380" s="23" t="s">
        <v>148</v>
      </c>
      <c r="AU380" s="23" t="s">
        <v>87</v>
      </c>
      <c r="AY380" s="23" t="s">
        <v>151</v>
      </c>
      <c r="BE380" s="185">
        <f>IF(N380="základní",J380,0)</f>
        <v>0</v>
      </c>
      <c r="BF380" s="185">
        <f>IF(N380="snížená",J380,0)</f>
        <v>0</v>
      </c>
      <c r="BG380" s="185">
        <f>IF(N380="zákl. přenesená",J380,0)</f>
        <v>0</v>
      </c>
      <c r="BH380" s="185">
        <f>IF(N380="sníž. přenesená",J380,0)</f>
        <v>0</v>
      </c>
      <c r="BI380" s="185">
        <f>IF(N380="nulová",J380,0)</f>
        <v>0</v>
      </c>
      <c r="BJ380" s="23" t="s">
        <v>24</v>
      </c>
      <c r="BK380" s="185">
        <f>ROUND(I380*H380,2)</f>
        <v>0</v>
      </c>
      <c r="BL380" s="23" t="s">
        <v>176</v>
      </c>
      <c r="BM380" s="23" t="s">
        <v>668</v>
      </c>
    </row>
    <row r="381" spans="2:51" s="11" customFormat="1" ht="13.5">
      <c r="B381" s="186"/>
      <c r="D381" s="187" t="s">
        <v>161</v>
      </c>
      <c r="E381" s="188" t="s">
        <v>5</v>
      </c>
      <c r="F381" s="189" t="s">
        <v>669</v>
      </c>
      <c r="H381" s="190">
        <v>255</v>
      </c>
      <c r="I381" s="191"/>
      <c r="L381" s="186"/>
      <c r="M381" s="192"/>
      <c r="N381" s="193"/>
      <c r="O381" s="193"/>
      <c r="P381" s="193"/>
      <c r="Q381" s="193"/>
      <c r="R381" s="193"/>
      <c r="S381" s="193"/>
      <c r="T381" s="194"/>
      <c r="AT381" s="195" t="s">
        <v>161</v>
      </c>
      <c r="AU381" s="195" t="s">
        <v>87</v>
      </c>
      <c r="AV381" s="11" t="s">
        <v>87</v>
      </c>
      <c r="AW381" s="11" t="s">
        <v>41</v>
      </c>
      <c r="AX381" s="11" t="s">
        <v>24</v>
      </c>
      <c r="AY381" s="195" t="s">
        <v>151</v>
      </c>
    </row>
    <row r="382" spans="2:65" s="1" customFormat="1" ht="22.5" customHeight="1">
      <c r="B382" s="173"/>
      <c r="C382" s="174" t="s">
        <v>670</v>
      </c>
      <c r="D382" s="174" t="s">
        <v>154</v>
      </c>
      <c r="E382" s="175" t="s">
        <v>671</v>
      </c>
      <c r="F382" s="176" t="s">
        <v>672</v>
      </c>
      <c r="G382" s="177" t="s">
        <v>278</v>
      </c>
      <c r="H382" s="178">
        <v>6933</v>
      </c>
      <c r="I382" s="179"/>
      <c r="J382" s="180">
        <f>ROUND(I382*H382,2)</f>
        <v>0</v>
      </c>
      <c r="K382" s="176" t="s">
        <v>158</v>
      </c>
      <c r="L382" s="40"/>
      <c r="M382" s="181" t="s">
        <v>5</v>
      </c>
      <c r="N382" s="182" t="s">
        <v>49</v>
      </c>
      <c r="O382" s="41"/>
      <c r="P382" s="183">
        <f>O382*H382</f>
        <v>0</v>
      </c>
      <c r="Q382" s="183">
        <v>0</v>
      </c>
      <c r="R382" s="183">
        <f>Q382*H382</f>
        <v>0</v>
      </c>
      <c r="S382" s="183">
        <v>0.126</v>
      </c>
      <c r="T382" s="184">
        <f>S382*H382</f>
        <v>873.558</v>
      </c>
      <c r="AR382" s="23" t="s">
        <v>176</v>
      </c>
      <c r="AT382" s="23" t="s">
        <v>154</v>
      </c>
      <c r="AU382" s="23" t="s">
        <v>87</v>
      </c>
      <c r="AY382" s="23" t="s">
        <v>151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23" t="s">
        <v>24</v>
      </c>
      <c r="BK382" s="185">
        <f>ROUND(I382*H382,2)</f>
        <v>0</v>
      </c>
      <c r="BL382" s="23" t="s">
        <v>176</v>
      </c>
      <c r="BM382" s="23" t="s">
        <v>673</v>
      </c>
    </row>
    <row r="383" spans="2:51" s="12" customFormat="1" ht="13.5">
      <c r="B383" s="211"/>
      <c r="D383" s="206" t="s">
        <v>161</v>
      </c>
      <c r="E383" s="212" t="s">
        <v>5</v>
      </c>
      <c r="F383" s="213" t="s">
        <v>674</v>
      </c>
      <c r="H383" s="214" t="s">
        <v>5</v>
      </c>
      <c r="I383" s="215"/>
      <c r="L383" s="211"/>
      <c r="M383" s="216"/>
      <c r="N383" s="217"/>
      <c r="O383" s="217"/>
      <c r="P383" s="217"/>
      <c r="Q383" s="217"/>
      <c r="R383" s="217"/>
      <c r="S383" s="217"/>
      <c r="T383" s="218"/>
      <c r="AT383" s="214" t="s">
        <v>161</v>
      </c>
      <c r="AU383" s="214" t="s">
        <v>87</v>
      </c>
      <c r="AV383" s="12" t="s">
        <v>24</v>
      </c>
      <c r="AW383" s="12" t="s">
        <v>41</v>
      </c>
      <c r="AX383" s="12" t="s">
        <v>78</v>
      </c>
      <c r="AY383" s="214" t="s">
        <v>151</v>
      </c>
    </row>
    <row r="384" spans="2:51" s="11" customFormat="1" ht="13.5">
      <c r="B384" s="186"/>
      <c r="D384" s="206" t="s">
        <v>161</v>
      </c>
      <c r="E384" s="195" t="s">
        <v>5</v>
      </c>
      <c r="F384" s="207" t="s">
        <v>526</v>
      </c>
      <c r="H384" s="208">
        <v>6933</v>
      </c>
      <c r="I384" s="191"/>
      <c r="L384" s="186"/>
      <c r="M384" s="192"/>
      <c r="N384" s="193"/>
      <c r="O384" s="193"/>
      <c r="P384" s="193"/>
      <c r="Q384" s="193"/>
      <c r="R384" s="193"/>
      <c r="S384" s="193"/>
      <c r="T384" s="194"/>
      <c r="AT384" s="195" t="s">
        <v>161</v>
      </c>
      <c r="AU384" s="195" t="s">
        <v>87</v>
      </c>
      <c r="AV384" s="11" t="s">
        <v>87</v>
      </c>
      <c r="AW384" s="11" t="s">
        <v>41</v>
      </c>
      <c r="AX384" s="11" t="s">
        <v>24</v>
      </c>
      <c r="AY384" s="195" t="s">
        <v>151</v>
      </c>
    </row>
    <row r="385" spans="2:63" s="10" customFormat="1" ht="29.85" customHeight="1">
      <c r="B385" s="159"/>
      <c r="D385" s="170" t="s">
        <v>77</v>
      </c>
      <c r="E385" s="171" t="s">
        <v>675</v>
      </c>
      <c r="F385" s="171" t="s">
        <v>676</v>
      </c>
      <c r="I385" s="162"/>
      <c r="J385" s="172">
        <f>BK385</f>
        <v>0</v>
      </c>
      <c r="L385" s="159"/>
      <c r="M385" s="164"/>
      <c r="N385" s="165"/>
      <c r="O385" s="165"/>
      <c r="P385" s="166">
        <f>SUM(P386:P387)</f>
        <v>0</v>
      </c>
      <c r="Q385" s="165"/>
      <c r="R385" s="166">
        <f>SUM(R386:R387)</f>
        <v>0</v>
      </c>
      <c r="S385" s="165"/>
      <c r="T385" s="167">
        <f>SUM(T386:T387)</f>
        <v>0</v>
      </c>
      <c r="AR385" s="160" t="s">
        <v>24</v>
      </c>
      <c r="AT385" s="168" t="s">
        <v>77</v>
      </c>
      <c r="AU385" s="168" t="s">
        <v>24</v>
      </c>
      <c r="AY385" s="160" t="s">
        <v>151</v>
      </c>
      <c r="BK385" s="169">
        <f>SUM(BK386:BK387)</f>
        <v>0</v>
      </c>
    </row>
    <row r="386" spans="2:65" s="1" customFormat="1" ht="31.5" customHeight="1">
      <c r="B386" s="173"/>
      <c r="C386" s="174" t="s">
        <v>677</v>
      </c>
      <c r="D386" s="174" t="s">
        <v>154</v>
      </c>
      <c r="E386" s="175" t="s">
        <v>678</v>
      </c>
      <c r="F386" s="176" t="s">
        <v>679</v>
      </c>
      <c r="G386" s="177" t="s">
        <v>351</v>
      </c>
      <c r="H386" s="178">
        <v>15491.854</v>
      </c>
      <c r="I386" s="179"/>
      <c r="J386" s="180">
        <f>ROUND(I386*H386,2)</f>
        <v>0</v>
      </c>
      <c r="K386" s="176" t="s">
        <v>158</v>
      </c>
      <c r="L386" s="40"/>
      <c r="M386" s="181" t="s">
        <v>5</v>
      </c>
      <c r="N386" s="182" t="s">
        <v>49</v>
      </c>
      <c r="O386" s="41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AR386" s="23" t="s">
        <v>176</v>
      </c>
      <c r="AT386" s="23" t="s">
        <v>154</v>
      </c>
      <c r="AU386" s="23" t="s">
        <v>87</v>
      </c>
      <c r="AY386" s="23" t="s">
        <v>151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23" t="s">
        <v>24</v>
      </c>
      <c r="BK386" s="185">
        <f>ROUND(I386*H386,2)</f>
        <v>0</v>
      </c>
      <c r="BL386" s="23" t="s">
        <v>176</v>
      </c>
      <c r="BM386" s="23" t="s">
        <v>680</v>
      </c>
    </row>
    <row r="387" spans="2:65" s="1" customFormat="1" ht="31.5" customHeight="1">
      <c r="B387" s="173"/>
      <c r="C387" s="174" t="s">
        <v>681</v>
      </c>
      <c r="D387" s="174" t="s">
        <v>154</v>
      </c>
      <c r="E387" s="175" t="s">
        <v>682</v>
      </c>
      <c r="F387" s="176" t="s">
        <v>683</v>
      </c>
      <c r="G387" s="177" t="s">
        <v>351</v>
      </c>
      <c r="H387" s="178">
        <v>15491.854</v>
      </c>
      <c r="I387" s="179"/>
      <c r="J387" s="180">
        <f>ROUND(I387*H387,2)</f>
        <v>0</v>
      </c>
      <c r="K387" s="176" t="s">
        <v>158</v>
      </c>
      <c r="L387" s="40"/>
      <c r="M387" s="181" t="s">
        <v>5</v>
      </c>
      <c r="N387" s="182" t="s">
        <v>49</v>
      </c>
      <c r="O387" s="41"/>
      <c r="P387" s="183">
        <f>O387*H387</f>
        <v>0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AR387" s="23" t="s">
        <v>176</v>
      </c>
      <c r="AT387" s="23" t="s">
        <v>154</v>
      </c>
      <c r="AU387" s="23" t="s">
        <v>87</v>
      </c>
      <c r="AY387" s="23" t="s">
        <v>151</v>
      </c>
      <c r="BE387" s="185">
        <f>IF(N387="základní",J387,0)</f>
        <v>0</v>
      </c>
      <c r="BF387" s="185">
        <f>IF(N387="snížená",J387,0)</f>
        <v>0</v>
      </c>
      <c r="BG387" s="185">
        <f>IF(N387="zákl. přenesená",J387,0)</f>
        <v>0</v>
      </c>
      <c r="BH387" s="185">
        <f>IF(N387="sníž. přenesená",J387,0)</f>
        <v>0</v>
      </c>
      <c r="BI387" s="185">
        <f>IF(N387="nulová",J387,0)</f>
        <v>0</v>
      </c>
      <c r="BJ387" s="23" t="s">
        <v>24</v>
      </c>
      <c r="BK387" s="185">
        <f>ROUND(I387*H387,2)</f>
        <v>0</v>
      </c>
      <c r="BL387" s="23" t="s">
        <v>176</v>
      </c>
      <c r="BM387" s="23" t="s">
        <v>684</v>
      </c>
    </row>
    <row r="388" spans="2:63" s="10" customFormat="1" ht="29.85" customHeight="1">
      <c r="B388" s="159"/>
      <c r="D388" s="170" t="s">
        <v>77</v>
      </c>
      <c r="E388" s="171" t="s">
        <v>685</v>
      </c>
      <c r="F388" s="171" t="s">
        <v>686</v>
      </c>
      <c r="I388" s="162"/>
      <c r="J388" s="172">
        <f>BK388</f>
        <v>0</v>
      </c>
      <c r="L388" s="159"/>
      <c r="M388" s="164"/>
      <c r="N388" s="165"/>
      <c r="O388" s="165"/>
      <c r="P388" s="166">
        <f>SUM(P389:P433)</f>
        <v>0</v>
      </c>
      <c r="Q388" s="165"/>
      <c r="R388" s="166">
        <f>SUM(R389:R433)</f>
        <v>0</v>
      </c>
      <c r="S388" s="165"/>
      <c r="T388" s="167">
        <f>SUM(T389:T433)</f>
        <v>0</v>
      </c>
      <c r="AR388" s="160" t="s">
        <v>24</v>
      </c>
      <c r="AT388" s="168" t="s">
        <v>77</v>
      </c>
      <c r="AU388" s="168" t="s">
        <v>24</v>
      </c>
      <c r="AY388" s="160" t="s">
        <v>151</v>
      </c>
      <c r="BK388" s="169">
        <f>SUM(BK389:BK433)</f>
        <v>0</v>
      </c>
    </row>
    <row r="389" spans="2:65" s="1" customFormat="1" ht="22.5" customHeight="1">
      <c r="B389" s="173"/>
      <c r="C389" s="174" t="s">
        <v>687</v>
      </c>
      <c r="D389" s="174" t="s">
        <v>154</v>
      </c>
      <c r="E389" s="175" t="s">
        <v>688</v>
      </c>
      <c r="F389" s="176" t="s">
        <v>689</v>
      </c>
      <c r="G389" s="177" t="s">
        <v>351</v>
      </c>
      <c r="H389" s="178">
        <v>2205.34</v>
      </c>
      <c r="I389" s="179"/>
      <c r="J389" s="180">
        <f>ROUND(I389*H389,2)</f>
        <v>0</v>
      </c>
      <c r="K389" s="176" t="s">
        <v>158</v>
      </c>
      <c r="L389" s="40"/>
      <c r="M389" s="181" t="s">
        <v>5</v>
      </c>
      <c r="N389" s="182" t="s">
        <v>49</v>
      </c>
      <c r="O389" s="41"/>
      <c r="P389" s="183">
        <f>O389*H389</f>
        <v>0</v>
      </c>
      <c r="Q389" s="183">
        <v>0</v>
      </c>
      <c r="R389" s="183">
        <f>Q389*H389</f>
        <v>0</v>
      </c>
      <c r="S389" s="183">
        <v>0</v>
      </c>
      <c r="T389" s="184">
        <f>S389*H389</f>
        <v>0</v>
      </c>
      <c r="AR389" s="23" t="s">
        <v>176</v>
      </c>
      <c r="AT389" s="23" t="s">
        <v>154</v>
      </c>
      <c r="AU389" s="23" t="s">
        <v>87</v>
      </c>
      <c r="AY389" s="23" t="s">
        <v>151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23" t="s">
        <v>24</v>
      </c>
      <c r="BK389" s="185">
        <f>ROUND(I389*H389,2)</f>
        <v>0</v>
      </c>
      <c r="BL389" s="23" t="s">
        <v>176</v>
      </c>
      <c r="BM389" s="23" t="s">
        <v>690</v>
      </c>
    </row>
    <row r="390" spans="2:51" s="12" customFormat="1" ht="13.5">
      <c r="B390" s="211"/>
      <c r="D390" s="206" t="s">
        <v>161</v>
      </c>
      <c r="E390" s="212" t="s">
        <v>5</v>
      </c>
      <c r="F390" s="213" t="s">
        <v>691</v>
      </c>
      <c r="H390" s="214" t="s">
        <v>5</v>
      </c>
      <c r="I390" s="215"/>
      <c r="L390" s="211"/>
      <c r="M390" s="216"/>
      <c r="N390" s="217"/>
      <c r="O390" s="217"/>
      <c r="P390" s="217"/>
      <c r="Q390" s="217"/>
      <c r="R390" s="217"/>
      <c r="S390" s="217"/>
      <c r="T390" s="218"/>
      <c r="AT390" s="214" t="s">
        <v>161</v>
      </c>
      <c r="AU390" s="214" t="s">
        <v>87</v>
      </c>
      <c r="AV390" s="12" t="s">
        <v>24</v>
      </c>
      <c r="AW390" s="12" t="s">
        <v>41</v>
      </c>
      <c r="AX390" s="12" t="s">
        <v>78</v>
      </c>
      <c r="AY390" s="214" t="s">
        <v>151</v>
      </c>
    </row>
    <row r="391" spans="2:51" s="11" customFormat="1" ht="13.5">
      <c r="B391" s="186"/>
      <c r="D391" s="206" t="s">
        <v>161</v>
      </c>
      <c r="E391" s="195" t="s">
        <v>5</v>
      </c>
      <c r="F391" s="207" t="s">
        <v>692</v>
      </c>
      <c r="H391" s="208">
        <v>121.842</v>
      </c>
      <c r="I391" s="191"/>
      <c r="L391" s="186"/>
      <c r="M391" s="192"/>
      <c r="N391" s="193"/>
      <c r="O391" s="193"/>
      <c r="P391" s="193"/>
      <c r="Q391" s="193"/>
      <c r="R391" s="193"/>
      <c r="S391" s="193"/>
      <c r="T391" s="194"/>
      <c r="AT391" s="195" t="s">
        <v>161</v>
      </c>
      <c r="AU391" s="195" t="s">
        <v>87</v>
      </c>
      <c r="AV391" s="11" t="s">
        <v>87</v>
      </c>
      <c r="AW391" s="11" t="s">
        <v>41</v>
      </c>
      <c r="AX391" s="11" t="s">
        <v>78</v>
      </c>
      <c r="AY391" s="195" t="s">
        <v>151</v>
      </c>
    </row>
    <row r="392" spans="2:51" s="12" customFormat="1" ht="13.5">
      <c r="B392" s="211"/>
      <c r="D392" s="206" t="s">
        <v>161</v>
      </c>
      <c r="E392" s="212" t="s">
        <v>5</v>
      </c>
      <c r="F392" s="213" t="s">
        <v>693</v>
      </c>
      <c r="H392" s="214" t="s">
        <v>5</v>
      </c>
      <c r="I392" s="215"/>
      <c r="L392" s="211"/>
      <c r="M392" s="216"/>
      <c r="N392" s="217"/>
      <c r="O392" s="217"/>
      <c r="P392" s="217"/>
      <c r="Q392" s="217"/>
      <c r="R392" s="217"/>
      <c r="S392" s="217"/>
      <c r="T392" s="218"/>
      <c r="AT392" s="214" t="s">
        <v>161</v>
      </c>
      <c r="AU392" s="214" t="s">
        <v>87</v>
      </c>
      <c r="AV392" s="12" t="s">
        <v>24</v>
      </c>
      <c r="AW392" s="12" t="s">
        <v>41</v>
      </c>
      <c r="AX392" s="12" t="s">
        <v>78</v>
      </c>
      <c r="AY392" s="214" t="s">
        <v>151</v>
      </c>
    </row>
    <row r="393" spans="2:51" s="11" customFormat="1" ht="13.5">
      <c r="B393" s="186"/>
      <c r="D393" s="206" t="s">
        <v>161</v>
      </c>
      <c r="E393" s="195" t="s">
        <v>5</v>
      </c>
      <c r="F393" s="207" t="s">
        <v>694</v>
      </c>
      <c r="H393" s="208">
        <v>2083.498</v>
      </c>
      <c r="I393" s="191"/>
      <c r="L393" s="186"/>
      <c r="M393" s="192"/>
      <c r="N393" s="193"/>
      <c r="O393" s="193"/>
      <c r="P393" s="193"/>
      <c r="Q393" s="193"/>
      <c r="R393" s="193"/>
      <c r="S393" s="193"/>
      <c r="T393" s="194"/>
      <c r="AT393" s="195" t="s">
        <v>161</v>
      </c>
      <c r="AU393" s="195" t="s">
        <v>87</v>
      </c>
      <c r="AV393" s="11" t="s">
        <v>87</v>
      </c>
      <c r="AW393" s="11" t="s">
        <v>41</v>
      </c>
      <c r="AX393" s="11" t="s">
        <v>78</v>
      </c>
      <c r="AY393" s="195" t="s">
        <v>151</v>
      </c>
    </row>
    <row r="394" spans="2:51" s="13" customFormat="1" ht="13.5">
      <c r="B394" s="225"/>
      <c r="D394" s="187" t="s">
        <v>161</v>
      </c>
      <c r="E394" s="226" t="s">
        <v>5</v>
      </c>
      <c r="F394" s="227" t="s">
        <v>283</v>
      </c>
      <c r="H394" s="228">
        <v>2205.34</v>
      </c>
      <c r="I394" s="229"/>
      <c r="L394" s="225"/>
      <c r="M394" s="230"/>
      <c r="N394" s="231"/>
      <c r="O394" s="231"/>
      <c r="P394" s="231"/>
      <c r="Q394" s="231"/>
      <c r="R394" s="231"/>
      <c r="S394" s="231"/>
      <c r="T394" s="232"/>
      <c r="AT394" s="233" t="s">
        <v>161</v>
      </c>
      <c r="AU394" s="233" t="s">
        <v>87</v>
      </c>
      <c r="AV394" s="13" t="s">
        <v>176</v>
      </c>
      <c r="AW394" s="13" t="s">
        <v>41</v>
      </c>
      <c r="AX394" s="13" t="s">
        <v>24</v>
      </c>
      <c r="AY394" s="233" t="s">
        <v>151</v>
      </c>
    </row>
    <row r="395" spans="2:65" s="1" customFormat="1" ht="22.5" customHeight="1">
      <c r="B395" s="173"/>
      <c r="C395" s="174" t="s">
        <v>695</v>
      </c>
      <c r="D395" s="174" t="s">
        <v>154</v>
      </c>
      <c r="E395" s="175" t="s">
        <v>688</v>
      </c>
      <c r="F395" s="176" t="s">
        <v>689</v>
      </c>
      <c r="G395" s="177" t="s">
        <v>351</v>
      </c>
      <c r="H395" s="178">
        <v>1801.458</v>
      </c>
      <c r="I395" s="179"/>
      <c r="J395" s="180">
        <f>ROUND(I395*H395,2)</f>
        <v>0</v>
      </c>
      <c r="K395" s="176" t="s">
        <v>158</v>
      </c>
      <c r="L395" s="40"/>
      <c r="M395" s="181" t="s">
        <v>5</v>
      </c>
      <c r="N395" s="182" t="s">
        <v>49</v>
      </c>
      <c r="O395" s="41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AR395" s="23" t="s">
        <v>176</v>
      </c>
      <c r="AT395" s="23" t="s">
        <v>154</v>
      </c>
      <c r="AU395" s="23" t="s">
        <v>87</v>
      </c>
      <c r="AY395" s="23" t="s">
        <v>151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23" t="s">
        <v>24</v>
      </c>
      <c r="BK395" s="185">
        <f>ROUND(I395*H395,2)</f>
        <v>0</v>
      </c>
      <c r="BL395" s="23" t="s">
        <v>176</v>
      </c>
      <c r="BM395" s="23" t="s">
        <v>696</v>
      </c>
    </row>
    <row r="396" spans="2:51" s="12" customFormat="1" ht="13.5">
      <c r="B396" s="211"/>
      <c r="D396" s="206" t="s">
        <v>161</v>
      </c>
      <c r="E396" s="212" t="s">
        <v>5</v>
      </c>
      <c r="F396" s="213" t="s">
        <v>697</v>
      </c>
      <c r="H396" s="214" t="s">
        <v>5</v>
      </c>
      <c r="I396" s="215"/>
      <c r="L396" s="211"/>
      <c r="M396" s="216"/>
      <c r="N396" s="217"/>
      <c r="O396" s="217"/>
      <c r="P396" s="217"/>
      <c r="Q396" s="217"/>
      <c r="R396" s="217"/>
      <c r="S396" s="217"/>
      <c r="T396" s="218"/>
      <c r="AT396" s="214" t="s">
        <v>161</v>
      </c>
      <c r="AU396" s="214" t="s">
        <v>87</v>
      </c>
      <c r="AV396" s="12" t="s">
        <v>24</v>
      </c>
      <c r="AW396" s="12" t="s">
        <v>41</v>
      </c>
      <c r="AX396" s="12" t="s">
        <v>78</v>
      </c>
      <c r="AY396" s="214" t="s">
        <v>151</v>
      </c>
    </row>
    <row r="397" spans="2:51" s="12" customFormat="1" ht="13.5">
      <c r="B397" s="211"/>
      <c r="D397" s="206" t="s">
        <v>161</v>
      </c>
      <c r="E397" s="212" t="s">
        <v>5</v>
      </c>
      <c r="F397" s="213" t="s">
        <v>698</v>
      </c>
      <c r="H397" s="214" t="s">
        <v>5</v>
      </c>
      <c r="I397" s="215"/>
      <c r="L397" s="211"/>
      <c r="M397" s="216"/>
      <c r="N397" s="217"/>
      <c r="O397" s="217"/>
      <c r="P397" s="217"/>
      <c r="Q397" s="217"/>
      <c r="R397" s="217"/>
      <c r="S397" s="217"/>
      <c r="T397" s="218"/>
      <c r="AT397" s="214" t="s">
        <v>161</v>
      </c>
      <c r="AU397" s="214" t="s">
        <v>87</v>
      </c>
      <c r="AV397" s="12" t="s">
        <v>24</v>
      </c>
      <c r="AW397" s="12" t="s">
        <v>41</v>
      </c>
      <c r="AX397" s="12" t="s">
        <v>78</v>
      </c>
      <c r="AY397" s="214" t="s">
        <v>151</v>
      </c>
    </row>
    <row r="398" spans="2:51" s="11" customFormat="1" ht="13.5">
      <c r="B398" s="186"/>
      <c r="D398" s="206" t="s">
        <v>161</v>
      </c>
      <c r="E398" s="195" t="s">
        <v>5</v>
      </c>
      <c r="F398" s="207" t="s">
        <v>699</v>
      </c>
      <c r="H398" s="208">
        <v>446.754</v>
      </c>
      <c r="I398" s="191"/>
      <c r="L398" s="186"/>
      <c r="M398" s="192"/>
      <c r="N398" s="193"/>
      <c r="O398" s="193"/>
      <c r="P398" s="193"/>
      <c r="Q398" s="193"/>
      <c r="R398" s="193"/>
      <c r="S398" s="193"/>
      <c r="T398" s="194"/>
      <c r="AT398" s="195" t="s">
        <v>161</v>
      </c>
      <c r="AU398" s="195" t="s">
        <v>87</v>
      </c>
      <c r="AV398" s="11" t="s">
        <v>87</v>
      </c>
      <c r="AW398" s="11" t="s">
        <v>41</v>
      </c>
      <c r="AX398" s="11" t="s">
        <v>78</v>
      </c>
      <c r="AY398" s="195" t="s">
        <v>151</v>
      </c>
    </row>
    <row r="399" spans="2:51" s="11" customFormat="1" ht="13.5">
      <c r="B399" s="186"/>
      <c r="D399" s="206" t="s">
        <v>161</v>
      </c>
      <c r="E399" s="195" t="s">
        <v>5</v>
      </c>
      <c r="F399" s="207" t="s">
        <v>700</v>
      </c>
      <c r="H399" s="208">
        <v>70.555</v>
      </c>
      <c r="I399" s="191"/>
      <c r="L399" s="186"/>
      <c r="M399" s="192"/>
      <c r="N399" s="193"/>
      <c r="O399" s="193"/>
      <c r="P399" s="193"/>
      <c r="Q399" s="193"/>
      <c r="R399" s="193"/>
      <c r="S399" s="193"/>
      <c r="T399" s="194"/>
      <c r="AT399" s="195" t="s">
        <v>161</v>
      </c>
      <c r="AU399" s="195" t="s">
        <v>87</v>
      </c>
      <c r="AV399" s="11" t="s">
        <v>87</v>
      </c>
      <c r="AW399" s="11" t="s">
        <v>41</v>
      </c>
      <c r="AX399" s="11" t="s">
        <v>78</v>
      </c>
      <c r="AY399" s="195" t="s">
        <v>151</v>
      </c>
    </row>
    <row r="400" spans="2:51" s="14" customFormat="1" ht="13.5">
      <c r="B400" s="234"/>
      <c r="D400" s="206" t="s">
        <v>161</v>
      </c>
      <c r="E400" s="235" t="s">
        <v>5</v>
      </c>
      <c r="F400" s="236" t="s">
        <v>305</v>
      </c>
      <c r="H400" s="237">
        <v>517.309</v>
      </c>
      <c r="I400" s="238"/>
      <c r="L400" s="234"/>
      <c r="M400" s="239"/>
      <c r="N400" s="240"/>
      <c r="O400" s="240"/>
      <c r="P400" s="240"/>
      <c r="Q400" s="240"/>
      <c r="R400" s="240"/>
      <c r="S400" s="240"/>
      <c r="T400" s="241"/>
      <c r="AT400" s="235" t="s">
        <v>161</v>
      </c>
      <c r="AU400" s="235" t="s">
        <v>87</v>
      </c>
      <c r="AV400" s="14" t="s">
        <v>150</v>
      </c>
      <c r="AW400" s="14" t="s">
        <v>41</v>
      </c>
      <c r="AX400" s="14" t="s">
        <v>78</v>
      </c>
      <c r="AY400" s="235" t="s">
        <v>151</v>
      </c>
    </row>
    <row r="401" spans="2:51" s="11" customFormat="1" ht="13.5">
      <c r="B401" s="186"/>
      <c r="D401" s="206" t="s">
        <v>161</v>
      </c>
      <c r="E401" s="195" t="s">
        <v>5</v>
      </c>
      <c r="F401" s="207" t="s">
        <v>701</v>
      </c>
      <c r="H401" s="208">
        <v>517.309</v>
      </c>
      <c r="I401" s="191"/>
      <c r="L401" s="186"/>
      <c r="M401" s="192"/>
      <c r="N401" s="193"/>
      <c r="O401" s="193"/>
      <c r="P401" s="193"/>
      <c r="Q401" s="193"/>
      <c r="R401" s="193"/>
      <c r="S401" s="193"/>
      <c r="T401" s="194"/>
      <c r="AT401" s="195" t="s">
        <v>161</v>
      </c>
      <c r="AU401" s="195" t="s">
        <v>87</v>
      </c>
      <c r="AV401" s="11" t="s">
        <v>87</v>
      </c>
      <c r="AW401" s="11" t="s">
        <v>41</v>
      </c>
      <c r="AX401" s="11" t="s">
        <v>78</v>
      </c>
      <c r="AY401" s="195" t="s">
        <v>151</v>
      </c>
    </row>
    <row r="402" spans="2:51" s="14" customFormat="1" ht="13.5">
      <c r="B402" s="234"/>
      <c r="D402" s="206" t="s">
        <v>161</v>
      </c>
      <c r="E402" s="235" t="s">
        <v>5</v>
      </c>
      <c r="F402" s="236" t="s">
        <v>305</v>
      </c>
      <c r="H402" s="237">
        <v>517.309</v>
      </c>
      <c r="I402" s="238"/>
      <c r="L402" s="234"/>
      <c r="M402" s="239"/>
      <c r="N402" s="240"/>
      <c r="O402" s="240"/>
      <c r="P402" s="240"/>
      <c r="Q402" s="240"/>
      <c r="R402" s="240"/>
      <c r="S402" s="240"/>
      <c r="T402" s="241"/>
      <c r="AT402" s="235" t="s">
        <v>161</v>
      </c>
      <c r="AU402" s="235" t="s">
        <v>87</v>
      </c>
      <c r="AV402" s="14" t="s">
        <v>150</v>
      </c>
      <c r="AW402" s="14" t="s">
        <v>41</v>
      </c>
      <c r="AX402" s="14" t="s">
        <v>78</v>
      </c>
      <c r="AY402" s="235" t="s">
        <v>151</v>
      </c>
    </row>
    <row r="403" spans="2:51" s="12" customFormat="1" ht="27">
      <c r="B403" s="211"/>
      <c r="D403" s="206" t="s">
        <v>161</v>
      </c>
      <c r="E403" s="212" t="s">
        <v>5</v>
      </c>
      <c r="F403" s="213" t="s">
        <v>702</v>
      </c>
      <c r="H403" s="214" t="s">
        <v>5</v>
      </c>
      <c r="I403" s="215"/>
      <c r="L403" s="211"/>
      <c r="M403" s="216"/>
      <c r="N403" s="217"/>
      <c r="O403" s="217"/>
      <c r="P403" s="217"/>
      <c r="Q403" s="217"/>
      <c r="R403" s="217"/>
      <c r="S403" s="217"/>
      <c r="T403" s="218"/>
      <c r="AT403" s="214" t="s">
        <v>161</v>
      </c>
      <c r="AU403" s="214" t="s">
        <v>87</v>
      </c>
      <c r="AV403" s="12" t="s">
        <v>24</v>
      </c>
      <c r="AW403" s="12" t="s">
        <v>41</v>
      </c>
      <c r="AX403" s="12" t="s">
        <v>78</v>
      </c>
      <c r="AY403" s="214" t="s">
        <v>151</v>
      </c>
    </row>
    <row r="404" spans="2:51" s="11" customFormat="1" ht="13.5">
      <c r="B404" s="186"/>
      <c r="D404" s="206" t="s">
        <v>161</v>
      </c>
      <c r="E404" s="195" t="s">
        <v>5</v>
      </c>
      <c r="F404" s="207" t="s">
        <v>703</v>
      </c>
      <c r="H404" s="208">
        <v>107.16</v>
      </c>
      <c r="I404" s="191"/>
      <c r="L404" s="186"/>
      <c r="M404" s="192"/>
      <c r="N404" s="193"/>
      <c r="O404" s="193"/>
      <c r="P404" s="193"/>
      <c r="Q404" s="193"/>
      <c r="R404" s="193"/>
      <c r="S404" s="193"/>
      <c r="T404" s="194"/>
      <c r="AT404" s="195" t="s">
        <v>161</v>
      </c>
      <c r="AU404" s="195" t="s">
        <v>87</v>
      </c>
      <c r="AV404" s="11" t="s">
        <v>87</v>
      </c>
      <c r="AW404" s="11" t="s">
        <v>41</v>
      </c>
      <c r="AX404" s="11" t="s">
        <v>78</v>
      </c>
      <c r="AY404" s="195" t="s">
        <v>151</v>
      </c>
    </row>
    <row r="405" spans="2:51" s="11" customFormat="1" ht="13.5">
      <c r="B405" s="186"/>
      <c r="D405" s="206" t="s">
        <v>161</v>
      </c>
      <c r="E405" s="195" t="s">
        <v>5</v>
      </c>
      <c r="F405" s="207" t="s">
        <v>704</v>
      </c>
      <c r="H405" s="208">
        <v>53.58</v>
      </c>
      <c r="I405" s="191"/>
      <c r="L405" s="186"/>
      <c r="M405" s="192"/>
      <c r="N405" s="193"/>
      <c r="O405" s="193"/>
      <c r="P405" s="193"/>
      <c r="Q405" s="193"/>
      <c r="R405" s="193"/>
      <c r="S405" s="193"/>
      <c r="T405" s="194"/>
      <c r="AT405" s="195" t="s">
        <v>161</v>
      </c>
      <c r="AU405" s="195" t="s">
        <v>87</v>
      </c>
      <c r="AV405" s="11" t="s">
        <v>87</v>
      </c>
      <c r="AW405" s="11" t="s">
        <v>41</v>
      </c>
      <c r="AX405" s="11" t="s">
        <v>78</v>
      </c>
      <c r="AY405" s="195" t="s">
        <v>151</v>
      </c>
    </row>
    <row r="406" spans="2:51" s="11" customFormat="1" ht="13.5">
      <c r="B406" s="186"/>
      <c r="D406" s="206" t="s">
        <v>161</v>
      </c>
      <c r="E406" s="195" t="s">
        <v>5</v>
      </c>
      <c r="F406" s="207" t="s">
        <v>705</v>
      </c>
      <c r="H406" s="208">
        <v>222.68</v>
      </c>
      <c r="I406" s="191"/>
      <c r="L406" s="186"/>
      <c r="M406" s="192"/>
      <c r="N406" s="193"/>
      <c r="O406" s="193"/>
      <c r="P406" s="193"/>
      <c r="Q406" s="193"/>
      <c r="R406" s="193"/>
      <c r="S406" s="193"/>
      <c r="T406" s="194"/>
      <c r="AT406" s="195" t="s">
        <v>161</v>
      </c>
      <c r="AU406" s="195" t="s">
        <v>87</v>
      </c>
      <c r="AV406" s="11" t="s">
        <v>87</v>
      </c>
      <c r="AW406" s="11" t="s">
        <v>41</v>
      </c>
      <c r="AX406" s="11" t="s">
        <v>78</v>
      </c>
      <c r="AY406" s="195" t="s">
        <v>151</v>
      </c>
    </row>
    <row r="407" spans="2:51" s="14" customFormat="1" ht="13.5">
      <c r="B407" s="234"/>
      <c r="D407" s="206" t="s">
        <v>161</v>
      </c>
      <c r="E407" s="235" t="s">
        <v>5</v>
      </c>
      <c r="F407" s="236" t="s">
        <v>305</v>
      </c>
      <c r="H407" s="237">
        <v>383.42</v>
      </c>
      <c r="I407" s="238"/>
      <c r="L407" s="234"/>
      <c r="M407" s="239"/>
      <c r="N407" s="240"/>
      <c r="O407" s="240"/>
      <c r="P407" s="240"/>
      <c r="Q407" s="240"/>
      <c r="R407" s="240"/>
      <c r="S407" s="240"/>
      <c r="T407" s="241"/>
      <c r="AT407" s="235" t="s">
        <v>161</v>
      </c>
      <c r="AU407" s="235" t="s">
        <v>87</v>
      </c>
      <c r="AV407" s="14" t="s">
        <v>150</v>
      </c>
      <c r="AW407" s="14" t="s">
        <v>41</v>
      </c>
      <c r="AX407" s="14" t="s">
        <v>78</v>
      </c>
      <c r="AY407" s="235" t="s">
        <v>151</v>
      </c>
    </row>
    <row r="408" spans="2:51" s="11" customFormat="1" ht="13.5">
      <c r="B408" s="186"/>
      <c r="D408" s="206" t="s">
        <v>161</v>
      </c>
      <c r="E408" s="195" t="s">
        <v>5</v>
      </c>
      <c r="F408" s="207" t="s">
        <v>706</v>
      </c>
      <c r="H408" s="208">
        <v>383.42</v>
      </c>
      <c r="I408" s="191"/>
      <c r="L408" s="186"/>
      <c r="M408" s="192"/>
      <c r="N408" s="193"/>
      <c r="O408" s="193"/>
      <c r="P408" s="193"/>
      <c r="Q408" s="193"/>
      <c r="R408" s="193"/>
      <c r="S408" s="193"/>
      <c r="T408" s="194"/>
      <c r="AT408" s="195" t="s">
        <v>161</v>
      </c>
      <c r="AU408" s="195" t="s">
        <v>87</v>
      </c>
      <c r="AV408" s="11" t="s">
        <v>87</v>
      </c>
      <c r="AW408" s="11" t="s">
        <v>41</v>
      </c>
      <c r="AX408" s="11" t="s">
        <v>78</v>
      </c>
      <c r="AY408" s="195" t="s">
        <v>151</v>
      </c>
    </row>
    <row r="409" spans="2:51" s="14" customFormat="1" ht="13.5">
      <c r="B409" s="234"/>
      <c r="D409" s="206" t="s">
        <v>161</v>
      </c>
      <c r="E409" s="235" t="s">
        <v>5</v>
      </c>
      <c r="F409" s="236" t="s">
        <v>305</v>
      </c>
      <c r="H409" s="237">
        <v>383.42</v>
      </c>
      <c r="I409" s="238"/>
      <c r="L409" s="234"/>
      <c r="M409" s="239"/>
      <c r="N409" s="240"/>
      <c r="O409" s="240"/>
      <c r="P409" s="240"/>
      <c r="Q409" s="240"/>
      <c r="R409" s="240"/>
      <c r="S409" s="240"/>
      <c r="T409" s="241"/>
      <c r="AT409" s="235" t="s">
        <v>161</v>
      </c>
      <c r="AU409" s="235" t="s">
        <v>87</v>
      </c>
      <c r="AV409" s="14" t="s">
        <v>150</v>
      </c>
      <c r="AW409" s="14" t="s">
        <v>41</v>
      </c>
      <c r="AX409" s="14" t="s">
        <v>78</v>
      </c>
      <c r="AY409" s="235" t="s">
        <v>151</v>
      </c>
    </row>
    <row r="410" spans="2:51" s="13" customFormat="1" ht="13.5">
      <c r="B410" s="225"/>
      <c r="D410" s="187" t="s">
        <v>161</v>
      </c>
      <c r="E410" s="226" t="s">
        <v>5</v>
      </c>
      <c r="F410" s="227" t="s">
        <v>283</v>
      </c>
      <c r="H410" s="228">
        <v>1801.458</v>
      </c>
      <c r="I410" s="229"/>
      <c r="L410" s="225"/>
      <c r="M410" s="230"/>
      <c r="N410" s="231"/>
      <c r="O410" s="231"/>
      <c r="P410" s="231"/>
      <c r="Q410" s="231"/>
      <c r="R410" s="231"/>
      <c r="S410" s="231"/>
      <c r="T410" s="232"/>
      <c r="AT410" s="233" t="s">
        <v>161</v>
      </c>
      <c r="AU410" s="233" t="s">
        <v>87</v>
      </c>
      <c r="AV410" s="13" t="s">
        <v>176</v>
      </c>
      <c r="AW410" s="13" t="s">
        <v>41</v>
      </c>
      <c r="AX410" s="13" t="s">
        <v>24</v>
      </c>
      <c r="AY410" s="233" t="s">
        <v>151</v>
      </c>
    </row>
    <row r="411" spans="2:65" s="1" customFormat="1" ht="22.5" customHeight="1">
      <c r="B411" s="173"/>
      <c r="C411" s="174" t="s">
        <v>707</v>
      </c>
      <c r="D411" s="174" t="s">
        <v>154</v>
      </c>
      <c r="E411" s="175" t="s">
        <v>708</v>
      </c>
      <c r="F411" s="176" t="s">
        <v>709</v>
      </c>
      <c r="G411" s="177" t="s">
        <v>351</v>
      </c>
      <c r="H411" s="178">
        <v>3602.916</v>
      </c>
      <c r="I411" s="179"/>
      <c r="J411" s="180">
        <f>ROUND(I411*H411,2)</f>
        <v>0</v>
      </c>
      <c r="K411" s="176" t="s">
        <v>158</v>
      </c>
      <c r="L411" s="40"/>
      <c r="M411" s="181" t="s">
        <v>5</v>
      </c>
      <c r="N411" s="182" t="s">
        <v>49</v>
      </c>
      <c r="O411" s="41"/>
      <c r="P411" s="183">
        <f>O411*H411</f>
        <v>0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AR411" s="23" t="s">
        <v>176</v>
      </c>
      <c r="AT411" s="23" t="s">
        <v>154</v>
      </c>
      <c r="AU411" s="23" t="s">
        <v>87</v>
      </c>
      <c r="AY411" s="23" t="s">
        <v>151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23" t="s">
        <v>24</v>
      </c>
      <c r="BK411" s="185">
        <f>ROUND(I411*H411,2)</f>
        <v>0</v>
      </c>
      <c r="BL411" s="23" t="s">
        <v>176</v>
      </c>
      <c r="BM411" s="23" t="s">
        <v>710</v>
      </c>
    </row>
    <row r="412" spans="2:51" s="11" customFormat="1" ht="13.5">
      <c r="B412" s="186"/>
      <c r="D412" s="206" t="s">
        <v>161</v>
      </c>
      <c r="E412" s="195" t="s">
        <v>5</v>
      </c>
      <c r="F412" s="207" t="s">
        <v>711</v>
      </c>
      <c r="H412" s="208">
        <v>3602.916</v>
      </c>
      <c r="I412" s="191"/>
      <c r="L412" s="186"/>
      <c r="M412" s="192"/>
      <c r="N412" s="193"/>
      <c r="O412" s="193"/>
      <c r="P412" s="193"/>
      <c r="Q412" s="193"/>
      <c r="R412" s="193"/>
      <c r="S412" s="193"/>
      <c r="T412" s="194"/>
      <c r="AT412" s="195" t="s">
        <v>161</v>
      </c>
      <c r="AU412" s="195" t="s">
        <v>87</v>
      </c>
      <c r="AV412" s="11" t="s">
        <v>87</v>
      </c>
      <c r="AW412" s="11" t="s">
        <v>41</v>
      </c>
      <c r="AX412" s="11" t="s">
        <v>24</v>
      </c>
      <c r="AY412" s="195" t="s">
        <v>151</v>
      </c>
    </row>
    <row r="413" spans="2:51" s="12" customFormat="1" ht="27">
      <c r="B413" s="211"/>
      <c r="D413" s="187" t="s">
        <v>161</v>
      </c>
      <c r="E413" s="219" t="s">
        <v>5</v>
      </c>
      <c r="F413" s="220" t="s">
        <v>712</v>
      </c>
      <c r="H413" s="221" t="s">
        <v>5</v>
      </c>
      <c r="I413" s="215"/>
      <c r="L413" s="211"/>
      <c r="M413" s="216"/>
      <c r="N413" s="217"/>
      <c r="O413" s="217"/>
      <c r="P413" s="217"/>
      <c r="Q413" s="217"/>
      <c r="R413" s="217"/>
      <c r="S413" s="217"/>
      <c r="T413" s="218"/>
      <c r="AT413" s="214" t="s">
        <v>161</v>
      </c>
      <c r="AU413" s="214" t="s">
        <v>87</v>
      </c>
      <c r="AV413" s="12" t="s">
        <v>24</v>
      </c>
      <c r="AW413" s="12" t="s">
        <v>41</v>
      </c>
      <c r="AX413" s="12" t="s">
        <v>78</v>
      </c>
      <c r="AY413" s="214" t="s">
        <v>151</v>
      </c>
    </row>
    <row r="414" spans="2:65" s="1" customFormat="1" ht="22.5" customHeight="1">
      <c r="B414" s="173"/>
      <c r="C414" s="174" t="s">
        <v>713</v>
      </c>
      <c r="D414" s="174" t="s">
        <v>154</v>
      </c>
      <c r="E414" s="175" t="s">
        <v>708</v>
      </c>
      <c r="F414" s="176" t="s">
        <v>709</v>
      </c>
      <c r="G414" s="177" t="s">
        <v>351</v>
      </c>
      <c r="H414" s="178">
        <v>41901.46</v>
      </c>
      <c r="I414" s="179"/>
      <c r="J414" s="180">
        <f>ROUND(I414*H414,2)</f>
        <v>0</v>
      </c>
      <c r="K414" s="176" t="s">
        <v>158</v>
      </c>
      <c r="L414" s="40"/>
      <c r="M414" s="181" t="s">
        <v>5</v>
      </c>
      <c r="N414" s="182" t="s">
        <v>49</v>
      </c>
      <c r="O414" s="41"/>
      <c r="P414" s="183">
        <f>O414*H414</f>
        <v>0</v>
      </c>
      <c r="Q414" s="183">
        <v>0</v>
      </c>
      <c r="R414" s="183">
        <f>Q414*H414</f>
        <v>0</v>
      </c>
      <c r="S414" s="183">
        <v>0</v>
      </c>
      <c r="T414" s="184">
        <f>S414*H414</f>
        <v>0</v>
      </c>
      <c r="AR414" s="23" t="s">
        <v>176</v>
      </c>
      <c r="AT414" s="23" t="s">
        <v>154</v>
      </c>
      <c r="AU414" s="23" t="s">
        <v>87</v>
      </c>
      <c r="AY414" s="23" t="s">
        <v>151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23" t="s">
        <v>24</v>
      </c>
      <c r="BK414" s="185">
        <f>ROUND(I414*H414,2)</f>
        <v>0</v>
      </c>
      <c r="BL414" s="23" t="s">
        <v>176</v>
      </c>
      <c r="BM414" s="23" t="s">
        <v>714</v>
      </c>
    </row>
    <row r="415" spans="2:51" s="11" customFormat="1" ht="13.5">
      <c r="B415" s="186"/>
      <c r="D415" s="206" t="s">
        <v>161</v>
      </c>
      <c r="E415" s="195" t="s">
        <v>5</v>
      </c>
      <c r="F415" s="207" t="s">
        <v>715</v>
      </c>
      <c r="H415" s="208">
        <v>41901.46</v>
      </c>
      <c r="I415" s="191"/>
      <c r="L415" s="186"/>
      <c r="M415" s="192"/>
      <c r="N415" s="193"/>
      <c r="O415" s="193"/>
      <c r="P415" s="193"/>
      <c r="Q415" s="193"/>
      <c r="R415" s="193"/>
      <c r="S415" s="193"/>
      <c r="T415" s="194"/>
      <c r="AT415" s="195" t="s">
        <v>161</v>
      </c>
      <c r="AU415" s="195" t="s">
        <v>87</v>
      </c>
      <c r="AV415" s="11" t="s">
        <v>87</v>
      </c>
      <c r="AW415" s="11" t="s">
        <v>41</v>
      </c>
      <c r="AX415" s="11" t="s">
        <v>24</v>
      </c>
      <c r="AY415" s="195" t="s">
        <v>151</v>
      </c>
    </row>
    <row r="416" spans="2:51" s="12" customFormat="1" ht="27">
      <c r="B416" s="211"/>
      <c r="D416" s="187" t="s">
        <v>161</v>
      </c>
      <c r="E416" s="219" t="s">
        <v>5</v>
      </c>
      <c r="F416" s="220" t="s">
        <v>339</v>
      </c>
      <c r="H416" s="221" t="s">
        <v>5</v>
      </c>
      <c r="I416" s="215"/>
      <c r="L416" s="211"/>
      <c r="M416" s="216"/>
      <c r="N416" s="217"/>
      <c r="O416" s="217"/>
      <c r="P416" s="217"/>
      <c r="Q416" s="217"/>
      <c r="R416" s="217"/>
      <c r="S416" s="217"/>
      <c r="T416" s="218"/>
      <c r="AT416" s="214" t="s">
        <v>161</v>
      </c>
      <c r="AU416" s="214" t="s">
        <v>87</v>
      </c>
      <c r="AV416" s="12" t="s">
        <v>24</v>
      </c>
      <c r="AW416" s="12" t="s">
        <v>41</v>
      </c>
      <c r="AX416" s="12" t="s">
        <v>78</v>
      </c>
      <c r="AY416" s="214" t="s">
        <v>151</v>
      </c>
    </row>
    <row r="417" spans="2:65" s="1" customFormat="1" ht="22.5" customHeight="1">
      <c r="B417" s="173"/>
      <c r="C417" s="174" t="s">
        <v>716</v>
      </c>
      <c r="D417" s="174" t="s">
        <v>154</v>
      </c>
      <c r="E417" s="175" t="s">
        <v>717</v>
      </c>
      <c r="F417" s="176" t="s">
        <v>718</v>
      </c>
      <c r="G417" s="177" t="s">
        <v>351</v>
      </c>
      <c r="H417" s="178">
        <v>1284.149</v>
      </c>
      <c r="I417" s="179"/>
      <c r="J417" s="180">
        <f>ROUND(I417*H417,2)</f>
        <v>0</v>
      </c>
      <c r="K417" s="176" t="s">
        <v>158</v>
      </c>
      <c r="L417" s="40"/>
      <c r="M417" s="181" t="s">
        <v>5</v>
      </c>
      <c r="N417" s="182" t="s">
        <v>49</v>
      </c>
      <c r="O417" s="41"/>
      <c r="P417" s="183">
        <f>O417*H417</f>
        <v>0</v>
      </c>
      <c r="Q417" s="183">
        <v>0</v>
      </c>
      <c r="R417" s="183">
        <f>Q417*H417</f>
        <v>0</v>
      </c>
      <c r="S417" s="183">
        <v>0</v>
      </c>
      <c r="T417" s="184">
        <f>S417*H417</f>
        <v>0</v>
      </c>
      <c r="AR417" s="23" t="s">
        <v>176</v>
      </c>
      <c r="AT417" s="23" t="s">
        <v>154</v>
      </c>
      <c r="AU417" s="23" t="s">
        <v>87</v>
      </c>
      <c r="AY417" s="23" t="s">
        <v>151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23" t="s">
        <v>24</v>
      </c>
      <c r="BK417" s="185">
        <f>ROUND(I417*H417,2)</f>
        <v>0</v>
      </c>
      <c r="BL417" s="23" t="s">
        <v>176</v>
      </c>
      <c r="BM417" s="23" t="s">
        <v>719</v>
      </c>
    </row>
    <row r="418" spans="2:51" s="12" customFormat="1" ht="27">
      <c r="B418" s="211"/>
      <c r="D418" s="206" t="s">
        <v>161</v>
      </c>
      <c r="E418" s="212" t="s">
        <v>5</v>
      </c>
      <c r="F418" s="213" t="s">
        <v>702</v>
      </c>
      <c r="H418" s="214" t="s">
        <v>5</v>
      </c>
      <c r="I418" s="215"/>
      <c r="L418" s="211"/>
      <c r="M418" s="216"/>
      <c r="N418" s="217"/>
      <c r="O418" s="217"/>
      <c r="P418" s="217"/>
      <c r="Q418" s="217"/>
      <c r="R418" s="217"/>
      <c r="S418" s="217"/>
      <c r="T418" s="218"/>
      <c r="AT418" s="214" t="s">
        <v>161</v>
      </c>
      <c r="AU418" s="214" t="s">
        <v>87</v>
      </c>
      <c r="AV418" s="12" t="s">
        <v>24</v>
      </c>
      <c r="AW418" s="12" t="s">
        <v>41</v>
      </c>
      <c r="AX418" s="12" t="s">
        <v>78</v>
      </c>
      <c r="AY418" s="214" t="s">
        <v>151</v>
      </c>
    </row>
    <row r="419" spans="2:51" s="11" customFormat="1" ht="13.5">
      <c r="B419" s="186"/>
      <c r="D419" s="206" t="s">
        <v>161</v>
      </c>
      <c r="E419" s="195" t="s">
        <v>5</v>
      </c>
      <c r="F419" s="207" t="s">
        <v>703</v>
      </c>
      <c r="H419" s="208">
        <v>107.16</v>
      </c>
      <c r="I419" s="191"/>
      <c r="L419" s="186"/>
      <c r="M419" s="192"/>
      <c r="N419" s="193"/>
      <c r="O419" s="193"/>
      <c r="P419" s="193"/>
      <c r="Q419" s="193"/>
      <c r="R419" s="193"/>
      <c r="S419" s="193"/>
      <c r="T419" s="194"/>
      <c r="AT419" s="195" t="s">
        <v>161</v>
      </c>
      <c r="AU419" s="195" t="s">
        <v>87</v>
      </c>
      <c r="AV419" s="11" t="s">
        <v>87</v>
      </c>
      <c r="AW419" s="11" t="s">
        <v>41</v>
      </c>
      <c r="AX419" s="11" t="s">
        <v>78</v>
      </c>
      <c r="AY419" s="195" t="s">
        <v>151</v>
      </c>
    </row>
    <row r="420" spans="2:51" s="11" customFormat="1" ht="13.5">
      <c r="B420" s="186"/>
      <c r="D420" s="206" t="s">
        <v>161</v>
      </c>
      <c r="E420" s="195" t="s">
        <v>5</v>
      </c>
      <c r="F420" s="207" t="s">
        <v>704</v>
      </c>
      <c r="H420" s="208">
        <v>53.58</v>
      </c>
      <c r="I420" s="191"/>
      <c r="L420" s="186"/>
      <c r="M420" s="192"/>
      <c r="N420" s="193"/>
      <c r="O420" s="193"/>
      <c r="P420" s="193"/>
      <c r="Q420" s="193"/>
      <c r="R420" s="193"/>
      <c r="S420" s="193"/>
      <c r="T420" s="194"/>
      <c r="AT420" s="195" t="s">
        <v>161</v>
      </c>
      <c r="AU420" s="195" t="s">
        <v>87</v>
      </c>
      <c r="AV420" s="11" t="s">
        <v>87</v>
      </c>
      <c r="AW420" s="11" t="s">
        <v>41</v>
      </c>
      <c r="AX420" s="11" t="s">
        <v>78</v>
      </c>
      <c r="AY420" s="195" t="s">
        <v>151</v>
      </c>
    </row>
    <row r="421" spans="2:51" s="11" customFormat="1" ht="13.5">
      <c r="B421" s="186"/>
      <c r="D421" s="206" t="s">
        <v>161</v>
      </c>
      <c r="E421" s="195" t="s">
        <v>5</v>
      </c>
      <c r="F421" s="207" t="s">
        <v>705</v>
      </c>
      <c r="H421" s="208">
        <v>222.68</v>
      </c>
      <c r="I421" s="191"/>
      <c r="L421" s="186"/>
      <c r="M421" s="192"/>
      <c r="N421" s="193"/>
      <c r="O421" s="193"/>
      <c r="P421" s="193"/>
      <c r="Q421" s="193"/>
      <c r="R421" s="193"/>
      <c r="S421" s="193"/>
      <c r="T421" s="194"/>
      <c r="AT421" s="195" t="s">
        <v>161</v>
      </c>
      <c r="AU421" s="195" t="s">
        <v>87</v>
      </c>
      <c r="AV421" s="11" t="s">
        <v>87</v>
      </c>
      <c r="AW421" s="11" t="s">
        <v>41</v>
      </c>
      <c r="AX421" s="11" t="s">
        <v>78</v>
      </c>
      <c r="AY421" s="195" t="s">
        <v>151</v>
      </c>
    </row>
    <row r="422" spans="2:51" s="14" customFormat="1" ht="13.5">
      <c r="B422" s="234"/>
      <c r="D422" s="206" t="s">
        <v>161</v>
      </c>
      <c r="E422" s="235" t="s">
        <v>5</v>
      </c>
      <c r="F422" s="236" t="s">
        <v>305</v>
      </c>
      <c r="H422" s="237">
        <v>383.42</v>
      </c>
      <c r="I422" s="238"/>
      <c r="L422" s="234"/>
      <c r="M422" s="239"/>
      <c r="N422" s="240"/>
      <c r="O422" s="240"/>
      <c r="P422" s="240"/>
      <c r="Q422" s="240"/>
      <c r="R422" s="240"/>
      <c r="S422" s="240"/>
      <c r="T422" s="241"/>
      <c r="AT422" s="235" t="s">
        <v>161</v>
      </c>
      <c r="AU422" s="235" t="s">
        <v>87</v>
      </c>
      <c r="AV422" s="14" t="s">
        <v>150</v>
      </c>
      <c r="AW422" s="14" t="s">
        <v>41</v>
      </c>
      <c r="AX422" s="14" t="s">
        <v>78</v>
      </c>
      <c r="AY422" s="235" t="s">
        <v>151</v>
      </c>
    </row>
    <row r="423" spans="2:51" s="12" customFormat="1" ht="13.5">
      <c r="B423" s="211"/>
      <c r="D423" s="206" t="s">
        <v>161</v>
      </c>
      <c r="E423" s="212" t="s">
        <v>5</v>
      </c>
      <c r="F423" s="213" t="s">
        <v>720</v>
      </c>
      <c r="H423" s="214" t="s">
        <v>5</v>
      </c>
      <c r="I423" s="215"/>
      <c r="L423" s="211"/>
      <c r="M423" s="216"/>
      <c r="N423" s="217"/>
      <c r="O423" s="217"/>
      <c r="P423" s="217"/>
      <c r="Q423" s="217"/>
      <c r="R423" s="217"/>
      <c r="S423" s="217"/>
      <c r="T423" s="218"/>
      <c r="AT423" s="214" t="s">
        <v>161</v>
      </c>
      <c r="AU423" s="214" t="s">
        <v>87</v>
      </c>
      <c r="AV423" s="12" t="s">
        <v>24</v>
      </c>
      <c r="AW423" s="12" t="s">
        <v>41</v>
      </c>
      <c r="AX423" s="12" t="s">
        <v>78</v>
      </c>
      <c r="AY423" s="214" t="s">
        <v>151</v>
      </c>
    </row>
    <row r="424" spans="2:51" s="11" customFormat="1" ht="13.5">
      <c r="B424" s="186"/>
      <c r="D424" s="206" t="s">
        <v>161</v>
      </c>
      <c r="E424" s="195" t="s">
        <v>5</v>
      </c>
      <c r="F424" s="207" t="s">
        <v>721</v>
      </c>
      <c r="H424" s="208">
        <v>383.42</v>
      </c>
      <c r="I424" s="191"/>
      <c r="L424" s="186"/>
      <c r="M424" s="192"/>
      <c r="N424" s="193"/>
      <c r="O424" s="193"/>
      <c r="P424" s="193"/>
      <c r="Q424" s="193"/>
      <c r="R424" s="193"/>
      <c r="S424" s="193"/>
      <c r="T424" s="194"/>
      <c r="AT424" s="195" t="s">
        <v>161</v>
      </c>
      <c r="AU424" s="195" t="s">
        <v>87</v>
      </c>
      <c r="AV424" s="11" t="s">
        <v>87</v>
      </c>
      <c r="AW424" s="11" t="s">
        <v>41</v>
      </c>
      <c r="AX424" s="11" t="s">
        <v>78</v>
      </c>
      <c r="AY424" s="195" t="s">
        <v>151</v>
      </c>
    </row>
    <row r="425" spans="2:51" s="14" customFormat="1" ht="13.5">
      <c r="B425" s="234"/>
      <c r="D425" s="206" t="s">
        <v>161</v>
      </c>
      <c r="E425" s="235" t="s">
        <v>5</v>
      </c>
      <c r="F425" s="236" t="s">
        <v>305</v>
      </c>
      <c r="H425" s="237">
        <v>383.42</v>
      </c>
      <c r="I425" s="238"/>
      <c r="L425" s="234"/>
      <c r="M425" s="239"/>
      <c r="N425" s="240"/>
      <c r="O425" s="240"/>
      <c r="P425" s="240"/>
      <c r="Q425" s="240"/>
      <c r="R425" s="240"/>
      <c r="S425" s="240"/>
      <c r="T425" s="241"/>
      <c r="AT425" s="235" t="s">
        <v>161</v>
      </c>
      <c r="AU425" s="235" t="s">
        <v>87</v>
      </c>
      <c r="AV425" s="14" t="s">
        <v>150</v>
      </c>
      <c r="AW425" s="14" t="s">
        <v>41</v>
      </c>
      <c r="AX425" s="14" t="s">
        <v>78</v>
      </c>
      <c r="AY425" s="235" t="s">
        <v>151</v>
      </c>
    </row>
    <row r="426" spans="2:51" s="12" customFormat="1" ht="13.5">
      <c r="B426" s="211"/>
      <c r="D426" s="206" t="s">
        <v>161</v>
      </c>
      <c r="E426" s="212" t="s">
        <v>5</v>
      </c>
      <c r="F426" s="213" t="s">
        <v>722</v>
      </c>
      <c r="H426" s="214" t="s">
        <v>5</v>
      </c>
      <c r="I426" s="215"/>
      <c r="L426" s="211"/>
      <c r="M426" s="216"/>
      <c r="N426" s="217"/>
      <c r="O426" s="217"/>
      <c r="P426" s="217"/>
      <c r="Q426" s="217"/>
      <c r="R426" s="217"/>
      <c r="S426" s="217"/>
      <c r="T426" s="218"/>
      <c r="AT426" s="214" t="s">
        <v>161</v>
      </c>
      <c r="AU426" s="214" t="s">
        <v>87</v>
      </c>
      <c r="AV426" s="12" t="s">
        <v>24</v>
      </c>
      <c r="AW426" s="12" t="s">
        <v>41</v>
      </c>
      <c r="AX426" s="12" t="s">
        <v>78</v>
      </c>
      <c r="AY426" s="214" t="s">
        <v>151</v>
      </c>
    </row>
    <row r="427" spans="2:51" s="11" customFormat="1" ht="13.5">
      <c r="B427" s="186"/>
      <c r="D427" s="206" t="s">
        <v>161</v>
      </c>
      <c r="E427" s="195" t="s">
        <v>5</v>
      </c>
      <c r="F427" s="207" t="s">
        <v>723</v>
      </c>
      <c r="H427" s="208">
        <v>517.309</v>
      </c>
      <c r="I427" s="191"/>
      <c r="L427" s="186"/>
      <c r="M427" s="192"/>
      <c r="N427" s="193"/>
      <c r="O427" s="193"/>
      <c r="P427" s="193"/>
      <c r="Q427" s="193"/>
      <c r="R427" s="193"/>
      <c r="S427" s="193"/>
      <c r="T427" s="194"/>
      <c r="AT427" s="195" t="s">
        <v>161</v>
      </c>
      <c r="AU427" s="195" t="s">
        <v>87</v>
      </c>
      <c r="AV427" s="11" t="s">
        <v>87</v>
      </c>
      <c r="AW427" s="11" t="s">
        <v>41</v>
      </c>
      <c r="AX427" s="11" t="s">
        <v>78</v>
      </c>
      <c r="AY427" s="195" t="s">
        <v>151</v>
      </c>
    </row>
    <row r="428" spans="2:51" s="13" customFormat="1" ht="13.5">
      <c r="B428" s="225"/>
      <c r="D428" s="187" t="s">
        <v>161</v>
      </c>
      <c r="E428" s="226" t="s">
        <v>5</v>
      </c>
      <c r="F428" s="227" t="s">
        <v>283</v>
      </c>
      <c r="H428" s="228">
        <v>1284.149</v>
      </c>
      <c r="I428" s="229"/>
      <c r="L428" s="225"/>
      <c r="M428" s="230"/>
      <c r="N428" s="231"/>
      <c r="O428" s="231"/>
      <c r="P428" s="231"/>
      <c r="Q428" s="231"/>
      <c r="R428" s="231"/>
      <c r="S428" s="231"/>
      <c r="T428" s="232"/>
      <c r="AT428" s="233" t="s">
        <v>161</v>
      </c>
      <c r="AU428" s="233" t="s">
        <v>87</v>
      </c>
      <c r="AV428" s="13" t="s">
        <v>176</v>
      </c>
      <c r="AW428" s="13" t="s">
        <v>41</v>
      </c>
      <c r="AX428" s="13" t="s">
        <v>24</v>
      </c>
      <c r="AY428" s="233" t="s">
        <v>151</v>
      </c>
    </row>
    <row r="429" spans="2:65" s="1" customFormat="1" ht="22.5" customHeight="1">
      <c r="B429" s="173"/>
      <c r="C429" s="174" t="s">
        <v>724</v>
      </c>
      <c r="D429" s="174" t="s">
        <v>154</v>
      </c>
      <c r="E429" s="175" t="s">
        <v>725</v>
      </c>
      <c r="F429" s="176" t="s">
        <v>726</v>
      </c>
      <c r="G429" s="177" t="s">
        <v>351</v>
      </c>
      <c r="H429" s="178">
        <v>121.842</v>
      </c>
      <c r="I429" s="179"/>
      <c r="J429" s="180">
        <f>ROUND(I429*H429,2)</f>
        <v>0</v>
      </c>
      <c r="K429" s="176" t="s">
        <v>158</v>
      </c>
      <c r="L429" s="40"/>
      <c r="M429" s="181" t="s">
        <v>5</v>
      </c>
      <c r="N429" s="182" t="s">
        <v>49</v>
      </c>
      <c r="O429" s="41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AR429" s="23" t="s">
        <v>176</v>
      </c>
      <c r="AT429" s="23" t="s">
        <v>154</v>
      </c>
      <c r="AU429" s="23" t="s">
        <v>87</v>
      </c>
      <c r="AY429" s="23" t="s">
        <v>151</v>
      </c>
      <c r="BE429" s="185">
        <f>IF(N429="základní",J429,0)</f>
        <v>0</v>
      </c>
      <c r="BF429" s="185">
        <f>IF(N429="snížená",J429,0)</f>
        <v>0</v>
      </c>
      <c r="BG429" s="185">
        <f>IF(N429="zákl. přenesená",J429,0)</f>
        <v>0</v>
      </c>
      <c r="BH429" s="185">
        <f>IF(N429="sníž. přenesená",J429,0)</f>
        <v>0</v>
      </c>
      <c r="BI429" s="185">
        <f>IF(N429="nulová",J429,0)</f>
        <v>0</v>
      </c>
      <c r="BJ429" s="23" t="s">
        <v>24</v>
      </c>
      <c r="BK429" s="185">
        <f>ROUND(I429*H429,2)</f>
        <v>0</v>
      </c>
      <c r="BL429" s="23" t="s">
        <v>176</v>
      </c>
      <c r="BM429" s="23" t="s">
        <v>727</v>
      </c>
    </row>
    <row r="430" spans="2:51" s="11" customFormat="1" ht="13.5">
      <c r="B430" s="186"/>
      <c r="D430" s="187" t="s">
        <v>161</v>
      </c>
      <c r="E430" s="188" t="s">
        <v>5</v>
      </c>
      <c r="F430" s="189" t="s">
        <v>692</v>
      </c>
      <c r="H430" s="190">
        <v>121.842</v>
      </c>
      <c r="I430" s="191"/>
      <c r="L430" s="186"/>
      <c r="M430" s="192"/>
      <c r="N430" s="193"/>
      <c r="O430" s="193"/>
      <c r="P430" s="193"/>
      <c r="Q430" s="193"/>
      <c r="R430" s="193"/>
      <c r="S430" s="193"/>
      <c r="T430" s="194"/>
      <c r="AT430" s="195" t="s">
        <v>161</v>
      </c>
      <c r="AU430" s="195" t="s">
        <v>87</v>
      </c>
      <c r="AV430" s="11" t="s">
        <v>87</v>
      </c>
      <c r="AW430" s="11" t="s">
        <v>41</v>
      </c>
      <c r="AX430" s="11" t="s">
        <v>24</v>
      </c>
      <c r="AY430" s="195" t="s">
        <v>151</v>
      </c>
    </row>
    <row r="431" spans="2:65" s="1" customFormat="1" ht="22.5" customHeight="1">
      <c r="B431" s="173"/>
      <c r="C431" s="174" t="s">
        <v>728</v>
      </c>
      <c r="D431" s="174" t="s">
        <v>154</v>
      </c>
      <c r="E431" s="175" t="s">
        <v>729</v>
      </c>
      <c r="F431" s="176" t="s">
        <v>730</v>
      </c>
      <c r="G431" s="177" t="s">
        <v>351</v>
      </c>
      <c r="H431" s="178">
        <v>2083.498</v>
      </c>
      <c r="I431" s="179"/>
      <c r="J431" s="180">
        <f>ROUND(I431*H431,2)</f>
        <v>0</v>
      </c>
      <c r="K431" s="176" t="s">
        <v>158</v>
      </c>
      <c r="L431" s="40"/>
      <c r="M431" s="181" t="s">
        <v>5</v>
      </c>
      <c r="N431" s="182" t="s">
        <v>49</v>
      </c>
      <c r="O431" s="41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AR431" s="23" t="s">
        <v>176</v>
      </c>
      <c r="AT431" s="23" t="s">
        <v>154</v>
      </c>
      <c r="AU431" s="23" t="s">
        <v>87</v>
      </c>
      <c r="AY431" s="23" t="s">
        <v>151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23" t="s">
        <v>24</v>
      </c>
      <c r="BK431" s="185">
        <f>ROUND(I431*H431,2)</f>
        <v>0</v>
      </c>
      <c r="BL431" s="23" t="s">
        <v>176</v>
      </c>
      <c r="BM431" s="23" t="s">
        <v>731</v>
      </c>
    </row>
    <row r="432" spans="2:51" s="12" customFormat="1" ht="13.5">
      <c r="B432" s="211"/>
      <c r="D432" s="206" t="s">
        <v>161</v>
      </c>
      <c r="E432" s="212" t="s">
        <v>5</v>
      </c>
      <c r="F432" s="213" t="s">
        <v>693</v>
      </c>
      <c r="H432" s="214" t="s">
        <v>5</v>
      </c>
      <c r="I432" s="215"/>
      <c r="L432" s="211"/>
      <c r="M432" s="216"/>
      <c r="N432" s="217"/>
      <c r="O432" s="217"/>
      <c r="P432" s="217"/>
      <c r="Q432" s="217"/>
      <c r="R432" s="217"/>
      <c r="S432" s="217"/>
      <c r="T432" s="218"/>
      <c r="AT432" s="214" t="s">
        <v>161</v>
      </c>
      <c r="AU432" s="214" t="s">
        <v>87</v>
      </c>
      <c r="AV432" s="12" t="s">
        <v>24</v>
      </c>
      <c r="AW432" s="12" t="s">
        <v>41</v>
      </c>
      <c r="AX432" s="12" t="s">
        <v>78</v>
      </c>
      <c r="AY432" s="214" t="s">
        <v>151</v>
      </c>
    </row>
    <row r="433" spans="2:51" s="11" customFormat="1" ht="13.5">
      <c r="B433" s="186"/>
      <c r="D433" s="206" t="s">
        <v>161</v>
      </c>
      <c r="E433" s="195" t="s">
        <v>5</v>
      </c>
      <c r="F433" s="207" t="s">
        <v>694</v>
      </c>
      <c r="H433" s="208">
        <v>2083.498</v>
      </c>
      <c r="I433" s="191"/>
      <c r="L433" s="186"/>
      <c r="M433" s="222"/>
      <c r="N433" s="223"/>
      <c r="O433" s="223"/>
      <c r="P433" s="223"/>
      <c r="Q433" s="223"/>
      <c r="R433" s="223"/>
      <c r="S433" s="223"/>
      <c r="T433" s="224"/>
      <c r="AT433" s="195" t="s">
        <v>161</v>
      </c>
      <c r="AU433" s="195" t="s">
        <v>87</v>
      </c>
      <c r="AV433" s="11" t="s">
        <v>87</v>
      </c>
      <c r="AW433" s="11" t="s">
        <v>41</v>
      </c>
      <c r="AX433" s="11" t="s">
        <v>24</v>
      </c>
      <c r="AY433" s="195" t="s">
        <v>151</v>
      </c>
    </row>
    <row r="434" spans="2:12" s="1" customFormat="1" ht="6.95" customHeight="1">
      <c r="B434" s="55"/>
      <c r="C434" s="56"/>
      <c r="D434" s="56"/>
      <c r="E434" s="56"/>
      <c r="F434" s="56"/>
      <c r="G434" s="56"/>
      <c r="H434" s="56"/>
      <c r="I434" s="126"/>
      <c r="J434" s="56"/>
      <c r="K434" s="56"/>
      <c r="L434" s="40"/>
    </row>
  </sheetData>
  <autoFilter ref="C83:K43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732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ROUND(SUM(BE83:BE273),2)</f>
        <v>0</v>
      </c>
      <c r="G30" s="41"/>
      <c r="H30" s="41"/>
      <c r="I30" s="118">
        <v>0.21</v>
      </c>
      <c r="J30" s="117">
        <f>ROUND(ROUND((SUM(BE83:BE273)),2)*I30,2)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ROUND(SUM(BF83:BF273),2)</f>
        <v>0</v>
      </c>
      <c r="G31" s="41"/>
      <c r="H31" s="41"/>
      <c r="I31" s="118">
        <v>0.15</v>
      </c>
      <c r="J31" s="117">
        <f>ROUND(ROUND((SUM(BF83:BF273)),2)*I31,2)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ROUND(SUM(BG83:BG273),2)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ROUND(SUM(BH83:BH273),2)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ROUND(SUM(BI83:BI273),2)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101.1 - Rekonstrukce silnice III/11212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J83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265</v>
      </c>
      <c r="E57" s="137"/>
      <c r="F57" s="137"/>
      <c r="G57" s="137"/>
      <c r="H57" s="137"/>
      <c r="I57" s="138"/>
      <c r="J57" s="139">
        <f>J84</f>
        <v>0</v>
      </c>
      <c r="K57" s="140"/>
    </row>
    <row r="58" spans="2:11" s="8" customFormat="1" ht="19.9" customHeight="1">
      <c r="B58" s="141"/>
      <c r="C58" s="142"/>
      <c r="D58" s="143" t="s">
        <v>266</v>
      </c>
      <c r="E58" s="144"/>
      <c r="F58" s="144"/>
      <c r="G58" s="144"/>
      <c r="H58" s="144"/>
      <c r="I58" s="145"/>
      <c r="J58" s="146">
        <f>J85</f>
        <v>0</v>
      </c>
      <c r="K58" s="147"/>
    </row>
    <row r="59" spans="2:11" s="8" customFormat="1" ht="19.9" customHeight="1">
      <c r="B59" s="141"/>
      <c r="C59" s="142"/>
      <c r="D59" s="143" t="s">
        <v>267</v>
      </c>
      <c r="E59" s="144"/>
      <c r="F59" s="144"/>
      <c r="G59" s="144"/>
      <c r="H59" s="144"/>
      <c r="I59" s="145"/>
      <c r="J59" s="146">
        <f>J167</f>
        <v>0</v>
      </c>
      <c r="K59" s="147"/>
    </row>
    <row r="60" spans="2:11" s="8" customFormat="1" ht="19.9" customHeight="1">
      <c r="B60" s="141"/>
      <c r="C60" s="142"/>
      <c r="D60" s="143" t="s">
        <v>268</v>
      </c>
      <c r="E60" s="144"/>
      <c r="F60" s="144"/>
      <c r="G60" s="144"/>
      <c r="H60" s="144"/>
      <c r="I60" s="145"/>
      <c r="J60" s="146">
        <f>J175</f>
        <v>0</v>
      </c>
      <c r="K60" s="147"/>
    </row>
    <row r="61" spans="2:11" s="8" customFormat="1" ht="19.9" customHeight="1">
      <c r="B61" s="141"/>
      <c r="C61" s="142"/>
      <c r="D61" s="143" t="s">
        <v>733</v>
      </c>
      <c r="E61" s="144"/>
      <c r="F61" s="144"/>
      <c r="G61" s="144"/>
      <c r="H61" s="144"/>
      <c r="I61" s="145"/>
      <c r="J61" s="146">
        <f>J228</f>
        <v>0</v>
      </c>
      <c r="K61" s="147"/>
    </row>
    <row r="62" spans="2:11" s="8" customFormat="1" ht="19.9" customHeight="1">
      <c r="B62" s="141"/>
      <c r="C62" s="142"/>
      <c r="D62" s="143" t="s">
        <v>271</v>
      </c>
      <c r="E62" s="144"/>
      <c r="F62" s="144"/>
      <c r="G62" s="144"/>
      <c r="H62" s="144"/>
      <c r="I62" s="145"/>
      <c r="J62" s="146">
        <f>J235</f>
        <v>0</v>
      </c>
      <c r="K62" s="147"/>
    </row>
    <row r="63" spans="2:11" s="8" customFormat="1" ht="19.9" customHeight="1">
      <c r="B63" s="141"/>
      <c r="C63" s="142"/>
      <c r="D63" s="143" t="s">
        <v>272</v>
      </c>
      <c r="E63" s="144"/>
      <c r="F63" s="144"/>
      <c r="G63" s="144"/>
      <c r="H63" s="144"/>
      <c r="I63" s="145"/>
      <c r="J63" s="146">
        <f>J238</f>
        <v>0</v>
      </c>
      <c r="K63" s="147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05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26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27"/>
      <c r="J69" s="59"/>
      <c r="K69" s="59"/>
      <c r="L69" s="40"/>
    </row>
    <row r="70" spans="2:12" s="1" customFormat="1" ht="36.95" customHeight="1">
      <c r="B70" s="40"/>
      <c r="C70" s="60" t="s">
        <v>134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22.5" customHeight="1">
      <c r="B73" s="40"/>
      <c r="E73" s="289" t="str">
        <f>E7</f>
        <v>III/1257 Polánka, most ev.č. 1257-3</v>
      </c>
      <c r="F73" s="290"/>
      <c r="G73" s="290"/>
      <c r="H73" s="290"/>
      <c r="L73" s="40"/>
    </row>
    <row r="74" spans="2:12" s="1" customFormat="1" ht="14.45" customHeight="1">
      <c r="B74" s="40"/>
      <c r="C74" s="62" t="s">
        <v>124</v>
      </c>
      <c r="L74" s="40"/>
    </row>
    <row r="75" spans="2:12" s="1" customFormat="1" ht="23.25" customHeight="1">
      <c r="B75" s="40"/>
      <c r="E75" s="270" t="str">
        <f>E9</f>
        <v>101.1 - Rekonstrukce silnice III/11212</v>
      </c>
      <c r="F75" s="291"/>
      <c r="G75" s="291"/>
      <c r="H75" s="291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25</v>
      </c>
      <c r="F77" s="148" t="str">
        <f>F12</f>
        <v xml:space="preserve"> </v>
      </c>
      <c r="I77" s="149" t="s">
        <v>27</v>
      </c>
      <c r="J77" s="66" t="str">
        <f>IF(J12="","",J12)</f>
        <v>3. 1. 2018</v>
      </c>
      <c r="L77" s="40"/>
    </row>
    <row r="78" spans="2:12" s="1" customFormat="1" ht="6.95" customHeight="1">
      <c r="B78" s="40"/>
      <c r="L78" s="40"/>
    </row>
    <row r="79" spans="2:12" s="1" customFormat="1" ht="15">
      <c r="B79" s="40"/>
      <c r="C79" s="62" t="s">
        <v>31</v>
      </c>
      <c r="F79" s="148" t="str">
        <f>E15</f>
        <v>Středočeský kraj,  Zborovská 11, Praha 4</v>
      </c>
      <c r="I79" s="149" t="s">
        <v>37</v>
      </c>
      <c r="J79" s="148" t="str">
        <f>E21</f>
        <v xml:space="preserve">PRAGOPROJEKT, a.s.  Praha </v>
      </c>
      <c r="L79" s="40"/>
    </row>
    <row r="80" spans="2:12" s="1" customFormat="1" ht="14.45" customHeight="1">
      <c r="B80" s="40"/>
      <c r="C80" s="62" t="s">
        <v>35</v>
      </c>
      <c r="F80" s="148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9" customFormat="1" ht="29.25" customHeight="1">
      <c r="B82" s="150"/>
      <c r="C82" s="151" t="s">
        <v>135</v>
      </c>
      <c r="D82" s="152" t="s">
        <v>63</v>
      </c>
      <c r="E82" s="152" t="s">
        <v>59</v>
      </c>
      <c r="F82" s="152" t="s">
        <v>136</v>
      </c>
      <c r="G82" s="152" t="s">
        <v>137</v>
      </c>
      <c r="H82" s="152" t="s">
        <v>138</v>
      </c>
      <c r="I82" s="153" t="s">
        <v>139</v>
      </c>
      <c r="J82" s="152" t="s">
        <v>128</v>
      </c>
      <c r="K82" s="154" t="s">
        <v>140</v>
      </c>
      <c r="L82" s="150"/>
      <c r="M82" s="72" t="s">
        <v>141</v>
      </c>
      <c r="N82" s="73" t="s">
        <v>48</v>
      </c>
      <c r="O82" s="73" t="s">
        <v>142</v>
      </c>
      <c r="P82" s="73" t="s">
        <v>143</v>
      </c>
      <c r="Q82" s="73" t="s">
        <v>144</v>
      </c>
      <c r="R82" s="73" t="s">
        <v>145</v>
      </c>
      <c r="S82" s="73" t="s">
        <v>146</v>
      </c>
      <c r="T82" s="74" t="s">
        <v>147</v>
      </c>
    </row>
    <row r="83" spans="2:63" s="1" customFormat="1" ht="29.25" customHeight="1">
      <c r="B83" s="40"/>
      <c r="C83" s="76" t="s">
        <v>129</v>
      </c>
      <c r="J83" s="155">
        <f>BK83</f>
        <v>0</v>
      </c>
      <c r="L83" s="40"/>
      <c r="M83" s="75"/>
      <c r="N83" s="67"/>
      <c r="O83" s="67"/>
      <c r="P83" s="156">
        <f>P84</f>
        <v>0</v>
      </c>
      <c r="Q83" s="67"/>
      <c r="R83" s="156">
        <f>R84</f>
        <v>2169.8949299399997</v>
      </c>
      <c r="S83" s="67"/>
      <c r="T83" s="157">
        <f>T84</f>
        <v>931.461</v>
      </c>
      <c r="AT83" s="23" t="s">
        <v>77</v>
      </c>
      <c r="AU83" s="23" t="s">
        <v>130</v>
      </c>
      <c r="BK83" s="158">
        <f>BK84</f>
        <v>0</v>
      </c>
    </row>
    <row r="84" spans="2:63" s="10" customFormat="1" ht="37.35" customHeight="1">
      <c r="B84" s="159"/>
      <c r="D84" s="160" t="s">
        <v>77</v>
      </c>
      <c r="E84" s="161" t="s">
        <v>273</v>
      </c>
      <c r="F84" s="161" t="s">
        <v>274</v>
      </c>
      <c r="I84" s="162"/>
      <c r="J84" s="163">
        <f>BK84</f>
        <v>0</v>
      </c>
      <c r="L84" s="159"/>
      <c r="M84" s="164"/>
      <c r="N84" s="165"/>
      <c r="O84" s="165"/>
      <c r="P84" s="166">
        <f>P85+P167+P175+P228+P235+P238</f>
        <v>0</v>
      </c>
      <c r="Q84" s="165"/>
      <c r="R84" s="166">
        <f>R85+R167+R175+R228+R235+R238</f>
        <v>2169.8949299399997</v>
      </c>
      <c r="S84" s="165"/>
      <c r="T84" s="167">
        <f>T85+T167+T175+T228+T235+T238</f>
        <v>931.461</v>
      </c>
      <c r="AR84" s="160" t="s">
        <v>24</v>
      </c>
      <c r="AT84" s="168" t="s">
        <v>77</v>
      </c>
      <c r="AU84" s="168" t="s">
        <v>78</v>
      </c>
      <c r="AY84" s="160" t="s">
        <v>151</v>
      </c>
      <c r="BK84" s="169">
        <f>BK85+BK167+BK175+BK228+BK235+BK238</f>
        <v>0</v>
      </c>
    </row>
    <row r="85" spans="2:63" s="10" customFormat="1" ht="19.9" customHeight="1">
      <c r="B85" s="159"/>
      <c r="D85" s="170" t="s">
        <v>77</v>
      </c>
      <c r="E85" s="171" t="s">
        <v>24</v>
      </c>
      <c r="F85" s="171" t="s">
        <v>275</v>
      </c>
      <c r="I85" s="162"/>
      <c r="J85" s="172">
        <f>BK85</f>
        <v>0</v>
      </c>
      <c r="L85" s="159"/>
      <c r="M85" s="164"/>
      <c r="N85" s="165"/>
      <c r="O85" s="165"/>
      <c r="P85" s="166">
        <f>SUM(P86:P166)</f>
        <v>0</v>
      </c>
      <c r="Q85" s="165"/>
      <c r="R85" s="166">
        <f>SUM(R86:R166)</f>
        <v>900.281</v>
      </c>
      <c r="S85" s="165"/>
      <c r="T85" s="167">
        <f>SUM(T86:T166)</f>
        <v>931.461</v>
      </c>
      <c r="AR85" s="160" t="s">
        <v>24</v>
      </c>
      <c r="AT85" s="168" t="s">
        <v>77</v>
      </c>
      <c r="AU85" s="168" t="s">
        <v>24</v>
      </c>
      <c r="AY85" s="160" t="s">
        <v>151</v>
      </c>
      <c r="BK85" s="169">
        <f>SUM(BK86:BK166)</f>
        <v>0</v>
      </c>
    </row>
    <row r="86" spans="2:65" s="1" customFormat="1" ht="22.5" customHeight="1">
      <c r="B86" s="173"/>
      <c r="C86" s="174" t="s">
        <v>24</v>
      </c>
      <c r="D86" s="174" t="s">
        <v>154</v>
      </c>
      <c r="E86" s="175" t="s">
        <v>276</v>
      </c>
      <c r="F86" s="176" t="s">
        <v>277</v>
      </c>
      <c r="G86" s="177" t="s">
        <v>278</v>
      </c>
      <c r="H86" s="178">
        <v>1248</v>
      </c>
      <c r="I86" s="179"/>
      <c r="J86" s="180">
        <f>ROUND(I86*H86,2)</f>
        <v>0</v>
      </c>
      <c r="K86" s="176" t="s">
        <v>158</v>
      </c>
      <c r="L86" s="40"/>
      <c r="M86" s="181" t="s">
        <v>5</v>
      </c>
      <c r="N86" s="182" t="s">
        <v>49</v>
      </c>
      <c r="O86" s="41"/>
      <c r="P86" s="183">
        <f>O86*H86</f>
        <v>0</v>
      </c>
      <c r="Q86" s="183">
        <v>0</v>
      </c>
      <c r="R86" s="183">
        <f>Q86*H86</f>
        <v>0</v>
      </c>
      <c r="S86" s="183">
        <v>0.44</v>
      </c>
      <c r="T86" s="184">
        <f>S86*H86</f>
        <v>549.12</v>
      </c>
      <c r="AR86" s="23" t="s">
        <v>176</v>
      </c>
      <c r="AT86" s="23" t="s">
        <v>154</v>
      </c>
      <c r="AU86" s="23" t="s">
        <v>87</v>
      </c>
      <c r="AY86" s="23" t="s">
        <v>151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24</v>
      </c>
      <c r="BK86" s="185">
        <f>ROUND(I86*H86,2)</f>
        <v>0</v>
      </c>
      <c r="BL86" s="23" t="s">
        <v>176</v>
      </c>
      <c r="BM86" s="23" t="s">
        <v>734</v>
      </c>
    </row>
    <row r="87" spans="2:51" s="12" customFormat="1" ht="13.5">
      <c r="B87" s="211"/>
      <c r="D87" s="206" t="s">
        <v>161</v>
      </c>
      <c r="E87" s="212" t="s">
        <v>5</v>
      </c>
      <c r="F87" s="213" t="s">
        <v>281</v>
      </c>
      <c r="H87" s="214" t="s">
        <v>5</v>
      </c>
      <c r="I87" s="215"/>
      <c r="L87" s="211"/>
      <c r="M87" s="216"/>
      <c r="N87" s="217"/>
      <c r="O87" s="217"/>
      <c r="P87" s="217"/>
      <c r="Q87" s="217"/>
      <c r="R87" s="217"/>
      <c r="S87" s="217"/>
      <c r="T87" s="218"/>
      <c r="AT87" s="214" t="s">
        <v>161</v>
      </c>
      <c r="AU87" s="214" t="s">
        <v>87</v>
      </c>
      <c r="AV87" s="12" t="s">
        <v>24</v>
      </c>
      <c r="AW87" s="12" t="s">
        <v>41</v>
      </c>
      <c r="AX87" s="12" t="s">
        <v>78</v>
      </c>
      <c r="AY87" s="214" t="s">
        <v>151</v>
      </c>
    </row>
    <row r="88" spans="2:51" s="11" customFormat="1" ht="13.5">
      <c r="B88" s="186"/>
      <c r="D88" s="187" t="s">
        <v>161</v>
      </c>
      <c r="E88" s="188" t="s">
        <v>5</v>
      </c>
      <c r="F88" s="189" t="s">
        <v>735</v>
      </c>
      <c r="H88" s="190">
        <v>1248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5" t="s">
        <v>161</v>
      </c>
      <c r="AU88" s="195" t="s">
        <v>87</v>
      </c>
      <c r="AV88" s="11" t="s">
        <v>87</v>
      </c>
      <c r="AW88" s="11" t="s">
        <v>41</v>
      </c>
      <c r="AX88" s="11" t="s">
        <v>24</v>
      </c>
      <c r="AY88" s="195" t="s">
        <v>151</v>
      </c>
    </row>
    <row r="89" spans="2:65" s="1" customFormat="1" ht="22.5" customHeight="1">
      <c r="B89" s="173"/>
      <c r="C89" s="174" t="s">
        <v>87</v>
      </c>
      <c r="D89" s="174" t="s">
        <v>154</v>
      </c>
      <c r="E89" s="175" t="s">
        <v>284</v>
      </c>
      <c r="F89" s="176" t="s">
        <v>285</v>
      </c>
      <c r="G89" s="177" t="s">
        <v>278</v>
      </c>
      <c r="H89" s="178">
        <v>1248</v>
      </c>
      <c r="I89" s="179"/>
      <c r="J89" s="180">
        <f>ROUND(I89*H89,2)</f>
        <v>0</v>
      </c>
      <c r="K89" s="176" t="s">
        <v>158</v>
      </c>
      <c r="L89" s="40"/>
      <c r="M89" s="181" t="s">
        <v>5</v>
      </c>
      <c r="N89" s="182" t="s">
        <v>49</v>
      </c>
      <c r="O89" s="41"/>
      <c r="P89" s="183">
        <f>O89*H89</f>
        <v>0</v>
      </c>
      <c r="Q89" s="183">
        <v>0</v>
      </c>
      <c r="R89" s="183">
        <f>Q89*H89</f>
        <v>0</v>
      </c>
      <c r="S89" s="183">
        <v>0.22</v>
      </c>
      <c r="T89" s="184">
        <f>S89*H89</f>
        <v>274.56</v>
      </c>
      <c r="AR89" s="23" t="s">
        <v>176</v>
      </c>
      <c r="AT89" s="23" t="s">
        <v>154</v>
      </c>
      <c r="AU89" s="23" t="s">
        <v>87</v>
      </c>
      <c r="AY89" s="23" t="s">
        <v>151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3" t="s">
        <v>24</v>
      </c>
      <c r="BK89" s="185">
        <f>ROUND(I89*H89,2)</f>
        <v>0</v>
      </c>
      <c r="BL89" s="23" t="s">
        <v>176</v>
      </c>
      <c r="BM89" s="23" t="s">
        <v>736</v>
      </c>
    </row>
    <row r="90" spans="2:51" s="12" customFormat="1" ht="13.5">
      <c r="B90" s="211"/>
      <c r="D90" s="206" t="s">
        <v>161</v>
      </c>
      <c r="E90" s="212" t="s">
        <v>5</v>
      </c>
      <c r="F90" s="213" t="s">
        <v>287</v>
      </c>
      <c r="H90" s="214" t="s">
        <v>5</v>
      </c>
      <c r="I90" s="215"/>
      <c r="L90" s="211"/>
      <c r="M90" s="216"/>
      <c r="N90" s="217"/>
      <c r="O90" s="217"/>
      <c r="P90" s="217"/>
      <c r="Q90" s="217"/>
      <c r="R90" s="217"/>
      <c r="S90" s="217"/>
      <c r="T90" s="218"/>
      <c r="AT90" s="214" t="s">
        <v>161</v>
      </c>
      <c r="AU90" s="214" t="s">
        <v>87</v>
      </c>
      <c r="AV90" s="12" t="s">
        <v>24</v>
      </c>
      <c r="AW90" s="12" t="s">
        <v>41</v>
      </c>
      <c r="AX90" s="12" t="s">
        <v>78</v>
      </c>
      <c r="AY90" s="214" t="s">
        <v>151</v>
      </c>
    </row>
    <row r="91" spans="2:51" s="11" customFormat="1" ht="13.5">
      <c r="B91" s="186"/>
      <c r="D91" s="187" t="s">
        <v>161</v>
      </c>
      <c r="E91" s="188" t="s">
        <v>5</v>
      </c>
      <c r="F91" s="189" t="s">
        <v>735</v>
      </c>
      <c r="H91" s="190">
        <v>1248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95" t="s">
        <v>161</v>
      </c>
      <c r="AU91" s="195" t="s">
        <v>87</v>
      </c>
      <c r="AV91" s="11" t="s">
        <v>87</v>
      </c>
      <c r="AW91" s="11" t="s">
        <v>41</v>
      </c>
      <c r="AX91" s="11" t="s">
        <v>24</v>
      </c>
      <c r="AY91" s="195" t="s">
        <v>151</v>
      </c>
    </row>
    <row r="92" spans="2:65" s="1" customFormat="1" ht="22.5" customHeight="1">
      <c r="B92" s="173"/>
      <c r="C92" s="174" t="s">
        <v>150</v>
      </c>
      <c r="D92" s="174" t="s">
        <v>154</v>
      </c>
      <c r="E92" s="175" t="s">
        <v>288</v>
      </c>
      <c r="F92" s="176" t="s">
        <v>289</v>
      </c>
      <c r="G92" s="177" t="s">
        <v>278</v>
      </c>
      <c r="H92" s="178">
        <v>1248</v>
      </c>
      <c r="I92" s="179"/>
      <c r="J92" s="180">
        <f>ROUND(I92*H92,2)</f>
        <v>0</v>
      </c>
      <c r="K92" s="176" t="s">
        <v>158</v>
      </c>
      <c r="L92" s="40"/>
      <c r="M92" s="181" t="s">
        <v>5</v>
      </c>
      <c r="N92" s="182" t="s">
        <v>49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0.077</v>
      </c>
      <c r="T92" s="184">
        <f>S92*H92</f>
        <v>96.096</v>
      </c>
      <c r="AR92" s="23" t="s">
        <v>176</v>
      </c>
      <c r="AT92" s="23" t="s">
        <v>154</v>
      </c>
      <c r="AU92" s="23" t="s">
        <v>87</v>
      </c>
      <c r="AY92" s="23" t="s">
        <v>151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176</v>
      </c>
      <c r="BM92" s="23" t="s">
        <v>737</v>
      </c>
    </row>
    <row r="93" spans="2:51" s="12" customFormat="1" ht="13.5">
      <c r="B93" s="211"/>
      <c r="D93" s="206" t="s">
        <v>161</v>
      </c>
      <c r="E93" s="212" t="s">
        <v>5</v>
      </c>
      <c r="F93" s="213" t="s">
        <v>280</v>
      </c>
      <c r="H93" s="214" t="s">
        <v>5</v>
      </c>
      <c r="I93" s="215"/>
      <c r="L93" s="211"/>
      <c r="M93" s="216"/>
      <c r="N93" s="217"/>
      <c r="O93" s="217"/>
      <c r="P93" s="217"/>
      <c r="Q93" s="217"/>
      <c r="R93" s="217"/>
      <c r="S93" s="217"/>
      <c r="T93" s="218"/>
      <c r="AT93" s="214" t="s">
        <v>161</v>
      </c>
      <c r="AU93" s="214" t="s">
        <v>87</v>
      </c>
      <c r="AV93" s="12" t="s">
        <v>24</v>
      </c>
      <c r="AW93" s="12" t="s">
        <v>41</v>
      </c>
      <c r="AX93" s="12" t="s">
        <v>78</v>
      </c>
      <c r="AY93" s="214" t="s">
        <v>151</v>
      </c>
    </row>
    <row r="94" spans="2:51" s="12" customFormat="1" ht="13.5">
      <c r="B94" s="211"/>
      <c r="D94" s="206" t="s">
        <v>161</v>
      </c>
      <c r="E94" s="212" t="s">
        <v>5</v>
      </c>
      <c r="F94" s="213" t="s">
        <v>287</v>
      </c>
      <c r="H94" s="214" t="s">
        <v>5</v>
      </c>
      <c r="I94" s="215"/>
      <c r="L94" s="211"/>
      <c r="M94" s="216"/>
      <c r="N94" s="217"/>
      <c r="O94" s="217"/>
      <c r="P94" s="217"/>
      <c r="Q94" s="217"/>
      <c r="R94" s="217"/>
      <c r="S94" s="217"/>
      <c r="T94" s="218"/>
      <c r="AT94" s="214" t="s">
        <v>161</v>
      </c>
      <c r="AU94" s="214" t="s">
        <v>87</v>
      </c>
      <c r="AV94" s="12" t="s">
        <v>24</v>
      </c>
      <c r="AW94" s="12" t="s">
        <v>41</v>
      </c>
      <c r="AX94" s="12" t="s">
        <v>78</v>
      </c>
      <c r="AY94" s="214" t="s">
        <v>151</v>
      </c>
    </row>
    <row r="95" spans="2:51" s="11" customFormat="1" ht="13.5">
      <c r="B95" s="186"/>
      <c r="D95" s="187" t="s">
        <v>161</v>
      </c>
      <c r="E95" s="188" t="s">
        <v>5</v>
      </c>
      <c r="F95" s="189" t="s">
        <v>735</v>
      </c>
      <c r="H95" s="190">
        <v>1248</v>
      </c>
      <c r="I95" s="191"/>
      <c r="L95" s="186"/>
      <c r="M95" s="192"/>
      <c r="N95" s="193"/>
      <c r="O95" s="193"/>
      <c r="P95" s="193"/>
      <c r="Q95" s="193"/>
      <c r="R95" s="193"/>
      <c r="S95" s="193"/>
      <c r="T95" s="194"/>
      <c r="AT95" s="195" t="s">
        <v>161</v>
      </c>
      <c r="AU95" s="195" t="s">
        <v>87</v>
      </c>
      <c r="AV95" s="11" t="s">
        <v>87</v>
      </c>
      <c r="AW95" s="11" t="s">
        <v>41</v>
      </c>
      <c r="AX95" s="11" t="s">
        <v>24</v>
      </c>
      <c r="AY95" s="195" t="s">
        <v>151</v>
      </c>
    </row>
    <row r="96" spans="2:65" s="1" customFormat="1" ht="22.5" customHeight="1">
      <c r="B96" s="173"/>
      <c r="C96" s="174" t="s">
        <v>176</v>
      </c>
      <c r="D96" s="174" t="s">
        <v>154</v>
      </c>
      <c r="E96" s="175" t="s">
        <v>738</v>
      </c>
      <c r="F96" s="176" t="s">
        <v>739</v>
      </c>
      <c r="G96" s="177" t="s">
        <v>451</v>
      </c>
      <c r="H96" s="178">
        <v>57</v>
      </c>
      <c r="I96" s="179"/>
      <c r="J96" s="180">
        <f>ROUND(I96*H96,2)</f>
        <v>0</v>
      </c>
      <c r="K96" s="176" t="s">
        <v>158</v>
      </c>
      <c r="L96" s="40"/>
      <c r="M96" s="181" t="s">
        <v>5</v>
      </c>
      <c r="N96" s="182" t="s">
        <v>49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0.205</v>
      </c>
      <c r="T96" s="184">
        <f>S96*H96</f>
        <v>11.684999999999999</v>
      </c>
      <c r="AR96" s="23" t="s">
        <v>176</v>
      </c>
      <c r="AT96" s="23" t="s">
        <v>154</v>
      </c>
      <c r="AU96" s="23" t="s">
        <v>87</v>
      </c>
      <c r="AY96" s="23" t="s">
        <v>151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176</v>
      </c>
      <c r="BM96" s="23" t="s">
        <v>740</v>
      </c>
    </row>
    <row r="97" spans="2:51" s="11" customFormat="1" ht="13.5">
      <c r="B97" s="186"/>
      <c r="D97" s="187" t="s">
        <v>161</v>
      </c>
      <c r="E97" s="188" t="s">
        <v>5</v>
      </c>
      <c r="F97" s="189" t="s">
        <v>618</v>
      </c>
      <c r="H97" s="190">
        <v>57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5" t="s">
        <v>161</v>
      </c>
      <c r="AU97" s="195" t="s">
        <v>87</v>
      </c>
      <c r="AV97" s="11" t="s">
        <v>87</v>
      </c>
      <c r="AW97" s="11" t="s">
        <v>41</v>
      </c>
      <c r="AX97" s="11" t="s">
        <v>24</v>
      </c>
      <c r="AY97" s="195" t="s">
        <v>151</v>
      </c>
    </row>
    <row r="98" spans="2:65" s="1" customFormat="1" ht="22.5" customHeight="1">
      <c r="B98" s="173"/>
      <c r="C98" s="174" t="s">
        <v>175</v>
      </c>
      <c r="D98" s="174" t="s">
        <v>154</v>
      </c>
      <c r="E98" s="175" t="s">
        <v>297</v>
      </c>
      <c r="F98" s="176" t="s">
        <v>741</v>
      </c>
      <c r="G98" s="177" t="s">
        <v>299</v>
      </c>
      <c r="H98" s="178">
        <v>706.04</v>
      </c>
      <c r="I98" s="179"/>
      <c r="J98" s="180">
        <f>ROUND(I98*H98,2)</f>
        <v>0</v>
      </c>
      <c r="K98" s="176" t="s">
        <v>158</v>
      </c>
      <c r="L98" s="40"/>
      <c r="M98" s="181" t="s">
        <v>5</v>
      </c>
      <c r="N98" s="182" t="s">
        <v>49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176</v>
      </c>
      <c r="AT98" s="23" t="s">
        <v>154</v>
      </c>
      <c r="AU98" s="23" t="s">
        <v>87</v>
      </c>
      <c r="AY98" s="23" t="s">
        <v>151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176</v>
      </c>
      <c r="BM98" s="23" t="s">
        <v>742</v>
      </c>
    </row>
    <row r="99" spans="2:51" s="12" customFormat="1" ht="13.5">
      <c r="B99" s="211"/>
      <c r="D99" s="206" t="s">
        <v>161</v>
      </c>
      <c r="E99" s="212" t="s">
        <v>5</v>
      </c>
      <c r="F99" s="213" t="s">
        <v>743</v>
      </c>
      <c r="H99" s="214" t="s">
        <v>5</v>
      </c>
      <c r="I99" s="215"/>
      <c r="L99" s="211"/>
      <c r="M99" s="216"/>
      <c r="N99" s="217"/>
      <c r="O99" s="217"/>
      <c r="P99" s="217"/>
      <c r="Q99" s="217"/>
      <c r="R99" s="217"/>
      <c r="S99" s="217"/>
      <c r="T99" s="218"/>
      <c r="AT99" s="214" t="s">
        <v>161</v>
      </c>
      <c r="AU99" s="214" t="s">
        <v>87</v>
      </c>
      <c r="AV99" s="12" t="s">
        <v>24</v>
      </c>
      <c r="AW99" s="12" t="s">
        <v>41</v>
      </c>
      <c r="AX99" s="12" t="s">
        <v>78</v>
      </c>
      <c r="AY99" s="214" t="s">
        <v>151</v>
      </c>
    </row>
    <row r="100" spans="2:51" s="11" customFormat="1" ht="13.5">
      <c r="B100" s="186"/>
      <c r="D100" s="206" t="s">
        <v>161</v>
      </c>
      <c r="E100" s="195" t="s">
        <v>5</v>
      </c>
      <c r="F100" s="207" t="s">
        <v>744</v>
      </c>
      <c r="H100" s="208">
        <v>624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5" t="s">
        <v>161</v>
      </c>
      <c r="AU100" s="195" t="s">
        <v>87</v>
      </c>
      <c r="AV100" s="11" t="s">
        <v>87</v>
      </c>
      <c r="AW100" s="11" t="s">
        <v>41</v>
      </c>
      <c r="AX100" s="11" t="s">
        <v>78</v>
      </c>
      <c r="AY100" s="195" t="s">
        <v>151</v>
      </c>
    </row>
    <row r="101" spans="2:51" s="12" customFormat="1" ht="13.5">
      <c r="B101" s="211"/>
      <c r="D101" s="206" t="s">
        <v>161</v>
      </c>
      <c r="E101" s="212" t="s">
        <v>5</v>
      </c>
      <c r="F101" s="213" t="s">
        <v>745</v>
      </c>
      <c r="H101" s="214" t="s">
        <v>5</v>
      </c>
      <c r="I101" s="215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4" t="s">
        <v>161</v>
      </c>
      <c r="AU101" s="214" t="s">
        <v>87</v>
      </c>
      <c r="AV101" s="12" t="s">
        <v>24</v>
      </c>
      <c r="AW101" s="12" t="s">
        <v>41</v>
      </c>
      <c r="AX101" s="12" t="s">
        <v>78</v>
      </c>
      <c r="AY101" s="214" t="s">
        <v>151</v>
      </c>
    </row>
    <row r="102" spans="2:51" s="11" customFormat="1" ht="13.5">
      <c r="B102" s="186"/>
      <c r="D102" s="206" t="s">
        <v>161</v>
      </c>
      <c r="E102" s="195" t="s">
        <v>5</v>
      </c>
      <c r="F102" s="207" t="s">
        <v>746</v>
      </c>
      <c r="H102" s="208">
        <v>86.8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5" t="s">
        <v>161</v>
      </c>
      <c r="AU102" s="195" t="s">
        <v>87</v>
      </c>
      <c r="AV102" s="11" t="s">
        <v>87</v>
      </c>
      <c r="AW102" s="11" t="s">
        <v>41</v>
      </c>
      <c r="AX102" s="11" t="s">
        <v>78</v>
      </c>
      <c r="AY102" s="195" t="s">
        <v>151</v>
      </c>
    </row>
    <row r="103" spans="2:51" s="14" customFormat="1" ht="13.5">
      <c r="B103" s="234"/>
      <c r="D103" s="206" t="s">
        <v>161</v>
      </c>
      <c r="E103" s="235" t="s">
        <v>5</v>
      </c>
      <c r="F103" s="236" t="s">
        <v>305</v>
      </c>
      <c r="H103" s="237">
        <v>710.8</v>
      </c>
      <c r="I103" s="238"/>
      <c r="L103" s="234"/>
      <c r="M103" s="239"/>
      <c r="N103" s="240"/>
      <c r="O103" s="240"/>
      <c r="P103" s="240"/>
      <c r="Q103" s="240"/>
      <c r="R103" s="240"/>
      <c r="S103" s="240"/>
      <c r="T103" s="241"/>
      <c r="AT103" s="235" t="s">
        <v>161</v>
      </c>
      <c r="AU103" s="235" t="s">
        <v>87</v>
      </c>
      <c r="AV103" s="14" t="s">
        <v>150</v>
      </c>
      <c r="AW103" s="14" t="s">
        <v>41</v>
      </c>
      <c r="AX103" s="14" t="s">
        <v>78</v>
      </c>
      <c r="AY103" s="235" t="s">
        <v>151</v>
      </c>
    </row>
    <row r="104" spans="2:51" s="12" customFormat="1" ht="13.5">
      <c r="B104" s="211"/>
      <c r="D104" s="206" t="s">
        <v>161</v>
      </c>
      <c r="E104" s="212" t="s">
        <v>5</v>
      </c>
      <c r="F104" s="213" t="s">
        <v>306</v>
      </c>
      <c r="H104" s="214" t="s">
        <v>5</v>
      </c>
      <c r="I104" s="215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4" t="s">
        <v>161</v>
      </c>
      <c r="AU104" s="214" t="s">
        <v>87</v>
      </c>
      <c r="AV104" s="12" t="s">
        <v>24</v>
      </c>
      <c r="AW104" s="12" t="s">
        <v>41</v>
      </c>
      <c r="AX104" s="12" t="s">
        <v>78</v>
      </c>
      <c r="AY104" s="214" t="s">
        <v>151</v>
      </c>
    </row>
    <row r="105" spans="2:51" s="11" customFormat="1" ht="13.5">
      <c r="B105" s="186"/>
      <c r="D105" s="206" t="s">
        <v>161</v>
      </c>
      <c r="E105" s="195" t="s">
        <v>5</v>
      </c>
      <c r="F105" s="207" t="s">
        <v>747</v>
      </c>
      <c r="H105" s="208">
        <v>-4.76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161</v>
      </c>
      <c r="AU105" s="195" t="s">
        <v>87</v>
      </c>
      <c r="AV105" s="11" t="s">
        <v>87</v>
      </c>
      <c r="AW105" s="11" t="s">
        <v>41</v>
      </c>
      <c r="AX105" s="11" t="s">
        <v>78</v>
      </c>
      <c r="AY105" s="195" t="s">
        <v>151</v>
      </c>
    </row>
    <row r="106" spans="2:51" s="13" customFormat="1" ht="13.5">
      <c r="B106" s="225"/>
      <c r="D106" s="187" t="s">
        <v>161</v>
      </c>
      <c r="E106" s="226" t="s">
        <v>5</v>
      </c>
      <c r="F106" s="227" t="s">
        <v>283</v>
      </c>
      <c r="H106" s="228">
        <v>706.04</v>
      </c>
      <c r="I106" s="229"/>
      <c r="L106" s="225"/>
      <c r="M106" s="230"/>
      <c r="N106" s="231"/>
      <c r="O106" s="231"/>
      <c r="P106" s="231"/>
      <c r="Q106" s="231"/>
      <c r="R106" s="231"/>
      <c r="S106" s="231"/>
      <c r="T106" s="232"/>
      <c r="AT106" s="233" t="s">
        <v>161</v>
      </c>
      <c r="AU106" s="233" t="s">
        <v>87</v>
      </c>
      <c r="AV106" s="13" t="s">
        <v>176</v>
      </c>
      <c r="AW106" s="13" t="s">
        <v>41</v>
      </c>
      <c r="AX106" s="13" t="s">
        <v>24</v>
      </c>
      <c r="AY106" s="233" t="s">
        <v>151</v>
      </c>
    </row>
    <row r="107" spans="2:65" s="1" customFormat="1" ht="22.5" customHeight="1">
      <c r="B107" s="173"/>
      <c r="C107" s="174" t="s">
        <v>197</v>
      </c>
      <c r="D107" s="174" t="s">
        <v>154</v>
      </c>
      <c r="E107" s="175" t="s">
        <v>318</v>
      </c>
      <c r="F107" s="176" t="s">
        <v>319</v>
      </c>
      <c r="G107" s="177" t="s">
        <v>299</v>
      </c>
      <c r="H107" s="178">
        <v>426.816</v>
      </c>
      <c r="I107" s="179"/>
      <c r="J107" s="180">
        <f>ROUND(I107*H107,2)</f>
        <v>0</v>
      </c>
      <c r="K107" s="176" t="s">
        <v>158</v>
      </c>
      <c r="L107" s="40"/>
      <c r="M107" s="181" t="s">
        <v>5</v>
      </c>
      <c r="N107" s="182" t="s">
        <v>49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176</v>
      </c>
      <c r="AT107" s="23" t="s">
        <v>154</v>
      </c>
      <c r="AU107" s="23" t="s">
        <v>87</v>
      </c>
      <c r="AY107" s="23" t="s">
        <v>151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176</v>
      </c>
      <c r="BM107" s="23" t="s">
        <v>748</v>
      </c>
    </row>
    <row r="108" spans="2:51" s="12" customFormat="1" ht="27">
      <c r="B108" s="211"/>
      <c r="D108" s="206" t="s">
        <v>161</v>
      </c>
      <c r="E108" s="212" t="s">
        <v>5</v>
      </c>
      <c r="F108" s="213" t="s">
        <v>321</v>
      </c>
      <c r="H108" s="214" t="s">
        <v>5</v>
      </c>
      <c r="I108" s="215"/>
      <c r="L108" s="211"/>
      <c r="M108" s="216"/>
      <c r="N108" s="217"/>
      <c r="O108" s="217"/>
      <c r="P108" s="217"/>
      <c r="Q108" s="217"/>
      <c r="R108" s="217"/>
      <c r="S108" s="217"/>
      <c r="T108" s="218"/>
      <c r="AT108" s="214" t="s">
        <v>161</v>
      </c>
      <c r="AU108" s="214" t="s">
        <v>87</v>
      </c>
      <c r="AV108" s="12" t="s">
        <v>24</v>
      </c>
      <c r="AW108" s="12" t="s">
        <v>41</v>
      </c>
      <c r="AX108" s="12" t="s">
        <v>78</v>
      </c>
      <c r="AY108" s="214" t="s">
        <v>151</v>
      </c>
    </row>
    <row r="109" spans="2:51" s="12" customFormat="1" ht="13.5">
      <c r="B109" s="211"/>
      <c r="D109" s="206" t="s">
        <v>161</v>
      </c>
      <c r="E109" s="212" t="s">
        <v>5</v>
      </c>
      <c r="F109" s="213" t="s">
        <v>749</v>
      </c>
      <c r="H109" s="214" t="s">
        <v>5</v>
      </c>
      <c r="I109" s="215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4" t="s">
        <v>161</v>
      </c>
      <c r="AU109" s="214" t="s">
        <v>87</v>
      </c>
      <c r="AV109" s="12" t="s">
        <v>24</v>
      </c>
      <c r="AW109" s="12" t="s">
        <v>41</v>
      </c>
      <c r="AX109" s="12" t="s">
        <v>78</v>
      </c>
      <c r="AY109" s="214" t="s">
        <v>151</v>
      </c>
    </row>
    <row r="110" spans="2:51" s="12" customFormat="1" ht="13.5">
      <c r="B110" s="211"/>
      <c r="D110" s="206" t="s">
        <v>161</v>
      </c>
      <c r="E110" s="212" t="s">
        <v>5</v>
      </c>
      <c r="F110" s="213" t="s">
        <v>750</v>
      </c>
      <c r="H110" s="214" t="s">
        <v>5</v>
      </c>
      <c r="I110" s="215"/>
      <c r="L110" s="211"/>
      <c r="M110" s="216"/>
      <c r="N110" s="217"/>
      <c r="O110" s="217"/>
      <c r="P110" s="217"/>
      <c r="Q110" s="217"/>
      <c r="R110" s="217"/>
      <c r="S110" s="217"/>
      <c r="T110" s="218"/>
      <c r="AT110" s="214" t="s">
        <v>161</v>
      </c>
      <c r="AU110" s="214" t="s">
        <v>87</v>
      </c>
      <c r="AV110" s="12" t="s">
        <v>24</v>
      </c>
      <c r="AW110" s="12" t="s">
        <v>41</v>
      </c>
      <c r="AX110" s="12" t="s">
        <v>78</v>
      </c>
      <c r="AY110" s="214" t="s">
        <v>151</v>
      </c>
    </row>
    <row r="111" spans="2:51" s="11" customFormat="1" ht="13.5">
      <c r="B111" s="186"/>
      <c r="D111" s="206" t="s">
        <v>161</v>
      </c>
      <c r="E111" s="195" t="s">
        <v>5</v>
      </c>
      <c r="F111" s="207" t="s">
        <v>751</v>
      </c>
      <c r="H111" s="208">
        <v>101.088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95" t="s">
        <v>161</v>
      </c>
      <c r="AU111" s="195" t="s">
        <v>87</v>
      </c>
      <c r="AV111" s="11" t="s">
        <v>87</v>
      </c>
      <c r="AW111" s="11" t="s">
        <v>41</v>
      </c>
      <c r="AX111" s="11" t="s">
        <v>78</v>
      </c>
      <c r="AY111" s="195" t="s">
        <v>151</v>
      </c>
    </row>
    <row r="112" spans="2:51" s="12" customFormat="1" ht="13.5">
      <c r="B112" s="211"/>
      <c r="D112" s="206" t="s">
        <v>161</v>
      </c>
      <c r="E112" s="212" t="s">
        <v>5</v>
      </c>
      <c r="F112" s="213" t="s">
        <v>752</v>
      </c>
      <c r="H112" s="214" t="s">
        <v>5</v>
      </c>
      <c r="I112" s="215"/>
      <c r="L112" s="211"/>
      <c r="M112" s="216"/>
      <c r="N112" s="217"/>
      <c r="O112" s="217"/>
      <c r="P112" s="217"/>
      <c r="Q112" s="217"/>
      <c r="R112" s="217"/>
      <c r="S112" s="217"/>
      <c r="T112" s="218"/>
      <c r="AT112" s="214" t="s">
        <v>161</v>
      </c>
      <c r="AU112" s="214" t="s">
        <v>87</v>
      </c>
      <c r="AV112" s="12" t="s">
        <v>24</v>
      </c>
      <c r="AW112" s="12" t="s">
        <v>41</v>
      </c>
      <c r="AX112" s="12" t="s">
        <v>78</v>
      </c>
      <c r="AY112" s="214" t="s">
        <v>151</v>
      </c>
    </row>
    <row r="113" spans="2:51" s="11" customFormat="1" ht="13.5">
      <c r="B113" s="186"/>
      <c r="D113" s="206" t="s">
        <v>161</v>
      </c>
      <c r="E113" s="195" t="s">
        <v>5</v>
      </c>
      <c r="F113" s="207" t="s">
        <v>753</v>
      </c>
      <c r="H113" s="208">
        <v>112.32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5" t="s">
        <v>161</v>
      </c>
      <c r="AU113" s="195" t="s">
        <v>87</v>
      </c>
      <c r="AV113" s="11" t="s">
        <v>87</v>
      </c>
      <c r="AW113" s="11" t="s">
        <v>41</v>
      </c>
      <c r="AX113" s="11" t="s">
        <v>78</v>
      </c>
      <c r="AY113" s="195" t="s">
        <v>151</v>
      </c>
    </row>
    <row r="114" spans="2:51" s="14" customFormat="1" ht="13.5">
      <c r="B114" s="234"/>
      <c r="D114" s="206" t="s">
        <v>161</v>
      </c>
      <c r="E114" s="235" t="s">
        <v>5</v>
      </c>
      <c r="F114" s="236" t="s">
        <v>305</v>
      </c>
      <c r="H114" s="237">
        <v>213.408</v>
      </c>
      <c r="I114" s="238"/>
      <c r="L114" s="234"/>
      <c r="M114" s="239"/>
      <c r="N114" s="240"/>
      <c r="O114" s="240"/>
      <c r="P114" s="240"/>
      <c r="Q114" s="240"/>
      <c r="R114" s="240"/>
      <c r="S114" s="240"/>
      <c r="T114" s="241"/>
      <c r="AT114" s="235" t="s">
        <v>161</v>
      </c>
      <c r="AU114" s="235" t="s">
        <v>87</v>
      </c>
      <c r="AV114" s="14" t="s">
        <v>150</v>
      </c>
      <c r="AW114" s="14" t="s">
        <v>41</v>
      </c>
      <c r="AX114" s="14" t="s">
        <v>78</v>
      </c>
      <c r="AY114" s="235" t="s">
        <v>151</v>
      </c>
    </row>
    <row r="115" spans="2:51" s="12" customFormat="1" ht="13.5">
      <c r="B115" s="211"/>
      <c r="D115" s="206" t="s">
        <v>161</v>
      </c>
      <c r="E115" s="212" t="s">
        <v>5</v>
      </c>
      <c r="F115" s="213" t="s">
        <v>754</v>
      </c>
      <c r="H115" s="214" t="s">
        <v>5</v>
      </c>
      <c r="I115" s="215"/>
      <c r="L115" s="211"/>
      <c r="M115" s="216"/>
      <c r="N115" s="217"/>
      <c r="O115" s="217"/>
      <c r="P115" s="217"/>
      <c r="Q115" s="217"/>
      <c r="R115" s="217"/>
      <c r="S115" s="217"/>
      <c r="T115" s="218"/>
      <c r="AT115" s="214" t="s">
        <v>161</v>
      </c>
      <c r="AU115" s="214" t="s">
        <v>87</v>
      </c>
      <c r="AV115" s="12" t="s">
        <v>24</v>
      </c>
      <c r="AW115" s="12" t="s">
        <v>41</v>
      </c>
      <c r="AX115" s="12" t="s">
        <v>78</v>
      </c>
      <c r="AY115" s="214" t="s">
        <v>151</v>
      </c>
    </row>
    <row r="116" spans="2:51" s="11" customFormat="1" ht="13.5">
      <c r="B116" s="186"/>
      <c r="D116" s="206" t="s">
        <v>161</v>
      </c>
      <c r="E116" s="195" t="s">
        <v>5</v>
      </c>
      <c r="F116" s="207" t="s">
        <v>755</v>
      </c>
      <c r="H116" s="208">
        <v>213.408</v>
      </c>
      <c r="I116" s="191"/>
      <c r="L116" s="186"/>
      <c r="M116" s="192"/>
      <c r="N116" s="193"/>
      <c r="O116" s="193"/>
      <c r="P116" s="193"/>
      <c r="Q116" s="193"/>
      <c r="R116" s="193"/>
      <c r="S116" s="193"/>
      <c r="T116" s="194"/>
      <c r="AT116" s="195" t="s">
        <v>161</v>
      </c>
      <c r="AU116" s="195" t="s">
        <v>87</v>
      </c>
      <c r="AV116" s="11" t="s">
        <v>87</v>
      </c>
      <c r="AW116" s="11" t="s">
        <v>41</v>
      </c>
      <c r="AX116" s="11" t="s">
        <v>78</v>
      </c>
      <c r="AY116" s="195" t="s">
        <v>151</v>
      </c>
    </row>
    <row r="117" spans="2:51" s="13" customFormat="1" ht="13.5">
      <c r="B117" s="225"/>
      <c r="D117" s="187" t="s">
        <v>161</v>
      </c>
      <c r="E117" s="226" t="s">
        <v>5</v>
      </c>
      <c r="F117" s="227" t="s">
        <v>283</v>
      </c>
      <c r="H117" s="228">
        <v>426.816</v>
      </c>
      <c r="I117" s="229"/>
      <c r="L117" s="225"/>
      <c r="M117" s="230"/>
      <c r="N117" s="231"/>
      <c r="O117" s="231"/>
      <c r="P117" s="231"/>
      <c r="Q117" s="231"/>
      <c r="R117" s="231"/>
      <c r="S117" s="231"/>
      <c r="T117" s="232"/>
      <c r="AT117" s="233" t="s">
        <v>161</v>
      </c>
      <c r="AU117" s="233" t="s">
        <v>87</v>
      </c>
      <c r="AV117" s="13" t="s">
        <v>176</v>
      </c>
      <c r="AW117" s="13" t="s">
        <v>41</v>
      </c>
      <c r="AX117" s="13" t="s">
        <v>24</v>
      </c>
      <c r="AY117" s="233" t="s">
        <v>151</v>
      </c>
    </row>
    <row r="118" spans="2:65" s="1" customFormat="1" ht="22.5" customHeight="1">
      <c r="B118" s="173"/>
      <c r="C118" s="174" t="s">
        <v>203</v>
      </c>
      <c r="D118" s="174" t="s">
        <v>154</v>
      </c>
      <c r="E118" s="175" t="s">
        <v>328</v>
      </c>
      <c r="F118" s="176" t="s">
        <v>329</v>
      </c>
      <c r="G118" s="177" t="s">
        <v>299</v>
      </c>
      <c r="H118" s="178">
        <v>706.04</v>
      </c>
      <c r="I118" s="179"/>
      <c r="J118" s="180">
        <f>ROUND(I118*H118,2)</f>
        <v>0</v>
      </c>
      <c r="K118" s="176" t="s">
        <v>158</v>
      </c>
      <c r="L118" s="40"/>
      <c r="M118" s="181" t="s">
        <v>5</v>
      </c>
      <c r="N118" s="182" t="s">
        <v>49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176</v>
      </c>
      <c r="AT118" s="23" t="s">
        <v>154</v>
      </c>
      <c r="AU118" s="23" t="s">
        <v>87</v>
      </c>
      <c r="AY118" s="23" t="s">
        <v>151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176</v>
      </c>
      <c r="BM118" s="23" t="s">
        <v>756</v>
      </c>
    </row>
    <row r="119" spans="2:51" s="12" customFormat="1" ht="13.5">
      <c r="B119" s="211"/>
      <c r="D119" s="206" t="s">
        <v>161</v>
      </c>
      <c r="E119" s="212" t="s">
        <v>5</v>
      </c>
      <c r="F119" s="213" t="s">
        <v>333</v>
      </c>
      <c r="H119" s="214" t="s">
        <v>5</v>
      </c>
      <c r="I119" s="215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4" t="s">
        <v>161</v>
      </c>
      <c r="AU119" s="214" t="s">
        <v>87</v>
      </c>
      <c r="AV119" s="12" t="s">
        <v>24</v>
      </c>
      <c r="AW119" s="12" t="s">
        <v>41</v>
      </c>
      <c r="AX119" s="12" t="s">
        <v>78</v>
      </c>
      <c r="AY119" s="214" t="s">
        <v>151</v>
      </c>
    </row>
    <row r="120" spans="2:51" s="11" customFormat="1" ht="13.5">
      <c r="B120" s="186"/>
      <c r="D120" s="187" t="s">
        <v>161</v>
      </c>
      <c r="E120" s="188" t="s">
        <v>5</v>
      </c>
      <c r="F120" s="189" t="s">
        <v>757</v>
      </c>
      <c r="H120" s="190">
        <v>706.04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5" t="s">
        <v>161</v>
      </c>
      <c r="AU120" s="195" t="s">
        <v>87</v>
      </c>
      <c r="AV120" s="11" t="s">
        <v>87</v>
      </c>
      <c r="AW120" s="11" t="s">
        <v>41</v>
      </c>
      <c r="AX120" s="11" t="s">
        <v>24</v>
      </c>
      <c r="AY120" s="195" t="s">
        <v>151</v>
      </c>
    </row>
    <row r="121" spans="2:65" s="1" customFormat="1" ht="31.5" customHeight="1">
      <c r="B121" s="173"/>
      <c r="C121" s="174" t="s">
        <v>213</v>
      </c>
      <c r="D121" s="174" t="s">
        <v>154</v>
      </c>
      <c r="E121" s="175" t="s">
        <v>336</v>
      </c>
      <c r="F121" s="176" t="s">
        <v>337</v>
      </c>
      <c r="G121" s="177" t="s">
        <v>299</v>
      </c>
      <c r="H121" s="178">
        <v>7060.4</v>
      </c>
      <c r="I121" s="179"/>
      <c r="J121" s="180">
        <f>ROUND(I121*H121,2)</f>
        <v>0</v>
      </c>
      <c r="K121" s="176" t="s">
        <v>158</v>
      </c>
      <c r="L121" s="40"/>
      <c r="M121" s="181" t="s">
        <v>5</v>
      </c>
      <c r="N121" s="182" t="s">
        <v>49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176</v>
      </c>
      <c r="AT121" s="23" t="s">
        <v>154</v>
      </c>
      <c r="AU121" s="23" t="s">
        <v>87</v>
      </c>
      <c r="AY121" s="23" t="s">
        <v>151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176</v>
      </c>
      <c r="BM121" s="23" t="s">
        <v>758</v>
      </c>
    </row>
    <row r="122" spans="2:51" s="12" customFormat="1" ht="27">
      <c r="B122" s="211"/>
      <c r="D122" s="206" t="s">
        <v>161</v>
      </c>
      <c r="E122" s="212" t="s">
        <v>5</v>
      </c>
      <c r="F122" s="213" t="s">
        <v>339</v>
      </c>
      <c r="H122" s="214" t="s">
        <v>5</v>
      </c>
      <c r="I122" s="215"/>
      <c r="L122" s="211"/>
      <c r="M122" s="216"/>
      <c r="N122" s="217"/>
      <c r="O122" s="217"/>
      <c r="P122" s="217"/>
      <c r="Q122" s="217"/>
      <c r="R122" s="217"/>
      <c r="S122" s="217"/>
      <c r="T122" s="218"/>
      <c r="AT122" s="214" t="s">
        <v>161</v>
      </c>
      <c r="AU122" s="214" t="s">
        <v>87</v>
      </c>
      <c r="AV122" s="12" t="s">
        <v>24</v>
      </c>
      <c r="AW122" s="12" t="s">
        <v>41</v>
      </c>
      <c r="AX122" s="12" t="s">
        <v>78</v>
      </c>
      <c r="AY122" s="214" t="s">
        <v>151</v>
      </c>
    </row>
    <row r="123" spans="2:51" s="11" customFormat="1" ht="13.5">
      <c r="B123" s="186"/>
      <c r="D123" s="187" t="s">
        <v>161</v>
      </c>
      <c r="E123" s="188" t="s">
        <v>5</v>
      </c>
      <c r="F123" s="189" t="s">
        <v>759</v>
      </c>
      <c r="H123" s="190">
        <v>7060.4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95" t="s">
        <v>161</v>
      </c>
      <c r="AU123" s="195" t="s">
        <v>87</v>
      </c>
      <c r="AV123" s="11" t="s">
        <v>87</v>
      </c>
      <c r="AW123" s="11" t="s">
        <v>41</v>
      </c>
      <c r="AX123" s="11" t="s">
        <v>24</v>
      </c>
      <c r="AY123" s="195" t="s">
        <v>151</v>
      </c>
    </row>
    <row r="124" spans="2:65" s="1" customFormat="1" ht="22.5" customHeight="1">
      <c r="B124" s="173"/>
      <c r="C124" s="174" t="s">
        <v>221</v>
      </c>
      <c r="D124" s="174" t="s">
        <v>154</v>
      </c>
      <c r="E124" s="175" t="s">
        <v>341</v>
      </c>
      <c r="F124" s="176" t="s">
        <v>342</v>
      </c>
      <c r="G124" s="177" t="s">
        <v>299</v>
      </c>
      <c r="H124" s="178">
        <v>213.408</v>
      </c>
      <c r="I124" s="179"/>
      <c r="J124" s="180">
        <f>ROUND(I124*H124,2)</f>
        <v>0</v>
      </c>
      <c r="K124" s="176" t="s">
        <v>158</v>
      </c>
      <c r="L124" s="40"/>
      <c r="M124" s="181" t="s">
        <v>5</v>
      </c>
      <c r="N124" s="182" t="s">
        <v>49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176</v>
      </c>
      <c r="AT124" s="23" t="s">
        <v>154</v>
      </c>
      <c r="AU124" s="23" t="s">
        <v>87</v>
      </c>
      <c r="AY124" s="23" t="s">
        <v>151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24</v>
      </c>
      <c r="BK124" s="185">
        <f>ROUND(I124*H124,2)</f>
        <v>0</v>
      </c>
      <c r="BL124" s="23" t="s">
        <v>176</v>
      </c>
      <c r="BM124" s="23" t="s">
        <v>760</v>
      </c>
    </row>
    <row r="125" spans="2:51" s="12" customFormat="1" ht="13.5">
      <c r="B125" s="211"/>
      <c r="D125" s="206" t="s">
        <v>161</v>
      </c>
      <c r="E125" s="212" t="s">
        <v>5</v>
      </c>
      <c r="F125" s="213" t="s">
        <v>761</v>
      </c>
      <c r="H125" s="214" t="s">
        <v>5</v>
      </c>
      <c r="I125" s="215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4" t="s">
        <v>161</v>
      </c>
      <c r="AU125" s="214" t="s">
        <v>87</v>
      </c>
      <c r="AV125" s="12" t="s">
        <v>24</v>
      </c>
      <c r="AW125" s="12" t="s">
        <v>41</v>
      </c>
      <c r="AX125" s="12" t="s">
        <v>78</v>
      </c>
      <c r="AY125" s="214" t="s">
        <v>151</v>
      </c>
    </row>
    <row r="126" spans="2:51" s="11" customFormat="1" ht="13.5">
      <c r="B126" s="186"/>
      <c r="D126" s="187" t="s">
        <v>161</v>
      </c>
      <c r="E126" s="188" t="s">
        <v>5</v>
      </c>
      <c r="F126" s="189" t="s">
        <v>755</v>
      </c>
      <c r="H126" s="190">
        <v>213.408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5" t="s">
        <v>161</v>
      </c>
      <c r="AU126" s="195" t="s">
        <v>87</v>
      </c>
      <c r="AV126" s="11" t="s">
        <v>87</v>
      </c>
      <c r="AW126" s="11" t="s">
        <v>41</v>
      </c>
      <c r="AX126" s="11" t="s">
        <v>24</v>
      </c>
      <c r="AY126" s="195" t="s">
        <v>151</v>
      </c>
    </row>
    <row r="127" spans="2:65" s="1" customFormat="1" ht="22.5" customHeight="1">
      <c r="B127" s="173"/>
      <c r="C127" s="174" t="s">
        <v>29</v>
      </c>
      <c r="D127" s="174" t="s">
        <v>154</v>
      </c>
      <c r="E127" s="175" t="s">
        <v>345</v>
      </c>
      <c r="F127" s="176" t="s">
        <v>346</v>
      </c>
      <c r="G127" s="177" t="s">
        <v>299</v>
      </c>
      <c r="H127" s="178">
        <v>710.8</v>
      </c>
      <c r="I127" s="179"/>
      <c r="J127" s="180">
        <f>ROUND(I127*H127,2)</f>
        <v>0</v>
      </c>
      <c r="K127" s="176" t="s">
        <v>158</v>
      </c>
      <c r="L127" s="40"/>
      <c r="M127" s="181" t="s">
        <v>5</v>
      </c>
      <c r="N127" s="182" t="s">
        <v>49</v>
      </c>
      <c r="O127" s="41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23" t="s">
        <v>176</v>
      </c>
      <c r="AT127" s="23" t="s">
        <v>154</v>
      </c>
      <c r="AU127" s="23" t="s">
        <v>87</v>
      </c>
      <c r="AY127" s="23" t="s">
        <v>151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176</v>
      </c>
      <c r="BM127" s="23" t="s">
        <v>762</v>
      </c>
    </row>
    <row r="128" spans="2:51" s="12" customFormat="1" ht="13.5">
      <c r="B128" s="211"/>
      <c r="D128" s="206" t="s">
        <v>161</v>
      </c>
      <c r="E128" s="212" t="s">
        <v>5</v>
      </c>
      <c r="F128" s="213" t="s">
        <v>348</v>
      </c>
      <c r="H128" s="214" t="s">
        <v>5</v>
      </c>
      <c r="I128" s="215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4" t="s">
        <v>161</v>
      </c>
      <c r="AU128" s="214" t="s">
        <v>87</v>
      </c>
      <c r="AV128" s="12" t="s">
        <v>24</v>
      </c>
      <c r="AW128" s="12" t="s">
        <v>41</v>
      </c>
      <c r="AX128" s="12" t="s">
        <v>78</v>
      </c>
      <c r="AY128" s="214" t="s">
        <v>151</v>
      </c>
    </row>
    <row r="129" spans="2:51" s="11" customFormat="1" ht="13.5">
      <c r="B129" s="186"/>
      <c r="D129" s="206" t="s">
        <v>161</v>
      </c>
      <c r="E129" s="195" t="s">
        <v>5</v>
      </c>
      <c r="F129" s="207" t="s">
        <v>744</v>
      </c>
      <c r="H129" s="208">
        <v>624</v>
      </c>
      <c r="I129" s="191"/>
      <c r="L129" s="186"/>
      <c r="M129" s="192"/>
      <c r="N129" s="193"/>
      <c r="O129" s="193"/>
      <c r="P129" s="193"/>
      <c r="Q129" s="193"/>
      <c r="R129" s="193"/>
      <c r="S129" s="193"/>
      <c r="T129" s="194"/>
      <c r="AT129" s="195" t="s">
        <v>161</v>
      </c>
      <c r="AU129" s="195" t="s">
        <v>87</v>
      </c>
      <c r="AV129" s="11" t="s">
        <v>87</v>
      </c>
      <c r="AW129" s="11" t="s">
        <v>41</v>
      </c>
      <c r="AX129" s="11" t="s">
        <v>78</v>
      </c>
      <c r="AY129" s="195" t="s">
        <v>151</v>
      </c>
    </row>
    <row r="130" spans="2:51" s="12" customFormat="1" ht="13.5">
      <c r="B130" s="211"/>
      <c r="D130" s="206" t="s">
        <v>161</v>
      </c>
      <c r="E130" s="212" t="s">
        <v>5</v>
      </c>
      <c r="F130" s="213" t="s">
        <v>763</v>
      </c>
      <c r="H130" s="214" t="s">
        <v>5</v>
      </c>
      <c r="I130" s="215"/>
      <c r="L130" s="211"/>
      <c r="M130" s="216"/>
      <c r="N130" s="217"/>
      <c r="O130" s="217"/>
      <c r="P130" s="217"/>
      <c r="Q130" s="217"/>
      <c r="R130" s="217"/>
      <c r="S130" s="217"/>
      <c r="T130" s="218"/>
      <c r="AT130" s="214" t="s">
        <v>161</v>
      </c>
      <c r="AU130" s="214" t="s">
        <v>87</v>
      </c>
      <c r="AV130" s="12" t="s">
        <v>24</v>
      </c>
      <c r="AW130" s="12" t="s">
        <v>41</v>
      </c>
      <c r="AX130" s="12" t="s">
        <v>78</v>
      </c>
      <c r="AY130" s="214" t="s">
        <v>151</v>
      </c>
    </row>
    <row r="131" spans="2:51" s="11" customFormat="1" ht="13.5">
      <c r="B131" s="186"/>
      <c r="D131" s="206" t="s">
        <v>161</v>
      </c>
      <c r="E131" s="195" t="s">
        <v>5</v>
      </c>
      <c r="F131" s="207" t="s">
        <v>746</v>
      </c>
      <c r="H131" s="208">
        <v>86.8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161</v>
      </c>
      <c r="AU131" s="195" t="s">
        <v>87</v>
      </c>
      <c r="AV131" s="11" t="s">
        <v>87</v>
      </c>
      <c r="AW131" s="11" t="s">
        <v>41</v>
      </c>
      <c r="AX131" s="11" t="s">
        <v>78</v>
      </c>
      <c r="AY131" s="195" t="s">
        <v>151</v>
      </c>
    </row>
    <row r="132" spans="2:51" s="13" customFormat="1" ht="13.5">
      <c r="B132" s="225"/>
      <c r="D132" s="187" t="s">
        <v>161</v>
      </c>
      <c r="E132" s="226" t="s">
        <v>5</v>
      </c>
      <c r="F132" s="227" t="s">
        <v>283</v>
      </c>
      <c r="H132" s="228">
        <v>710.8</v>
      </c>
      <c r="I132" s="229"/>
      <c r="L132" s="225"/>
      <c r="M132" s="230"/>
      <c r="N132" s="231"/>
      <c r="O132" s="231"/>
      <c r="P132" s="231"/>
      <c r="Q132" s="231"/>
      <c r="R132" s="231"/>
      <c r="S132" s="231"/>
      <c r="T132" s="232"/>
      <c r="AT132" s="233" t="s">
        <v>161</v>
      </c>
      <c r="AU132" s="233" t="s">
        <v>87</v>
      </c>
      <c r="AV132" s="13" t="s">
        <v>176</v>
      </c>
      <c r="AW132" s="13" t="s">
        <v>41</v>
      </c>
      <c r="AX132" s="13" t="s">
        <v>24</v>
      </c>
      <c r="AY132" s="233" t="s">
        <v>151</v>
      </c>
    </row>
    <row r="133" spans="2:65" s="1" customFormat="1" ht="22.5" customHeight="1">
      <c r="B133" s="173"/>
      <c r="C133" s="196" t="s">
        <v>231</v>
      </c>
      <c r="D133" s="196" t="s">
        <v>148</v>
      </c>
      <c r="E133" s="197" t="s">
        <v>349</v>
      </c>
      <c r="F133" s="198" t="s">
        <v>350</v>
      </c>
      <c r="G133" s="199" t="s">
        <v>351</v>
      </c>
      <c r="H133" s="200">
        <v>900.281</v>
      </c>
      <c r="I133" s="201"/>
      <c r="J133" s="202">
        <f>ROUND(I133*H133,2)</f>
        <v>0</v>
      </c>
      <c r="K133" s="198" t="s">
        <v>158</v>
      </c>
      <c r="L133" s="203"/>
      <c r="M133" s="204" t="s">
        <v>5</v>
      </c>
      <c r="N133" s="205" t="s">
        <v>49</v>
      </c>
      <c r="O133" s="41"/>
      <c r="P133" s="183">
        <f>O133*H133</f>
        <v>0</v>
      </c>
      <c r="Q133" s="183">
        <v>1</v>
      </c>
      <c r="R133" s="183">
        <f>Q133*H133</f>
        <v>900.281</v>
      </c>
      <c r="S133" s="183">
        <v>0</v>
      </c>
      <c r="T133" s="184">
        <f>S133*H133</f>
        <v>0</v>
      </c>
      <c r="AR133" s="23" t="s">
        <v>213</v>
      </c>
      <c r="AT133" s="23" t="s">
        <v>148</v>
      </c>
      <c r="AU133" s="23" t="s">
        <v>87</v>
      </c>
      <c r="AY133" s="23" t="s">
        <v>151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23" t="s">
        <v>24</v>
      </c>
      <c r="BK133" s="185">
        <f>ROUND(I133*H133,2)</f>
        <v>0</v>
      </c>
      <c r="BL133" s="23" t="s">
        <v>176</v>
      </c>
      <c r="BM133" s="23" t="s">
        <v>764</v>
      </c>
    </row>
    <row r="134" spans="2:51" s="12" customFormat="1" ht="13.5">
      <c r="B134" s="211"/>
      <c r="D134" s="206" t="s">
        <v>161</v>
      </c>
      <c r="E134" s="212" t="s">
        <v>5</v>
      </c>
      <c r="F134" s="213" t="s">
        <v>353</v>
      </c>
      <c r="H134" s="214" t="s">
        <v>5</v>
      </c>
      <c r="I134" s="215"/>
      <c r="L134" s="211"/>
      <c r="M134" s="216"/>
      <c r="N134" s="217"/>
      <c r="O134" s="217"/>
      <c r="P134" s="217"/>
      <c r="Q134" s="217"/>
      <c r="R134" s="217"/>
      <c r="S134" s="217"/>
      <c r="T134" s="218"/>
      <c r="AT134" s="214" t="s">
        <v>161</v>
      </c>
      <c r="AU134" s="214" t="s">
        <v>87</v>
      </c>
      <c r="AV134" s="12" t="s">
        <v>24</v>
      </c>
      <c r="AW134" s="12" t="s">
        <v>41</v>
      </c>
      <c r="AX134" s="12" t="s">
        <v>78</v>
      </c>
      <c r="AY134" s="214" t="s">
        <v>151</v>
      </c>
    </row>
    <row r="135" spans="2:51" s="12" customFormat="1" ht="13.5">
      <c r="B135" s="211"/>
      <c r="D135" s="206" t="s">
        <v>161</v>
      </c>
      <c r="E135" s="212" t="s">
        <v>5</v>
      </c>
      <c r="F135" s="213" t="s">
        <v>765</v>
      </c>
      <c r="H135" s="214" t="s">
        <v>5</v>
      </c>
      <c r="I135" s="215"/>
      <c r="L135" s="211"/>
      <c r="M135" s="216"/>
      <c r="N135" s="217"/>
      <c r="O135" s="217"/>
      <c r="P135" s="217"/>
      <c r="Q135" s="217"/>
      <c r="R135" s="217"/>
      <c r="S135" s="217"/>
      <c r="T135" s="218"/>
      <c r="AT135" s="214" t="s">
        <v>161</v>
      </c>
      <c r="AU135" s="214" t="s">
        <v>87</v>
      </c>
      <c r="AV135" s="12" t="s">
        <v>24</v>
      </c>
      <c r="AW135" s="12" t="s">
        <v>41</v>
      </c>
      <c r="AX135" s="12" t="s">
        <v>78</v>
      </c>
      <c r="AY135" s="214" t="s">
        <v>151</v>
      </c>
    </row>
    <row r="136" spans="2:51" s="11" customFormat="1" ht="13.5">
      <c r="B136" s="186"/>
      <c r="D136" s="206" t="s">
        <v>161</v>
      </c>
      <c r="E136" s="195" t="s">
        <v>5</v>
      </c>
      <c r="F136" s="207" t="s">
        <v>766</v>
      </c>
      <c r="H136" s="208">
        <v>623.5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5" t="s">
        <v>161</v>
      </c>
      <c r="AU136" s="195" t="s">
        <v>87</v>
      </c>
      <c r="AV136" s="11" t="s">
        <v>87</v>
      </c>
      <c r="AW136" s="11" t="s">
        <v>41</v>
      </c>
      <c r="AX136" s="11" t="s">
        <v>78</v>
      </c>
      <c r="AY136" s="195" t="s">
        <v>151</v>
      </c>
    </row>
    <row r="137" spans="2:51" s="11" customFormat="1" ht="13.5">
      <c r="B137" s="186"/>
      <c r="D137" s="206" t="s">
        <v>161</v>
      </c>
      <c r="E137" s="195" t="s">
        <v>5</v>
      </c>
      <c r="F137" s="207" t="s">
        <v>746</v>
      </c>
      <c r="H137" s="208">
        <v>86.8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95" t="s">
        <v>161</v>
      </c>
      <c r="AU137" s="195" t="s">
        <v>87</v>
      </c>
      <c r="AV137" s="11" t="s">
        <v>87</v>
      </c>
      <c r="AW137" s="11" t="s">
        <v>41</v>
      </c>
      <c r="AX137" s="11" t="s">
        <v>78</v>
      </c>
      <c r="AY137" s="195" t="s">
        <v>151</v>
      </c>
    </row>
    <row r="138" spans="2:51" s="14" customFormat="1" ht="13.5">
      <c r="B138" s="234"/>
      <c r="D138" s="206" t="s">
        <v>161</v>
      </c>
      <c r="E138" s="235" t="s">
        <v>5</v>
      </c>
      <c r="F138" s="236" t="s">
        <v>305</v>
      </c>
      <c r="H138" s="237">
        <v>710.3</v>
      </c>
      <c r="I138" s="238"/>
      <c r="L138" s="234"/>
      <c r="M138" s="239"/>
      <c r="N138" s="240"/>
      <c r="O138" s="240"/>
      <c r="P138" s="240"/>
      <c r="Q138" s="240"/>
      <c r="R138" s="240"/>
      <c r="S138" s="240"/>
      <c r="T138" s="241"/>
      <c r="AT138" s="235" t="s">
        <v>161</v>
      </c>
      <c r="AU138" s="235" t="s">
        <v>87</v>
      </c>
      <c r="AV138" s="14" t="s">
        <v>150</v>
      </c>
      <c r="AW138" s="14" t="s">
        <v>41</v>
      </c>
      <c r="AX138" s="14" t="s">
        <v>78</v>
      </c>
      <c r="AY138" s="235" t="s">
        <v>151</v>
      </c>
    </row>
    <row r="139" spans="2:51" s="12" customFormat="1" ht="13.5">
      <c r="B139" s="211"/>
      <c r="D139" s="206" t="s">
        <v>161</v>
      </c>
      <c r="E139" s="212" t="s">
        <v>5</v>
      </c>
      <c r="F139" s="213" t="s">
        <v>767</v>
      </c>
      <c r="H139" s="214" t="s">
        <v>5</v>
      </c>
      <c r="I139" s="215"/>
      <c r="L139" s="211"/>
      <c r="M139" s="216"/>
      <c r="N139" s="217"/>
      <c r="O139" s="217"/>
      <c r="P139" s="217"/>
      <c r="Q139" s="217"/>
      <c r="R139" s="217"/>
      <c r="S139" s="217"/>
      <c r="T139" s="218"/>
      <c r="AT139" s="214" t="s">
        <v>161</v>
      </c>
      <c r="AU139" s="214" t="s">
        <v>87</v>
      </c>
      <c r="AV139" s="12" t="s">
        <v>24</v>
      </c>
      <c r="AW139" s="12" t="s">
        <v>41</v>
      </c>
      <c r="AX139" s="12" t="s">
        <v>78</v>
      </c>
      <c r="AY139" s="214" t="s">
        <v>151</v>
      </c>
    </row>
    <row r="140" spans="2:51" s="11" customFormat="1" ht="13.5">
      <c r="B140" s="186"/>
      <c r="D140" s="206" t="s">
        <v>161</v>
      </c>
      <c r="E140" s="195" t="s">
        <v>5</v>
      </c>
      <c r="F140" s="207" t="s">
        <v>768</v>
      </c>
      <c r="H140" s="208">
        <v>-101.088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95" t="s">
        <v>161</v>
      </c>
      <c r="AU140" s="195" t="s">
        <v>87</v>
      </c>
      <c r="AV140" s="11" t="s">
        <v>87</v>
      </c>
      <c r="AW140" s="11" t="s">
        <v>41</v>
      </c>
      <c r="AX140" s="11" t="s">
        <v>78</v>
      </c>
      <c r="AY140" s="195" t="s">
        <v>151</v>
      </c>
    </row>
    <row r="141" spans="2:51" s="12" customFormat="1" ht="13.5">
      <c r="B141" s="211"/>
      <c r="D141" s="206" t="s">
        <v>161</v>
      </c>
      <c r="E141" s="212" t="s">
        <v>5</v>
      </c>
      <c r="F141" s="213" t="s">
        <v>769</v>
      </c>
      <c r="H141" s="214" t="s">
        <v>5</v>
      </c>
      <c r="I141" s="215"/>
      <c r="L141" s="211"/>
      <c r="M141" s="216"/>
      <c r="N141" s="217"/>
      <c r="O141" s="217"/>
      <c r="P141" s="217"/>
      <c r="Q141" s="217"/>
      <c r="R141" s="217"/>
      <c r="S141" s="217"/>
      <c r="T141" s="218"/>
      <c r="AT141" s="214" t="s">
        <v>161</v>
      </c>
      <c r="AU141" s="214" t="s">
        <v>87</v>
      </c>
      <c r="AV141" s="12" t="s">
        <v>24</v>
      </c>
      <c r="AW141" s="12" t="s">
        <v>41</v>
      </c>
      <c r="AX141" s="12" t="s">
        <v>78</v>
      </c>
      <c r="AY141" s="214" t="s">
        <v>151</v>
      </c>
    </row>
    <row r="142" spans="2:51" s="11" customFormat="1" ht="13.5">
      <c r="B142" s="186"/>
      <c r="D142" s="206" t="s">
        <v>161</v>
      </c>
      <c r="E142" s="195" t="s">
        <v>5</v>
      </c>
      <c r="F142" s="207" t="s">
        <v>770</v>
      </c>
      <c r="H142" s="208">
        <v>-112.32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5" t="s">
        <v>161</v>
      </c>
      <c r="AU142" s="195" t="s">
        <v>87</v>
      </c>
      <c r="AV142" s="11" t="s">
        <v>87</v>
      </c>
      <c r="AW142" s="11" t="s">
        <v>41</v>
      </c>
      <c r="AX142" s="11" t="s">
        <v>78</v>
      </c>
      <c r="AY142" s="195" t="s">
        <v>151</v>
      </c>
    </row>
    <row r="143" spans="2:51" s="12" customFormat="1" ht="13.5">
      <c r="B143" s="211"/>
      <c r="D143" s="206" t="s">
        <v>161</v>
      </c>
      <c r="E143" s="212" t="s">
        <v>5</v>
      </c>
      <c r="F143" s="213" t="s">
        <v>771</v>
      </c>
      <c r="H143" s="214" t="s">
        <v>5</v>
      </c>
      <c r="I143" s="215"/>
      <c r="L143" s="211"/>
      <c r="M143" s="216"/>
      <c r="N143" s="217"/>
      <c r="O143" s="217"/>
      <c r="P143" s="217"/>
      <c r="Q143" s="217"/>
      <c r="R143" s="217"/>
      <c r="S143" s="217"/>
      <c r="T143" s="218"/>
      <c r="AT143" s="214" t="s">
        <v>161</v>
      </c>
      <c r="AU143" s="214" t="s">
        <v>87</v>
      </c>
      <c r="AV143" s="12" t="s">
        <v>24</v>
      </c>
      <c r="AW143" s="12" t="s">
        <v>41</v>
      </c>
      <c r="AX143" s="12" t="s">
        <v>78</v>
      </c>
      <c r="AY143" s="214" t="s">
        <v>151</v>
      </c>
    </row>
    <row r="144" spans="2:51" s="11" customFormat="1" ht="13.5">
      <c r="B144" s="186"/>
      <c r="D144" s="206" t="s">
        <v>161</v>
      </c>
      <c r="E144" s="195" t="s">
        <v>5</v>
      </c>
      <c r="F144" s="207" t="s">
        <v>772</v>
      </c>
      <c r="H144" s="208">
        <v>-31.74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95" t="s">
        <v>161</v>
      </c>
      <c r="AU144" s="195" t="s">
        <v>87</v>
      </c>
      <c r="AV144" s="11" t="s">
        <v>87</v>
      </c>
      <c r="AW144" s="11" t="s">
        <v>41</v>
      </c>
      <c r="AX144" s="11" t="s">
        <v>78</v>
      </c>
      <c r="AY144" s="195" t="s">
        <v>151</v>
      </c>
    </row>
    <row r="145" spans="2:51" s="12" customFormat="1" ht="13.5">
      <c r="B145" s="211"/>
      <c r="D145" s="206" t="s">
        <v>161</v>
      </c>
      <c r="E145" s="212" t="s">
        <v>5</v>
      </c>
      <c r="F145" s="213" t="s">
        <v>773</v>
      </c>
      <c r="H145" s="214" t="s">
        <v>5</v>
      </c>
      <c r="I145" s="215"/>
      <c r="L145" s="211"/>
      <c r="M145" s="216"/>
      <c r="N145" s="217"/>
      <c r="O145" s="217"/>
      <c r="P145" s="217"/>
      <c r="Q145" s="217"/>
      <c r="R145" s="217"/>
      <c r="S145" s="217"/>
      <c r="T145" s="218"/>
      <c r="AT145" s="214" t="s">
        <v>161</v>
      </c>
      <c r="AU145" s="214" t="s">
        <v>87</v>
      </c>
      <c r="AV145" s="12" t="s">
        <v>24</v>
      </c>
      <c r="AW145" s="12" t="s">
        <v>41</v>
      </c>
      <c r="AX145" s="12" t="s">
        <v>78</v>
      </c>
      <c r="AY145" s="214" t="s">
        <v>151</v>
      </c>
    </row>
    <row r="146" spans="2:51" s="11" customFormat="1" ht="13.5">
      <c r="B146" s="186"/>
      <c r="D146" s="206" t="s">
        <v>161</v>
      </c>
      <c r="E146" s="195" t="s">
        <v>5</v>
      </c>
      <c r="F146" s="207" t="s">
        <v>774</v>
      </c>
      <c r="H146" s="208">
        <v>8.68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95" t="s">
        <v>161</v>
      </c>
      <c r="AU146" s="195" t="s">
        <v>87</v>
      </c>
      <c r="AV146" s="11" t="s">
        <v>87</v>
      </c>
      <c r="AW146" s="11" t="s">
        <v>41</v>
      </c>
      <c r="AX146" s="11" t="s">
        <v>78</v>
      </c>
      <c r="AY146" s="195" t="s">
        <v>151</v>
      </c>
    </row>
    <row r="147" spans="2:51" s="13" customFormat="1" ht="13.5">
      <c r="B147" s="225"/>
      <c r="D147" s="206" t="s">
        <v>161</v>
      </c>
      <c r="E147" s="242" t="s">
        <v>5</v>
      </c>
      <c r="F147" s="243" t="s">
        <v>283</v>
      </c>
      <c r="H147" s="244">
        <v>473.832</v>
      </c>
      <c r="I147" s="229"/>
      <c r="L147" s="225"/>
      <c r="M147" s="230"/>
      <c r="N147" s="231"/>
      <c r="O147" s="231"/>
      <c r="P147" s="231"/>
      <c r="Q147" s="231"/>
      <c r="R147" s="231"/>
      <c r="S147" s="231"/>
      <c r="T147" s="232"/>
      <c r="AT147" s="233" t="s">
        <v>161</v>
      </c>
      <c r="AU147" s="233" t="s">
        <v>87</v>
      </c>
      <c r="AV147" s="13" t="s">
        <v>176</v>
      </c>
      <c r="AW147" s="13" t="s">
        <v>41</v>
      </c>
      <c r="AX147" s="13" t="s">
        <v>78</v>
      </c>
      <c r="AY147" s="233" t="s">
        <v>151</v>
      </c>
    </row>
    <row r="148" spans="2:51" s="11" customFormat="1" ht="13.5">
      <c r="B148" s="186"/>
      <c r="D148" s="187" t="s">
        <v>161</v>
      </c>
      <c r="E148" s="188" t="s">
        <v>5</v>
      </c>
      <c r="F148" s="189" t="s">
        <v>775</v>
      </c>
      <c r="H148" s="190">
        <v>900.281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95" t="s">
        <v>161</v>
      </c>
      <c r="AU148" s="195" t="s">
        <v>87</v>
      </c>
      <c r="AV148" s="11" t="s">
        <v>87</v>
      </c>
      <c r="AW148" s="11" t="s">
        <v>41</v>
      </c>
      <c r="AX148" s="11" t="s">
        <v>24</v>
      </c>
      <c r="AY148" s="195" t="s">
        <v>151</v>
      </c>
    </row>
    <row r="149" spans="2:65" s="1" customFormat="1" ht="22.5" customHeight="1">
      <c r="B149" s="173"/>
      <c r="C149" s="174" t="s">
        <v>236</v>
      </c>
      <c r="D149" s="174" t="s">
        <v>154</v>
      </c>
      <c r="E149" s="175" t="s">
        <v>362</v>
      </c>
      <c r="F149" s="176" t="s">
        <v>363</v>
      </c>
      <c r="G149" s="177" t="s">
        <v>299</v>
      </c>
      <c r="H149" s="178">
        <v>919.448</v>
      </c>
      <c r="I149" s="179"/>
      <c r="J149" s="180">
        <f>ROUND(I149*H149,2)</f>
        <v>0</v>
      </c>
      <c r="K149" s="176" t="s">
        <v>158</v>
      </c>
      <c r="L149" s="40"/>
      <c r="M149" s="181" t="s">
        <v>5</v>
      </c>
      <c r="N149" s="182" t="s">
        <v>49</v>
      </c>
      <c r="O149" s="41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3" t="s">
        <v>176</v>
      </c>
      <c r="AT149" s="23" t="s">
        <v>154</v>
      </c>
      <c r="AU149" s="23" t="s">
        <v>87</v>
      </c>
      <c r="AY149" s="23" t="s">
        <v>151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24</v>
      </c>
      <c r="BK149" s="185">
        <f>ROUND(I149*H149,2)</f>
        <v>0</v>
      </c>
      <c r="BL149" s="23" t="s">
        <v>176</v>
      </c>
      <c r="BM149" s="23" t="s">
        <v>776</v>
      </c>
    </row>
    <row r="150" spans="2:51" s="12" customFormat="1" ht="13.5">
      <c r="B150" s="211"/>
      <c r="D150" s="206" t="s">
        <v>161</v>
      </c>
      <c r="E150" s="212" t="s">
        <v>5</v>
      </c>
      <c r="F150" s="213" t="s">
        <v>365</v>
      </c>
      <c r="H150" s="214" t="s">
        <v>5</v>
      </c>
      <c r="I150" s="215"/>
      <c r="L150" s="211"/>
      <c r="M150" s="216"/>
      <c r="N150" s="217"/>
      <c r="O150" s="217"/>
      <c r="P150" s="217"/>
      <c r="Q150" s="217"/>
      <c r="R150" s="217"/>
      <c r="S150" s="217"/>
      <c r="T150" s="218"/>
      <c r="AT150" s="214" t="s">
        <v>161</v>
      </c>
      <c r="AU150" s="214" t="s">
        <v>87</v>
      </c>
      <c r="AV150" s="12" t="s">
        <v>24</v>
      </c>
      <c r="AW150" s="12" t="s">
        <v>41</v>
      </c>
      <c r="AX150" s="12" t="s">
        <v>78</v>
      </c>
      <c r="AY150" s="214" t="s">
        <v>151</v>
      </c>
    </row>
    <row r="151" spans="2:51" s="11" customFormat="1" ht="13.5">
      <c r="B151" s="186"/>
      <c r="D151" s="206" t="s">
        <v>161</v>
      </c>
      <c r="E151" s="195" t="s">
        <v>5</v>
      </c>
      <c r="F151" s="207" t="s">
        <v>755</v>
      </c>
      <c r="H151" s="208">
        <v>213.408</v>
      </c>
      <c r="I151" s="191"/>
      <c r="L151" s="186"/>
      <c r="M151" s="192"/>
      <c r="N151" s="193"/>
      <c r="O151" s="193"/>
      <c r="P151" s="193"/>
      <c r="Q151" s="193"/>
      <c r="R151" s="193"/>
      <c r="S151" s="193"/>
      <c r="T151" s="194"/>
      <c r="AT151" s="195" t="s">
        <v>161</v>
      </c>
      <c r="AU151" s="195" t="s">
        <v>87</v>
      </c>
      <c r="AV151" s="11" t="s">
        <v>87</v>
      </c>
      <c r="AW151" s="11" t="s">
        <v>41</v>
      </c>
      <c r="AX151" s="11" t="s">
        <v>78</v>
      </c>
      <c r="AY151" s="195" t="s">
        <v>151</v>
      </c>
    </row>
    <row r="152" spans="2:51" s="12" customFormat="1" ht="13.5">
      <c r="B152" s="211"/>
      <c r="D152" s="206" t="s">
        <v>161</v>
      </c>
      <c r="E152" s="212" t="s">
        <v>5</v>
      </c>
      <c r="F152" s="213" t="s">
        <v>371</v>
      </c>
      <c r="H152" s="214" t="s">
        <v>5</v>
      </c>
      <c r="I152" s="215"/>
      <c r="L152" s="211"/>
      <c r="M152" s="216"/>
      <c r="N152" s="217"/>
      <c r="O152" s="217"/>
      <c r="P152" s="217"/>
      <c r="Q152" s="217"/>
      <c r="R152" s="217"/>
      <c r="S152" s="217"/>
      <c r="T152" s="218"/>
      <c r="AT152" s="214" t="s">
        <v>161</v>
      </c>
      <c r="AU152" s="214" t="s">
        <v>87</v>
      </c>
      <c r="AV152" s="12" t="s">
        <v>24</v>
      </c>
      <c r="AW152" s="12" t="s">
        <v>41</v>
      </c>
      <c r="AX152" s="12" t="s">
        <v>78</v>
      </c>
      <c r="AY152" s="214" t="s">
        <v>151</v>
      </c>
    </row>
    <row r="153" spans="2:51" s="11" customFormat="1" ht="13.5">
      <c r="B153" s="186"/>
      <c r="D153" s="206" t="s">
        <v>161</v>
      </c>
      <c r="E153" s="195" t="s">
        <v>5</v>
      </c>
      <c r="F153" s="207" t="s">
        <v>757</v>
      </c>
      <c r="H153" s="208">
        <v>706.04</v>
      </c>
      <c r="I153" s="191"/>
      <c r="L153" s="186"/>
      <c r="M153" s="192"/>
      <c r="N153" s="193"/>
      <c r="O153" s="193"/>
      <c r="P153" s="193"/>
      <c r="Q153" s="193"/>
      <c r="R153" s="193"/>
      <c r="S153" s="193"/>
      <c r="T153" s="194"/>
      <c r="AT153" s="195" t="s">
        <v>161</v>
      </c>
      <c r="AU153" s="195" t="s">
        <v>87</v>
      </c>
      <c r="AV153" s="11" t="s">
        <v>87</v>
      </c>
      <c r="AW153" s="11" t="s">
        <v>41</v>
      </c>
      <c r="AX153" s="11" t="s">
        <v>78</v>
      </c>
      <c r="AY153" s="195" t="s">
        <v>151</v>
      </c>
    </row>
    <row r="154" spans="2:51" s="13" customFormat="1" ht="13.5">
      <c r="B154" s="225"/>
      <c r="D154" s="187" t="s">
        <v>161</v>
      </c>
      <c r="E154" s="226" t="s">
        <v>5</v>
      </c>
      <c r="F154" s="227" t="s">
        <v>283</v>
      </c>
      <c r="H154" s="228">
        <v>919.448</v>
      </c>
      <c r="I154" s="229"/>
      <c r="L154" s="225"/>
      <c r="M154" s="230"/>
      <c r="N154" s="231"/>
      <c r="O154" s="231"/>
      <c r="P154" s="231"/>
      <c r="Q154" s="231"/>
      <c r="R154" s="231"/>
      <c r="S154" s="231"/>
      <c r="T154" s="232"/>
      <c r="AT154" s="233" t="s">
        <v>161</v>
      </c>
      <c r="AU154" s="233" t="s">
        <v>87</v>
      </c>
      <c r="AV154" s="13" t="s">
        <v>176</v>
      </c>
      <c r="AW154" s="13" t="s">
        <v>41</v>
      </c>
      <c r="AX154" s="13" t="s">
        <v>24</v>
      </c>
      <c r="AY154" s="233" t="s">
        <v>151</v>
      </c>
    </row>
    <row r="155" spans="2:65" s="1" customFormat="1" ht="22.5" customHeight="1">
      <c r="B155" s="173"/>
      <c r="C155" s="174" t="s">
        <v>240</v>
      </c>
      <c r="D155" s="174" t="s">
        <v>154</v>
      </c>
      <c r="E155" s="175" t="s">
        <v>368</v>
      </c>
      <c r="F155" s="176" t="s">
        <v>369</v>
      </c>
      <c r="G155" s="177" t="s">
        <v>351</v>
      </c>
      <c r="H155" s="178">
        <v>1482.684</v>
      </c>
      <c r="I155" s="179"/>
      <c r="J155" s="180">
        <f>ROUND(I155*H155,2)</f>
        <v>0</v>
      </c>
      <c r="K155" s="176" t="s">
        <v>158</v>
      </c>
      <c r="L155" s="40"/>
      <c r="M155" s="181" t="s">
        <v>5</v>
      </c>
      <c r="N155" s="182" t="s">
        <v>49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23" t="s">
        <v>176</v>
      </c>
      <c r="AT155" s="23" t="s">
        <v>154</v>
      </c>
      <c r="AU155" s="23" t="s">
        <v>87</v>
      </c>
      <c r="AY155" s="23" t="s">
        <v>151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24</v>
      </c>
      <c r="BK155" s="185">
        <f>ROUND(I155*H155,2)</f>
        <v>0</v>
      </c>
      <c r="BL155" s="23" t="s">
        <v>176</v>
      </c>
      <c r="BM155" s="23" t="s">
        <v>777</v>
      </c>
    </row>
    <row r="156" spans="2:51" s="12" customFormat="1" ht="13.5">
      <c r="B156" s="211"/>
      <c r="D156" s="206" t="s">
        <v>161</v>
      </c>
      <c r="E156" s="212" t="s">
        <v>5</v>
      </c>
      <c r="F156" s="213" t="s">
        <v>371</v>
      </c>
      <c r="H156" s="214" t="s">
        <v>5</v>
      </c>
      <c r="I156" s="215"/>
      <c r="L156" s="211"/>
      <c r="M156" s="216"/>
      <c r="N156" s="217"/>
      <c r="O156" s="217"/>
      <c r="P156" s="217"/>
      <c r="Q156" s="217"/>
      <c r="R156" s="217"/>
      <c r="S156" s="217"/>
      <c r="T156" s="218"/>
      <c r="AT156" s="214" t="s">
        <v>161</v>
      </c>
      <c r="AU156" s="214" t="s">
        <v>87</v>
      </c>
      <c r="AV156" s="12" t="s">
        <v>24</v>
      </c>
      <c r="AW156" s="12" t="s">
        <v>41</v>
      </c>
      <c r="AX156" s="12" t="s">
        <v>78</v>
      </c>
      <c r="AY156" s="214" t="s">
        <v>151</v>
      </c>
    </row>
    <row r="157" spans="2:51" s="11" customFormat="1" ht="13.5">
      <c r="B157" s="186"/>
      <c r="D157" s="187" t="s">
        <v>161</v>
      </c>
      <c r="E157" s="188" t="s">
        <v>5</v>
      </c>
      <c r="F157" s="189" t="s">
        <v>778</v>
      </c>
      <c r="H157" s="190">
        <v>1482.684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95" t="s">
        <v>161</v>
      </c>
      <c r="AU157" s="195" t="s">
        <v>87</v>
      </c>
      <c r="AV157" s="11" t="s">
        <v>87</v>
      </c>
      <c r="AW157" s="11" t="s">
        <v>41</v>
      </c>
      <c r="AX157" s="11" t="s">
        <v>24</v>
      </c>
      <c r="AY157" s="195" t="s">
        <v>151</v>
      </c>
    </row>
    <row r="158" spans="2:65" s="1" customFormat="1" ht="22.5" customHeight="1">
      <c r="B158" s="173"/>
      <c r="C158" s="174" t="s">
        <v>246</v>
      </c>
      <c r="D158" s="174" t="s">
        <v>154</v>
      </c>
      <c r="E158" s="175" t="s">
        <v>379</v>
      </c>
      <c r="F158" s="176" t="s">
        <v>380</v>
      </c>
      <c r="G158" s="177" t="s">
        <v>278</v>
      </c>
      <c r="H158" s="178">
        <v>2843.2</v>
      </c>
      <c r="I158" s="179"/>
      <c r="J158" s="180">
        <f>ROUND(I158*H158,2)</f>
        <v>0</v>
      </c>
      <c r="K158" s="176" t="s">
        <v>158</v>
      </c>
      <c r="L158" s="40"/>
      <c r="M158" s="181" t="s">
        <v>5</v>
      </c>
      <c r="N158" s="182" t="s">
        <v>49</v>
      </c>
      <c r="O158" s="41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23" t="s">
        <v>176</v>
      </c>
      <c r="AT158" s="23" t="s">
        <v>154</v>
      </c>
      <c r="AU158" s="23" t="s">
        <v>87</v>
      </c>
      <c r="AY158" s="23" t="s">
        <v>151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24</v>
      </c>
      <c r="BK158" s="185">
        <f>ROUND(I158*H158,2)</f>
        <v>0</v>
      </c>
      <c r="BL158" s="23" t="s">
        <v>176</v>
      </c>
      <c r="BM158" s="23" t="s">
        <v>779</v>
      </c>
    </row>
    <row r="159" spans="2:51" s="12" customFormat="1" ht="13.5">
      <c r="B159" s="211"/>
      <c r="D159" s="206" t="s">
        <v>161</v>
      </c>
      <c r="E159" s="212" t="s">
        <v>5</v>
      </c>
      <c r="F159" s="213" t="s">
        <v>382</v>
      </c>
      <c r="H159" s="214" t="s">
        <v>5</v>
      </c>
      <c r="I159" s="215"/>
      <c r="L159" s="211"/>
      <c r="M159" s="216"/>
      <c r="N159" s="217"/>
      <c r="O159" s="217"/>
      <c r="P159" s="217"/>
      <c r="Q159" s="217"/>
      <c r="R159" s="217"/>
      <c r="S159" s="217"/>
      <c r="T159" s="218"/>
      <c r="AT159" s="214" t="s">
        <v>161</v>
      </c>
      <c r="AU159" s="214" t="s">
        <v>87</v>
      </c>
      <c r="AV159" s="12" t="s">
        <v>24</v>
      </c>
      <c r="AW159" s="12" t="s">
        <v>41</v>
      </c>
      <c r="AX159" s="12" t="s">
        <v>78</v>
      </c>
      <c r="AY159" s="214" t="s">
        <v>151</v>
      </c>
    </row>
    <row r="160" spans="2:51" s="12" customFormat="1" ht="13.5">
      <c r="B160" s="211"/>
      <c r="D160" s="206" t="s">
        <v>161</v>
      </c>
      <c r="E160" s="212" t="s">
        <v>5</v>
      </c>
      <c r="F160" s="213" t="s">
        <v>295</v>
      </c>
      <c r="H160" s="214" t="s">
        <v>5</v>
      </c>
      <c r="I160" s="215"/>
      <c r="L160" s="211"/>
      <c r="M160" s="216"/>
      <c r="N160" s="217"/>
      <c r="O160" s="217"/>
      <c r="P160" s="217"/>
      <c r="Q160" s="217"/>
      <c r="R160" s="217"/>
      <c r="S160" s="217"/>
      <c r="T160" s="218"/>
      <c r="AT160" s="214" t="s">
        <v>161</v>
      </c>
      <c r="AU160" s="214" t="s">
        <v>87</v>
      </c>
      <c r="AV160" s="12" t="s">
        <v>24</v>
      </c>
      <c r="AW160" s="12" t="s">
        <v>41</v>
      </c>
      <c r="AX160" s="12" t="s">
        <v>78</v>
      </c>
      <c r="AY160" s="214" t="s">
        <v>151</v>
      </c>
    </row>
    <row r="161" spans="2:51" s="11" customFormat="1" ht="13.5">
      <c r="B161" s="186"/>
      <c r="D161" s="206" t="s">
        <v>161</v>
      </c>
      <c r="E161" s="195" t="s">
        <v>5</v>
      </c>
      <c r="F161" s="207" t="s">
        <v>735</v>
      </c>
      <c r="H161" s="208">
        <v>1248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95" t="s">
        <v>161</v>
      </c>
      <c r="AU161" s="195" t="s">
        <v>87</v>
      </c>
      <c r="AV161" s="11" t="s">
        <v>87</v>
      </c>
      <c r="AW161" s="11" t="s">
        <v>41</v>
      </c>
      <c r="AX161" s="11" t="s">
        <v>78</v>
      </c>
      <c r="AY161" s="195" t="s">
        <v>151</v>
      </c>
    </row>
    <row r="162" spans="2:51" s="11" customFormat="1" ht="13.5">
      <c r="B162" s="186"/>
      <c r="D162" s="206" t="s">
        <v>161</v>
      </c>
      <c r="E162" s="195" t="s">
        <v>5</v>
      </c>
      <c r="F162" s="207" t="s">
        <v>780</v>
      </c>
      <c r="H162" s="208">
        <v>173.6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95" t="s">
        <v>161</v>
      </c>
      <c r="AU162" s="195" t="s">
        <v>87</v>
      </c>
      <c r="AV162" s="11" t="s">
        <v>87</v>
      </c>
      <c r="AW162" s="11" t="s">
        <v>41</v>
      </c>
      <c r="AX162" s="11" t="s">
        <v>78</v>
      </c>
      <c r="AY162" s="195" t="s">
        <v>151</v>
      </c>
    </row>
    <row r="163" spans="2:51" s="14" customFormat="1" ht="13.5">
      <c r="B163" s="234"/>
      <c r="D163" s="206" t="s">
        <v>161</v>
      </c>
      <c r="E163" s="235" t="s">
        <v>5</v>
      </c>
      <c r="F163" s="236" t="s">
        <v>305</v>
      </c>
      <c r="H163" s="237">
        <v>1421.6</v>
      </c>
      <c r="I163" s="238"/>
      <c r="L163" s="234"/>
      <c r="M163" s="239"/>
      <c r="N163" s="240"/>
      <c r="O163" s="240"/>
      <c r="P163" s="240"/>
      <c r="Q163" s="240"/>
      <c r="R163" s="240"/>
      <c r="S163" s="240"/>
      <c r="T163" s="241"/>
      <c r="AT163" s="235" t="s">
        <v>161</v>
      </c>
      <c r="AU163" s="235" t="s">
        <v>87</v>
      </c>
      <c r="AV163" s="14" t="s">
        <v>150</v>
      </c>
      <c r="AW163" s="14" t="s">
        <v>41</v>
      </c>
      <c r="AX163" s="14" t="s">
        <v>78</v>
      </c>
      <c r="AY163" s="235" t="s">
        <v>151</v>
      </c>
    </row>
    <row r="164" spans="2:51" s="12" customFormat="1" ht="13.5">
      <c r="B164" s="211"/>
      <c r="D164" s="206" t="s">
        <v>161</v>
      </c>
      <c r="E164" s="212" t="s">
        <v>5</v>
      </c>
      <c r="F164" s="213" t="s">
        <v>385</v>
      </c>
      <c r="H164" s="214" t="s">
        <v>5</v>
      </c>
      <c r="I164" s="215"/>
      <c r="L164" s="211"/>
      <c r="M164" s="216"/>
      <c r="N164" s="217"/>
      <c r="O164" s="217"/>
      <c r="P164" s="217"/>
      <c r="Q164" s="217"/>
      <c r="R164" s="217"/>
      <c r="S164" s="217"/>
      <c r="T164" s="218"/>
      <c r="AT164" s="214" t="s">
        <v>161</v>
      </c>
      <c r="AU164" s="214" t="s">
        <v>87</v>
      </c>
      <c r="AV164" s="12" t="s">
        <v>24</v>
      </c>
      <c r="AW164" s="12" t="s">
        <v>41</v>
      </c>
      <c r="AX164" s="12" t="s">
        <v>78</v>
      </c>
      <c r="AY164" s="214" t="s">
        <v>151</v>
      </c>
    </row>
    <row r="165" spans="2:51" s="11" customFormat="1" ht="13.5">
      <c r="B165" s="186"/>
      <c r="D165" s="206" t="s">
        <v>161</v>
      </c>
      <c r="E165" s="195" t="s">
        <v>5</v>
      </c>
      <c r="F165" s="207" t="s">
        <v>781</v>
      </c>
      <c r="H165" s="208">
        <v>1421.6</v>
      </c>
      <c r="I165" s="191"/>
      <c r="L165" s="186"/>
      <c r="M165" s="192"/>
      <c r="N165" s="193"/>
      <c r="O165" s="193"/>
      <c r="P165" s="193"/>
      <c r="Q165" s="193"/>
      <c r="R165" s="193"/>
      <c r="S165" s="193"/>
      <c r="T165" s="194"/>
      <c r="AT165" s="195" t="s">
        <v>161</v>
      </c>
      <c r="AU165" s="195" t="s">
        <v>87</v>
      </c>
      <c r="AV165" s="11" t="s">
        <v>87</v>
      </c>
      <c r="AW165" s="11" t="s">
        <v>41</v>
      </c>
      <c r="AX165" s="11" t="s">
        <v>78</v>
      </c>
      <c r="AY165" s="195" t="s">
        <v>151</v>
      </c>
    </row>
    <row r="166" spans="2:51" s="13" customFormat="1" ht="13.5">
      <c r="B166" s="225"/>
      <c r="D166" s="206" t="s">
        <v>161</v>
      </c>
      <c r="E166" s="242" t="s">
        <v>5</v>
      </c>
      <c r="F166" s="243" t="s">
        <v>283</v>
      </c>
      <c r="H166" s="244">
        <v>2843.2</v>
      </c>
      <c r="I166" s="229"/>
      <c r="L166" s="225"/>
      <c r="M166" s="230"/>
      <c r="N166" s="231"/>
      <c r="O166" s="231"/>
      <c r="P166" s="231"/>
      <c r="Q166" s="231"/>
      <c r="R166" s="231"/>
      <c r="S166" s="231"/>
      <c r="T166" s="232"/>
      <c r="AT166" s="233" t="s">
        <v>161</v>
      </c>
      <c r="AU166" s="233" t="s">
        <v>87</v>
      </c>
      <c r="AV166" s="13" t="s">
        <v>176</v>
      </c>
      <c r="AW166" s="13" t="s">
        <v>41</v>
      </c>
      <c r="AX166" s="13" t="s">
        <v>24</v>
      </c>
      <c r="AY166" s="233" t="s">
        <v>151</v>
      </c>
    </row>
    <row r="167" spans="2:63" s="10" customFormat="1" ht="29.85" customHeight="1">
      <c r="B167" s="159"/>
      <c r="D167" s="170" t="s">
        <v>77</v>
      </c>
      <c r="E167" s="171" t="s">
        <v>87</v>
      </c>
      <c r="F167" s="171" t="s">
        <v>437</v>
      </c>
      <c r="I167" s="162"/>
      <c r="J167" s="172">
        <f>BK167</f>
        <v>0</v>
      </c>
      <c r="L167" s="159"/>
      <c r="M167" s="164"/>
      <c r="N167" s="165"/>
      <c r="O167" s="165"/>
      <c r="P167" s="166">
        <f>SUM(P168:P174)</f>
        <v>0</v>
      </c>
      <c r="Q167" s="165"/>
      <c r="R167" s="166">
        <f>SUM(R168:R174)</f>
        <v>0</v>
      </c>
      <c r="S167" s="165"/>
      <c r="T167" s="167">
        <f>SUM(T168:T174)</f>
        <v>0</v>
      </c>
      <c r="AR167" s="160" t="s">
        <v>24</v>
      </c>
      <c r="AT167" s="168" t="s">
        <v>77</v>
      </c>
      <c r="AU167" s="168" t="s">
        <v>24</v>
      </c>
      <c r="AY167" s="160" t="s">
        <v>151</v>
      </c>
      <c r="BK167" s="169">
        <f>SUM(BK168:BK174)</f>
        <v>0</v>
      </c>
    </row>
    <row r="168" spans="2:65" s="1" customFormat="1" ht="22.5" customHeight="1">
      <c r="B168" s="173"/>
      <c r="C168" s="174" t="s">
        <v>11</v>
      </c>
      <c r="D168" s="174" t="s">
        <v>154</v>
      </c>
      <c r="E168" s="175" t="s">
        <v>454</v>
      </c>
      <c r="F168" s="176" t="s">
        <v>455</v>
      </c>
      <c r="G168" s="177" t="s">
        <v>278</v>
      </c>
      <c r="H168" s="178">
        <v>1421.6</v>
      </c>
      <c r="I168" s="179"/>
      <c r="J168" s="180">
        <f>ROUND(I168*H168,2)</f>
        <v>0</v>
      </c>
      <c r="K168" s="176" t="s">
        <v>158</v>
      </c>
      <c r="L168" s="40"/>
      <c r="M168" s="181" t="s">
        <v>5</v>
      </c>
      <c r="N168" s="182" t="s">
        <v>49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23" t="s">
        <v>176</v>
      </c>
      <c r="AT168" s="23" t="s">
        <v>154</v>
      </c>
      <c r="AU168" s="23" t="s">
        <v>87</v>
      </c>
      <c r="AY168" s="23" t="s">
        <v>151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24</v>
      </c>
      <c r="BK168" s="185">
        <f>ROUND(I168*H168,2)</f>
        <v>0</v>
      </c>
      <c r="BL168" s="23" t="s">
        <v>176</v>
      </c>
      <c r="BM168" s="23" t="s">
        <v>782</v>
      </c>
    </row>
    <row r="169" spans="2:51" s="12" customFormat="1" ht="13.5">
      <c r="B169" s="211"/>
      <c r="D169" s="206" t="s">
        <v>161</v>
      </c>
      <c r="E169" s="212" t="s">
        <v>5</v>
      </c>
      <c r="F169" s="213" t="s">
        <v>457</v>
      </c>
      <c r="H169" s="214" t="s">
        <v>5</v>
      </c>
      <c r="I169" s="215"/>
      <c r="L169" s="211"/>
      <c r="M169" s="216"/>
      <c r="N169" s="217"/>
      <c r="O169" s="217"/>
      <c r="P169" s="217"/>
      <c r="Q169" s="217"/>
      <c r="R169" s="217"/>
      <c r="S169" s="217"/>
      <c r="T169" s="218"/>
      <c r="AT169" s="214" t="s">
        <v>161</v>
      </c>
      <c r="AU169" s="214" t="s">
        <v>87</v>
      </c>
      <c r="AV169" s="12" t="s">
        <v>24</v>
      </c>
      <c r="AW169" s="12" t="s">
        <v>41</v>
      </c>
      <c r="AX169" s="12" t="s">
        <v>78</v>
      </c>
      <c r="AY169" s="214" t="s">
        <v>151</v>
      </c>
    </row>
    <row r="170" spans="2:51" s="12" customFormat="1" ht="13.5">
      <c r="B170" s="211"/>
      <c r="D170" s="206" t="s">
        <v>161</v>
      </c>
      <c r="E170" s="212" t="s">
        <v>5</v>
      </c>
      <c r="F170" s="213" t="s">
        <v>458</v>
      </c>
      <c r="H170" s="214" t="s">
        <v>5</v>
      </c>
      <c r="I170" s="215"/>
      <c r="L170" s="211"/>
      <c r="M170" s="216"/>
      <c r="N170" s="217"/>
      <c r="O170" s="217"/>
      <c r="P170" s="217"/>
      <c r="Q170" s="217"/>
      <c r="R170" s="217"/>
      <c r="S170" s="217"/>
      <c r="T170" s="218"/>
      <c r="AT170" s="214" t="s">
        <v>161</v>
      </c>
      <c r="AU170" s="214" t="s">
        <v>87</v>
      </c>
      <c r="AV170" s="12" t="s">
        <v>24</v>
      </c>
      <c r="AW170" s="12" t="s">
        <v>41</v>
      </c>
      <c r="AX170" s="12" t="s">
        <v>78</v>
      </c>
      <c r="AY170" s="214" t="s">
        <v>151</v>
      </c>
    </row>
    <row r="171" spans="2:51" s="12" customFormat="1" ht="13.5">
      <c r="B171" s="211"/>
      <c r="D171" s="206" t="s">
        <v>161</v>
      </c>
      <c r="E171" s="212" t="s">
        <v>5</v>
      </c>
      <c r="F171" s="213" t="s">
        <v>295</v>
      </c>
      <c r="H171" s="214" t="s">
        <v>5</v>
      </c>
      <c r="I171" s="215"/>
      <c r="L171" s="211"/>
      <c r="M171" s="216"/>
      <c r="N171" s="217"/>
      <c r="O171" s="217"/>
      <c r="P171" s="217"/>
      <c r="Q171" s="217"/>
      <c r="R171" s="217"/>
      <c r="S171" s="217"/>
      <c r="T171" s="218"/>
      <c r="AT171" s="214" t="s">
        <v>161</v>
      </c>
      <c r="AU171" s="214" t="s">
        <v>87</v>
      </c>
      <c r="AV171" s="12" t="s">
        <v>24</v>
      </c>
      <c r="AW171" s="12" t="s">
        <v>41</v>
      </c>
      <c r="AX171" s="12" t="s">
        <v>78</v>
      </c>
      <c r="AY171" s="214" t="s">
        <v>151</v>
      </c>
    </row>
    <row r="172" spans="2:51" s="11" customFormat="1" ht="13.5">
      <c r="B172" s="186"/>
      <c r="D172" s="206" t="s">
        <v>161</v>
      </c>
      <c r="E172" s="195" t="s">
        <v>5</v>
      </c>
      <c r="F172" s="207" t="s">
        <v>735</v>
      </c>
      <c r="H172" s="208">
        <v>1248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95" t="s">
        <v>161</v>
      </c>
      <c r="AU172" s="195" t="s">
        <v>87</v>
      </c>
      <c r="AV172" s="11" t="s">
        <v>87</v>
      </c>
      <c r="AW172" s="11" t="s">
        <v>41</v>
      </c>
      <c r="AX172" s="11" t="s">
        <v>78</v>
      </c>
      <c r="AY172" s="195" t="s">
        <v>151</v>
      </c>
    </row>
    <row r="173" spans="2:51" s="11" customFormat="1" ht="13.5">
      <c r="B173" s="186"/>
      <c r="D173" s="206" t="s">
        <v>161</v>
      </c>
      <c r="E173" s="195" t="s">
        <v>5</v>
      </c>
      <c r="F173" s="207" t="s">
        <v>780</v>
      </c>
      <c r="H173" s="208">
        <v>173.6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95" t="s">
        <v>161</v>
      </c>
      <c r="AU173" s="195" t="s">
        <v>87</v>
      </c>
      <c r="AV173" s="11" t="s">
        <v>87</v>
      </c>
      <c r="AW173" s="11" t="s">
        <v>41</v>
      </c>
      <c r="AX173" s="11" t="s">
        <v>78</v>
      </c>
      <c r="AY173" s="195" t="s">
        <v>151</v>
      </c>
    </row>
    <row r="174" spans="2:51" s="13" customFormat="1" ht="13.5">
      <c r="B174" s="225"/>
      <c r="D174" s="206" t="s">
        <v>161</v>
      </c>
      <c r="E174" s="242" t="s">
        <v>5</v>
      </c>
      <c r="F174" s="243" t="s">
        <v>283</v>
      </c>
      <c r="H174" s="244">
        <v>1421.6</v>
      </c>
      <c r="I174" s="229"/>
      <c r="L174" s="225"/>
      <c r="M174" s="230"/>
      <c r="N174" s="231"/>
      <c r="O174" s="231"/>
      <c r="P174" s="231"/>
      <c r="Q174" s="231"/>
      <c r="R174" s="231"/>
      <c r="S174" s="231"/>
      <c r="T174" s="232"/>
      <c r="AT174" s="233" t="s">
        <v>161</v>
      </c>
      <c r="AU174" s="233" t="s">
        <v>87</v>
      </c>
      <c r="AV174" s="13" t="s">
        <v>176</v>
      </c>
      <c r="AW174" s="13" t="s">
        <v>41</v>
      </c>
      <c r="AX174" s="13" t="s">
        <v>24</v>
      </c>
      <c r="AY174" s="233" t="s">
        <v>151</v>
      </c>
    </row>
    <row r="175" spans="2:63" s="10" customFormat="1" ht="29.85" customHeight="1">
      <c r="B175" s="159"/>
      <c r="D175" s="170" t="s">
        <v>77</v>
      </c>
      <c r="E175" s="171" t="s">
        <v>175</v>
      </c>
      <c r="F175" s="171" t="s">
        <v>459</v>
      </c>
      <c r="I175" s="162"/>
      <c r="J175" s="172">
        <f>BK175</f>
        <v>0</v>
      </c>
      <c r="L175" s="159"/>
      <c r="M175" s="164"/>
      <c r="N175" s="165"/>
      <c r="O175" s="165"/>
      <c r="P175" s="166">
        <f>SUM(P176:P227)</f>
        <v>0</v>
      </c>
      <c r="Q175" s="165"/>
      <c r="R175" s="166">
        <f>SUM(R176:R227)</f>
        <v>1251.3613090000001</v>
      </c>
      <c r="S175" s="165"/>
      <c r="T175" s="167">
        <f>SUM(T176:T227)</f>
        <v>0</v>
      </c>
      <c r="AR175" s="160" t="s">
        <v>24</v>
      </c>
      <c r="AT175" s="168" t="s">
        <v>77</v>
      </c>
      <c r="AU175" s="168" t="s">
        <v>24</v>
      </c>
      <c r="AY175" s="160" t="s">
        <v>151</v>
      </c>
      <c r="BK175" s="169">
        <f>SUM(BK176:BK227)</f>
        <v>0</v>
      </c>
    </row>
    <row r="176" spans="2:65" s="1" customFormat="1" ht="22.5" customHeight="1">
      <c r="B176" s="173"/>
      <c r="C176" s="174" t="s">
        <v>259</v>
      </c>
      <c r="D176" s="174" t="s">
        <v>154</v>
      </c>
      <c r="E176" s="175" t="s">
        <v>461</v>
      </c>
      <c r="F176" s="176" t="s">
        <v>462</v>
      </c>
      <c r="G176" s="177" t="s">
        <v>278</v>
      </c>
      <c r="H176" s="178">
        <v>1421.6</v>
      </c>
      <c r="I176" s="179"/>
      <c r="J176" s="180">
        <f>ROUND(I176*H176,2)</f>
        <v>0</v>
      </c>
      <c r="K176" s="176" t="s">
        <v>158</v>
      </c>
      <c r="L176" s="40"/>
      <c r="M176" s="181" t="s">
        <v>5</v>
      </c>
      <c r="N176" s="182" t="s">
        <v>49</v>
      </c>
      <c r="O176" s="41"/>
      <c r="P176" s="183">
        <f>O176*H176</f>
        <v>0</v>
      </c>
      <c r="Q176" s="183">
        <v>0.4726</v>
      </c>
      <c r="R176" s="183">
        <f>Q176*H176</f>
        <v>671.84816</v>
      </c>
      <c r="S176" s="183">
        <v>0</v>
      </c>
      <c r="T176" s="184">
        <f>S176*H176</f>
        <v>0</v>
      </c>
      <c r="AR176" s="23" t="s">
        <v>176</v>
      </c>
      <c r="AT176" s="23" t="s">
        <v>154</v>
      </c>
      <c r="AU176" s="23" t="s">
        <v>87</v>
      </c>
      <c r="AY176" s="23" t="s">
        <v>151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24</v>
      </c>
      <c r="BK176" s="185">
        <f>ROUND(I176*H176,2)</f>
        <v>0</v>
      </c>
      <c r="BL176" s="23" t="s">
        <v>176</v>
      </c>
      <c r="BM176" s="23" t="s">
        <v>783</v>
      </c>
    </row>
    <row r="177" spans="2:51" s="12" customFormat="1" ht="13.5">
      <c r="B177" s="211"/>
      <c r="D177" s="206" t="s">
        <v>161</v>
      </c>
      <c r="E177" s="212" t="s">
        <v>5</v>
      </c>
      <c r="F177" s="213" t="s">
        <v>784</v>
      </c>
      <c r="H177" s="214" t="s">
        <v>5</v>
      </c>
      <c r="I177" s="215"/>
      <c r="L177" s="211"/>
      <c r="M177" s="216"/>
      <c r="N177" s="217"/>
      <c r="O177" s="217"/>
      <c r="P177" s="217"/>
      <c r="Q177" s="217"/>
      <c r="R177" s="217"/>
      <c r="S177" s="217"/>
      <c r="T177" s="218"/>
      <c r="AT177" s="214" t="s">
        <v>161</v>
      </c>
      <c r="AU177" s="214" t="s">
        <v>87</v>
      </c>
      <c r="AV177" s="12" t="s">
        <v>24</v>
      </c>
      <c r="AW177" s="12" t="s">
        <v>41</v>
      </c>
      <c r="AX177" s="12" t="s">
        <v>78</v>
      </c>
      <c r="AY177" s="214" t="s">
        <v>151</v>
      </c>
    </row>
    <row r="178" spans="2:51" s="12" customFormat="1" ht="13.5">
      <c r="B178" s="211"/>
      <c r="D178" s="206" t="s">
        <v>161</v>
      </c>
      <c r="E178" s="212" t="s">
        <v>5</v>
      </c>
      <c r="F178" s="213" t="s">
        <v>295</v>
      </c>
      <c r="H178" s="214" t="s">
        <v>5</v>
      </c>
      <c r="I178" s="215"/>
      <c r="L178" s="211"/>
      <c r="M178" s="216"/>
      <c r="N178" s="217"/>
      <c r="O178" s="217"/>
      <c r="P178" s="217"/>
      <c r="Q178" s="217"/>
      <c r="R178" s="217"/>
      <c r="S178" s="217"/>
      <c r="T178" s="218"/>
      <c r="AT178" s="214" t="s">
        <v>161</v>
      </c>
      <c r="AU178" s="214" t="s">
        <v>87</v>
      </c>
      <c r="AV178" s="12" t="s">
        <v>24</v>
      </c>
      <c r="AW178" s="12" t="s">
        <v>41</v>
      </c>
      <c r="AX178" s="12" t="s">
        <v>78</v>
      </c>
      <c r="AY178" s="214" t="s">
        <v>151</v>
      </c>
    </row>
    <row r="179" spans="2:51" s="11" customFormat="1" ht="13.5">
      <c r="B179" s="186"/>
      <c r="D179" s="206" t="s">
        <v>161</v>
      </c>
      <c r="E179" s="195" t="s">
        <v>5</v>
      </c>
      <c r="F179" s="207" t="s">
        <v>735</v>
      </c>
      <c r="H179" s="208">
        <v>1248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95" t="s">
        <v>161</v>
      </c>
      <c r="AU179" s="195" t="s">
        <v>87</v>
      </c>
      <c r="AV179" s="11" t="s">
        <v>87</v>
      </c>
      <c r="AW179" s="11" t="s">
        <v>41</v>
      </c>
      <c r="AX179" s="11" t="s">
        <v>78</v>
      </c>
      <c r="AY179" s="195" t="s">
        <v>151</v>
      </c>
    </row>
    <row r="180" spans="2:51" s="12" customFormat="1" ht="13.5">
      <c r="B180" s="211"/>
      <c r="D180" s="206" t="s">
        <v>161</v>
      </c>
      <c r="E180" s="212" t="s">
        <v>5</v>
      </c>
      <c r="F180" s="213" t="s">
        <v>465</v>
      </c>
      <c r="H180" s="214" t="s">
        <v>5</v>
      </c>
      <c r="I180" s="215"/>
      <c r="L180" s="211"/>
      <c r="M180" s="216"/>
      <c r="N180" s="217"/>
      <c r="O180" s="217"/>
      <c r="P180" s="217"/>
      <c r="Q180" s="217"/>
      <c r="R180" s="217"/>
      <c r="S180" s="217"/>
      <c r="T180" s="218"/>
      <c r="AT180" s="214" t="s">
        <v>161</v>
      </c>
      <c r="AU180" s="214" t="s">
        <v>87</v>
      </c>
      <c r="AV180" s="12" t="s">
        <v>24</v>
      </c>
      <c r="AW180" s="12" t="s">
        <v>41</v>
      </c>
      <c r="AX180" s="12" t="s">
        <v>78</v>
      </c>
      <c r="AY180" s="214" t="s">
        <v>151</v>
      </c>
    </row>
    <row r="181" spans="2:51" s="11" customFormat="1" ht="13.5">
      <c r="B181" s="186"/>
      <c r="D181" s="206" t="s">
        <v>161</v>
      </c>
      <c r="E181" s="195" t="s">
        <v>5</v>
      </c>
      <c r="F181" s="207" t="s">
        <v>780</v>
      </c>
      <c r="H181" s="208">
        <v>173.6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95" t="s">
        <v>161</v>
      </c>
      <c r="AU181" s="195" t="s">
        <v>87</v>
      </c>
      <c r="AV181" s="11" t="s">
        <v>87</v>
      </c>
      <c r="AW181" s="11" t="s">
        <v>41</v>
      </c>
      <c r="AX181" s="11" t="s">
        <v>78</v>
      </c>
      <c r="AY181" s="195" t="s">
        <v>151</v>
      </c>
    </row>
    <row r="182" spans="2:51" s="13" customFormat="1" ht="13.5">
      <c r="B182" s="225"/>
      <c r="D182" s="187" t="s">
        <v>161</v>
      </c>
      <c r="E182" s="226" t="s">
        <v>5</v>
      </c>
      <c r="F182" s="227" t="s">
        <v>283</v>
      </c>
      <c r="H182" s="228">
        <v>1421.6</v>
      </c>
      <c r="I182" s="229"/>
      <c r="L182" s="225"/>
      <c r="M182" s="230"/>
      <c r="N182" s="231"/>
      <c r="O182" s="231"/>
      <c r="P182" s="231"/>
      <c r="Q182" s="231"/>
      <c r="R182" s="231"/>
      <c r="S182" s="231"/>
      <c r="T182" s="232"/>
      <c r="AT182" s="233" t="s">
        <v>161</v>
      </c>
      <c r="AU182" s="233" t="s">
        <v>87</v>
      </c>
      <c r="AV182" s="13" t="s">
        <v>176</v>
      </c>
      <c r="AW182" s="13" t="s">
        <v>41</v>
      </c>
      <c r="AX182" s="13" t="s">
        <v>24</v>
      </c>
      <c r="AY182" s="233" t="s">
        <v>151</v>
      </c>
    </row>
    <row r="183" spans="2:65" s="1" customFormat="1" ht="22.5" customHeight="1">
      <c r="B183" s="173"/>
      <c r="C183" s="174" t="s">
        <v>378</v>
      </c>
      <c r="D183" s="174" t="s">
        <v>154</v>
      </c>
      <c r="E183" s="175" t="s">
        <v>467</v>
      </c>
      <c r="F183" s="176" t="s">
        <v>468</v>
      </c>
      <c r="G183" s="177" t="s">
        <v>278</v>
      </c>
      <c r="H183" s="178">
        <v>22</v>
      </c>
      <c r="I183" s="179"/>
      <c r="J183" s="180">
        <f>ROUND(I183*H183,2)</f>
        <v>0</v>
      </c>
      <c r="K183" s="176" t="s">
        <v>158</v>
      </c>
      <c r="L183" s="40"/>
      <c r="M183" s="181" t="s">
        <v>5</v>
      </c>
      <c r="N183" s="182" t="s">
        <v>49</v>
      </c>
      <c r="O183" s="41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23" t="s">
        <v>176</v>
      </c>
      <c r="AT183" s="23" t="s">
        <v>154</v>
      </c>
      <c r="AU183" s="23" t="s">
        <v>87</v>
      </c>
      <c r="AY183" s="23" t="s">
        <v>151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3" t="s">
        <v>24</v>
      </c>
      <c r="BK183" s="185">
        <f>ROUND(I183*H183,2)</f>
        <v>0</v>
      </c>
      <c r="BL183" s="23" t="s">
        <v>176</v>
      </c>
      <c r="BM183" s="23" t="s">
        <v>785</v>
      </c>
    </row>
    <row r="184" spans="2:51" s="12" customFormat="1" ht="13.5">
      <c r="B184" s="211"/>
      <c r="D184" s="206" t="s">
        <v>161</v>
      </c>
      <c r="E184" s="212" t="s">
        <v>5</v>
      </c>
      <c r="F184" s="213" t="s">
        <v>786</v>
      </c>
      <c r="H184" s="214" t="s">
        <v>5</v>
      </c>
      <c r="I184" s="215"/>
      <c r="L184" s="211"/>
      <c r="M184" s="216"/>
      <c r="N184" s="217"/>
      <c r="O184" s="217"/>
      <c r="P184" s="217"/>
      <c r="Q184" s="217"/>
      <c r="R184" s="217"/>
      <c r="S184" s="217"/>
      <c r="T184" s="218"/>
      <c r="AT184" s="214" t="s">
        <v>161</v>
      </c>
      <c r="AU184" s="214" t="s">
        <v>87</v>
      </c>
      <c r="AV184" s="12" t="s">
        <v>24</v>
      </c>
      <c r="AW184" s="12" t="s">
        <v>41</v>
      </c>
      <c r="AX184" s="12" t="s">
        <v>78</v>
      </c>
      <c r="AY184" s="214" t="s">
        <v>151</v>
      </c>
    </row>
    <row r="185" spans="2:51" s="12" customFormat="1" ht="13.5">
      <c r="B185" s="211"/>
      <c r="D185" s="206" t="s">
        <v>161</v>
      </c>
      <c r="E185" s="212" t="s">
        <v>5</v>
      </c>
      <c r="F185" s="213" t="s">
        <v>470</v>
      </c>
      <c r="H185" s="214" t="s">
        <v>5</v>
      </c>
      <c r="I185" s="215"/>
      <c r="L185" s="211"/>
      <c r="M185" s="216"/>
      <c r="N185" s="217"/>
      <c r="O185" s="217"/>
      <c r="P185" s="217"/>
      <c r="Q185" s="217"/>
      <c r="R185" s="217"/>
      <c r="S185" s="217"/>
      <c r="T185" s="218"/>
      <c r="AT185" s="214" t="s">
        <v>161</v>
      </c>
      <c r="AU185" s="214" t="s">
        <v>87</v>
      </c>
      <c r="AV185" s="12" t="s">
        <v>24</v>
      </c>
      <c r="AW185" s="12" t="s">
        <v>41</v>
      </c>
      <c r="AX185" s="12" t="s">
        <v>78</v>
      </c>
      <c r="AY185" s="214" t="s">
        <v>151</v>
      </c>
    </row>
    <row r="186" spans="2:51" s="11" customFormat="1" ht="13.5">
      <c r="B186" s="186"/>
      <c r="D186" s="187" t="s">
        <v>161</v>
      </c>
      <c r="E186" s="188" t="s">
        <v>5</v>
      </c>
      <c r="F186" s="189" t="s">
        <v>408</v>
      </c>
      <c r="H186" s="190">
        <v>22</v>
      </c>
      <c r="I186" s="191"/>
      <c r="L186" s="186"/>
      <c r="M186" s="192"/>
      <c r="N186" s="193"/>
      <c r="O186" s="193"/>
      <c r="P186" s="193"/>
      <c r="Q186" s="193"/>
      <c r="R186" s="193"/>
      <c r="S186" s="193"/>
      <c r="T186" s="194"/>
      <c r="AT186" s="195" t="s">
        <v>161</v>
      </c>
      <c r="AU186" s="195" t="s">
        <v>87</v>
      </c>
      <c r="AV186" s="11" t="s">
        <v>87</v>
      </c>
      <c r="AW186" s="11" t="s">
        <v>41</v>
      </c>
      <c r="AX186" s="11" t="s">
        <v>24</v>
      </c>
      <c r="AY186" s="195" t="s">
        <v>151</v>
      </c>
    </row>
    <row r="187" spans="2:65" s="1" customFormat="1" ht="22.5" customHeight="1">
      <c r="B187" s="173"/>
      <c r="C187" s="174" t="s">
        <v>388</v>
      </c>
      <c r="D187" s="174" t="s">
        <v>154</v>
      </c>
      <c r="E187" s="175" t="s">
        <v>473</v>
      </c>
      <c r="F187" s="176" t="s">
        <v>474</v>
      </c>
      <c r="G187" s="177" t="s">
        <v>278</v>
      </c>
      <c r="H187" s="178">
        <v>46</v>
      </c>
      <c r="I187" s="179"/>
      <c r="J187" s="180">
        <f>ROUND(I187*H187,2)</f>
        <v>0</v>
      </c>
      <c r="K187" s="176" t="s">
        <v>158</v>
      </c>
      <c r="L187" s="40"/>
      <c r="M187" s="181" t="s">
        <v>5</v>
      </c>
      <c r="N187" s="182" t="s">
        <v>49</v>
      </c>
      <c r="O187" s="41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AR187" s="23" t="s">
        <v>176</v>
      </c>
      <c r="AT187" s="23" t="s">
        <v>154</v>
      </c>
      <c r="AU187" s="23" t="s">
        <v>87</v>
      </c>
      <c r="AY187" s="23" t="s">
        <v>151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176</v>
      </c>
      <c r="BM187" s="23" t="s">
        <v>787</v>
      </c>
    </row>
    <row r="188" spans="2:51" s="12" customFormat="1" ht="13.5">
      <c r="B188" s="211"/>
      <c r="D188" s="206" t="s">
        <v>161</v>
      </c>
      <c r="E188" s="212" t="s">
        <v>5</v>
      </c>
      <c r="F188" s="213" t="s">
        <v>786</v>
      </c>
      <c r="H188" s="214" t="s">
        <v>5</v>
      </c>
      <c r="I188" s="215"/>
      <c r="L188" s="211"/>
      <c r="M188" s="216"/>
      <c r="N188" s="217"/>
      <c r="O188" s="217"/>
      <c r="P188" s="217"/>
      <c r="Q188" s="217"/>
      <c r="R188" s="217"/>
      <c r="S188" s="217"/>
      <c r="T188" s="218"/>
      <c r="AT188" s="214" t="s">
        <v>161</v>
      </c>
      <c r="AU188" s="214" t="s">
        <v>87</v>
      </c>
      <c r="AV188" s="12" t="s">
        <v>24</v>
      </c>
      <c r="AW188" s="12" t="s">
        <v>41</v>
      </c>
      <c r="AX188" s="12" t="s">
        <v>78</v>
      </c>
      <c r="AY188" s="214" t="s">
        <v>151</v>
      </c>
    </row>
    <row r="189" spans="2:51" s="12" customFormat="1" ht="13.5">
      <c r="B189" s="211"/>
      <c r="D189" s="206" t="s">
        <v>161</v>
      </c>
      <c r="E189" s="212" t="s">
        <v>5</v>
      </c>
      <c r="F189" s="213" t="s">
        <v>477</v>
      </c>
      <c r="H189" s="214" t="s">
        <v>5</v>
      </c>
      <c r="I189" s="215"/>
      <c r="L189" s="211"/>
      <c r="M189" s="216"/>
      <c r="N189" s="217"/>
      <c r="O189" s="217"/>
      <c r="P189" s="217"/>
      <c r="Q189" s="217"/>
      <c r="R189" s="217"/>
      <c r="S189" s="217"/>
      <c r="T189" s="218"/>
      <c r="AT189" s="214" t="s">
        <v>161</v>
      </c>
      <c r="AU189" s="214" t="s">
        <v>87</v>
      </c>
      <c r="AV189" s="12" t="s">
        <v>24</v>
      </c>
      <c r="AW189" s="12" t="s">
        <v>41</v>
      </c>
      <c r="AX189" s="12" t="s">
        <v>78</v>
      </c>
      <c r="AY189" s="214" t="s">
        <v>151</v>
      </c>
    </row>
    <row r="190" spans="2:51" s="11" customFormat="1" ht="13.5">
      <c r="B190" s="186"/>
      <c r="D190" s="187" t="s">
        <v>161</v>
      </c>
      <c r="E190" s="188" t="s">
        <v>5</v>
      </c>
      <c r="F190" s="189" t="s">
        <v>555</v>
      </c>
      <c r="H190" s="190">
        <v>46</v>
      </c>
      <c r="I190" s="191"/>
      <c r="L190" s="186"/>
      <c r="M190" s="192"/>
      <c r="N190" s="193"/>
      <c r="O190" s="193"/>
      <c r="P190" s="193"/>
      <c r="Q190" s="193"/>
      <c r="R190" s="193"/>
      <c r="S190" s="193"/>
      <c r="T190" s="194"/>
      <c r="AT190" s="195" t="s">
        <v>161</v>
      </c>
      <c r="AU190" s="195" t="s">
        <v>87</v>
      </c>
      <c r="AV190" s="11" t="s">
        <v>87</v>
      </c>
      <c r="AW190" s="11" t="s">
        <v>41</v>
      </c>
      <c r="AX190" s="11" t="s">
        <v>24</v>
      </c>
      <c r="AY190" s="195" t="s">
        <v>151</v>
      </c>
    </row>
    <row r="191" spans="2:65" s="1" customFormat="1" ht="22.5" customHeight="1">
      <c r="B191" s="173"/>
      <c r="C191" s="174" t="s">
        <v>393</v>
      </c>
      <c r="D191" s="174" t="s">
        <v>154</v>
      </c>
      <c r="E191" s="175" t="s">
        <v>486</v>
      </c>
      <c r="F191" s="176" t="s">
        <v>487</v>
      </c>
      <c r="G191" s="177" t="s">
        <v>278</v>
      </c>
      <c r="H191" s="178">
        <v>1323.95</v>
      </c>
      <c r="I191" s="179"/>
      <c r="J191" s="180">
        <f>ROUND(I191*H191,2)</f>
        <v>0</v>
      </c>
      <c r="K191" s="176" t="s">
        <v>158</v>
      </c>
      <c r="L191" s="40"/>
      <c r="M191" s="181" t="s">
        <v>5</v>
      </c>
      <c r="N191" s="182" t="s">
        <v>49</v>
      </c>
      <c r="O191" s="41"/>
      <c r="P191" s="183">
        <f>O191*H191</f>
        <v>0</v>
      </c>
      <c r="Q191" s="183">
        <v>0.13188</v>
      </c>
      <c r="R191" s="183">
        <f>Q191*H191</f>
        <v>174.602526</v>
      </c>
      <c r="S191" s="183">
        <v>0</v>
      </c>
      <c r="T191" s="184">
        <f>S191*H191</f>
        <v>0</v>
      </c>
      <c r="AR191" s="23" t="s">
        <v>176</v>
      </c>
      <c r="AT191" s="23" t="s">
        <v>154</v>
      </c>
      <c r="AU191" s="23" t="s">
        <v>87</v>
      </c>
      <c r="AY191" s="23" t="s">
        <v>151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24</v>
      </c>
      <c r="BK191" s="185">
        <f>ROUND(I191*H191,2)</f>
        <v>0</v>
      </c>
      <c r="BL191" s="23" t="s">
        <v>176</v>
      </c>
      <c r="BM191" s="23" t="s">
        <v>788</v>
      </c>
    </row>
    <row r="192" spans="2:51" s="12" customFormat="1" ht="13.5">
      <c r="B192" s="211"/>
      <c r="D192" s="206" t="s">
        <v>161</v>
      </c>
      <c r="E192" s="212" t="s">
        <v>5</v>
      </c>
      <c r="F192" s="213" t="s">
        <v>489</v>
      </c>
      <c r="H192" s="214" t="s">
        <v>5</v>
      </c>
      <c r="I192" s="215"/>
      <c r="L192" s="211"/>
      <c r="M192" s="216"/>
      <c r="N192" s="217"/>
      <c r="O192" s="217"/>
      <c r="P192" s="217"/>
      <c r="Q192" s="217"/>
      <c r="R192" s="217"/>
      <c r="S192" s="217"/>
      <c r="T192" s="218"/>
      <c r="AT192" s="214" t="s">
        <v>161</v>
      </c>
      <c r="AU192" s="214" t="s">
        <v>87</v>
      </c>
      <c r="AV192" s="12" t="s">
        <v>24</v>
      </c>
      <c r="AW192" s="12" t="s">
        <v>41</v>
      </c>
      <c r="AX192" s="12" t="s">
        <v>78</v>
      </c>
      <c r="AY192" s="214" t="s">
        <v>151</v>
      </c>
    </row>
    <row r="193" spans="2:51" s="11" customFormat="1" ht="13.5">
      <c r="B193" s="186"/>
      <c r="D193" s="206" t="s">
        <v>161</v>
      </c>
      <c r="E193" s="195" t="s">
        <v>5</v>
      </c>
      <c r="F193" s="207" t="s">
        <v>735</v>
      </c>
      <c r="H193" s="208">
        <v>1248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95" t="s">
        <v>161</v>
      </c>
      <c r="AU193" s="195" t="s">
        <v>87</v>
      </c>
      <c r="AV193" s="11" t="s">
        <v>87</v>
      </c>
      <c r="AW193" s="11" t="s">
        <v>41</v>
      </c>
      <c r="AX193" s="11" t="s">
        <v>78</v>
      </c>
      <c r="AY193" s="195" t="s">
        <v>151</v>
      </c>
    </row>
    <row r="194" spans="2:51" s="12" customFormat="1" ht="13.5">
      <c r="B194" s="211"/>
      <c r="D194" s="206" t="s">
        <v>161</v>
      </c>
      <c r="E194" s="212" t="s">
        <v>5</v>
      </c>
      <c r="F194" s="213" t="s">
        <v>490</v>
      </c>
      <c r="H194" s="214" t="s">
        <v>5</v>
      </c>
      <c r="I194" s="215"/>
      <c r="L194" s="211"/>
      <c r="M194" s="216"/>
      <c r="N194" s="217"/>
      <c r="O194" s="217"/>
      <c r="P194" s="217"/>
      <c r="Q194" s="217"/>
      <c r="R194" s="217"/>
      <c r="S194" s="217"/>
      <c r="T194" s="218"/>
      <c r="AT194" s="214" t="s">
        <v>161</v>
      </c>
      <c r="AU194" s="214" t="s">
        <v>87</v>
      </c>
      <c r="AV194" s="12" t="s">
        <v>24</v>
      </c>
      <c r="AW194" s="12" t="s">
        <v>41</v>
      </c>
      <c r="AX194" s="12" t="s">
        <v>78</v>
      </c>
      <c r="AY194" s="214" t="s">
        <v>151</v>
      </c>
    </row>
    <row r="195" spans="2:51" s="11" customFormat="1" ht="13.5">
      <c r="B195" s="186"/>
      <c r="D195" s="206" t="s">
        <v>161</v>
      </c>
      <c r="E195" s="195" t="s">
        <v>5</v>
      </c>
      <c r="F195" s="207" t="s">
        <v>789</v>
      </c>
      <c r="H195" s="208">
        <v>75.95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95" t="s">
        <v>161</v>
      </c>
      <c r="AU195" s="195" t="s">
        <v>87</v>
      </c>
      <c r="AV195" s="11" t="s">
        <v>87</v>
      </c>
      <c r="AW195" s="11" t="s">
        <v>41</v>
      </c>
      <c r="AX195" s="11" t="s">
        <v>78</v>
      </c>
      <c r="AY195" s="195" t="s">
        <v>151</v>
      </c>
    </row>
    <row r="196" spans="2:51" s="13" customFormat="1" ht="13.5">
      <c r="B196" s="225"/>
      <c r="D196" s="187" t="s">
        <v>161</v>
      </c>
      <c r="E196" s="226" t="s">
        <v>5</v>
      </c>
      <c r="F196" s="227" t="s">
        <v>283</v>
      </c>
      <c r="H196" s="228">
        <v>1323.95</v>
      </c>
      <c r="I196" s="229"/>
      <c r="L196" s="225"/>
      <c r="M196" s="230"/>
      <c r="N196" s="231"/>
      <c r="O196" s="231"/>
      <c r="P196" s="231"/>
      <c r="Q196" s="231"/>
      <c r="R196" s="231"/>
      <c r="S196" s="231"/>
      <c r="T196" s="232"/>
      <c r="AT196" s="233" t="s">
        <v>161</v>
      </c>
      <c r="AU196" s="233" t="s">
        <v>87</v>
      </c>
      <c r="AV196" s="13" t="s">
        <v>176</v>
      </c>
      <c r="AW196" s="13" t="s">
        <v>41</v>
      </c>
      <c r="AX196" s="13" t="s">
        <v>24</v>
      </c>
      <c r="AY196" s="233" t="s">
        <v>151</v>
      </c>
    </row>
    <row r="197" spans="2:65" s="1" customFormat="1" ht="22.5" customHeight="1">
      <c r="B197" s="173"/>
      <c r="C197" s="174" t="s">
        <v>399</v>
      </c>
      <c r="D197" s="174" t="s">
        <v>154</v>
      </c>
      <c r="E197" s="175" t="s">
        <v>522</v>
      </c>
      <c r="F197" s="176" t="s">
        <v>523</v>
      </c>
      <c r="G197" s="177" t="s">
        <v>278</v>
      </c>
      <c r="H197" s="178">
        <v>240</v>
      </c>
      <c r="I197" s="179"/>
      <c r="J197" s="180">
        <f>ROUND(I197*H197,2)</f>
        <v>0</v>
      </c>
      <c r="K197" s="176" t="s">
        <v>158</v>
      </c>
      <c r="L197" s="40"/>
      <c r="M197" s="181" t="s">
        <v>5</v>
      </c>
      <c r="N197" s="182" t="s">
        <v>49</v>
      </c>
      <c r="O197" s="41"/>
      <c r="P197" s="183">
        <f>O197*H197</f>
        <v>0</v>
      </c>
      <c r="Q197" s="183">
        <v>0.2916</v>
      </c>
      <c r="R197" s="183">
        <f>Q197*H197</f>
        <v>69.98400000000001</v>
      </c>
      <c r="S197" s="183">
        <v>0</v>
      </c>
      <c r="T197" s="184">
        <f>S197*H197</f>
        <v>0</v>
      </c>
      <c r="AR197" s="23" t="s">
        <v>176</v>
      </c>
      <c r="AT197" s="23" t="s">
        <v>154</v>
      </c>
      <c r="AU197" s="23" t="s">
        <v>87</v>
      </c>
      <c r="AY197" s="23" t="s">
        <v>151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3" t="s">
        <v>24</v>
      </c>
      <c r="BK197" s="185">
        <f>ROUND(I197*H197,2)</f>
        <v>0</v>
      </c>
      <c r="BL197" s="23" t="s">
        <v>176</v>
      </c>
      <c r="BM197" s="23" t="s">
        <v>790</v>
      </c>
    </row>
    <row r="198" spans="2:51" s="12" customFormat="1" ht="13.5">
      <c r="B198" s="211"/>
      <c r="D198" s="206" t="s">
        <v>161</v>
      </c>
      <c r="E198" s="212" t="s">
        <v>5</v>
      </c>
      <c r="F198" s="213" t="s">
        <v>525</v>
      </c>
      <c r="H198" s="214" t="s">
        <v>5</v>
      </c>
      <c r="I198" s="215"/>
      <c r="L198" s="211"/>
      <c r="M198" s="216"/>
      <c r="N198" s="217"/>
      <c r="O198" s="217"/>
      <c r="P198" s="217"/>
      <c r="Q198" s="217"/>
      <c r="R198" s="217"/>
      <c r="S198" s="217"/>
      <c r="T198" s="218"/>
      <c r="AT198" s="214" t="s">
        <v>161</v>
      </c>
      <c r="AU198" s="214" t="s">
        <v>87</v>
      </c>
      <c r="AV198" s="12" t="s">
        <v>24</v>
      </c>
      <c r="AW198" s="12" t="s">
        <v>41</v>
      </c>
      <c r="AX198" s="12" t="s">
        <v>78</v>
      </c>
      <c r="AY198" s="214" t="s">
        <v>151</v>
      </c>
    </row>
    <row r="199" spans="2:51" s="12" customFormat="1" ht="13.5">
      <c r="B199" s="211"/>
      <c r="D199" s="206" t="s">
        <v>161</v>
      </c>
      <c r="E199" s="212" t="s">
        <v>5</v>
      </c>
      <c r="F199" s="213" t="s">
        <v>287</v>
      </c>
      <c r="H199" s="214" t="s">
        <v>5</v>
      </c>
      <c r="I199" s="215"/>
      <c r="L199" s="211"/>
      <c r="M199" s="216"/>
      <c r="N199" s="217"/>
      <c r="O199" s="217"/>
      <c r="P199" s="217"/>
      <c r="Q199" s="217"/>
      <c r="R199" s="217"/>
      <c r="S199" s="217"/>
      <c r="T199" s="218"/>
      <c r="AT199" s="214" t="s">
        <v>161</v>
      </c>
      <c r="AU199" s="214" t="s">
        <v>87</v>
      </c>
      <c r="AV199" s="12" t="s">
        <v>24</v>
      </c>
      <c r="AW199" s="12" t="s">
        <v>41</v>
      </c>
      <c r="AX199" s="12" t="s">
        <v>78</v>
      </c>
      <c r="AY199" s="214" t="s">
        <v>151</v>
      </c>
    </row>
    <row r="200" spans="2:51" s="11" customFormat="1" ht="13.5">
      <c r="B200" s="186"/>
      <c r="D200" s="187" t="s">
        <v>161</v>
      </c>
      <c r="E200" s="188" t="s">
        <v>5</v>
      </c>
      <c r="F200" s="189" t="s">
        <v>791</v>
      </c>
      <c r="H200" s="190">
        <v>240</v>
      </c>
      <c r="I200" s="191"/>
      <c r="L200" s="186"/>
      <c r="M200" s="192"/>
      <c r="N200" s="193"/>
      <c r="O200" s="193"/>
      <c r="P200" s="193"/>
      <c r="Q200" s="193"/>
      <c r="R200" s="193"/>
      <c r="S200" s="193"/>
      <c r="T200" s="194"/>
      <c r="AT200" s="195" t="s">
        <v>161</v>
      </c>
      <c r="AU200" s="195" t="s">
        <v>87</v>
      </c>
      <c r="AV200" s="11" t="s">
        <v>87</v>
      </c>
      <c r="AW200" s="11" t="s">
        <v>41</v>
      </c>
      <c r="AX200" s="11" t="s">
        <v>24</v>
      </c>
      <c r="AY200" s="195" t="s">
        <v>151</v>
      </c>
    </row>
    <row r="201" spans="2:65" s="1" customFormat="1" ht="22.5" customHeight="1">
      <c r="B201" s="173"/>
      <c r="C201" s="174" t="s">
        <v>10</v>
      </c>
      <c r="D201" s="174" t="s">
        <v>154</v>
      </c>
      <c r="E201" s="175" t="s">
        <v>528</v>
      </c>
      <c r="F201" s="176" t="s">
        <v>529</v>
      </c>
      <c r="G201" s="177" t="s">
        <v>299</v>
      </c>
      <c r="H201" s="178">
        <v>8.68</v>
      </c>
      <c r="I201" s="179"/>
      <c r="J201" s="180">
        <f>ROUND(I201*H201,2)</f>
        <v>0</v>
      </c>
      <c r="K201" s="176" t="s">
        <v>158</v>
      </c>
      <c r="L201" s="40"/>
      <c r="M201" s="181" t="s">
        <v>5</v>
      </c>
      <c r="N201" s="182" t="s">
        <v>49</v>
      </c>
      <c r="O201" s="41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3" t="s">
        <v>176</v>
      </c>
      <c r="AT201" s="23" t="s">
        <v>154</v>
      </c>
      <c r="AU201" s="23" t="s">
        <v>87</v>
      </c>
      <c r="AY201" s="23" t="s">
        <v>151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24</v>
      </c>
      <c r="BK201" s="185">
        <f>ROUND(I201*H201,2)</f>
        <v>0</v>
      </c>
      <c r="BL201" s="23" t="s">
        <v>176</v>
      </c>
      <c r="BM201" s="23" t="s">
        <v>792</v>
      </c>
    </row>
    <row r="202" spans="2:51" s="12" customFormat="1" ht="13.5">
      <c r="B202" s="211"/>
      <c r="D202" s="206" t="s">
        <v>161</v>
      </c>
      <c r="E202" s="212" t="s">
        <v>5</v>
      </c>
      <c r="F202" s="213" t="s">
        <v>531</v>
      </c>
      <c r="H202" s="214" t="s">
        <v>5</v>
      </c>
      <c r="I202" s="215"/>
      <c r="L202" s="211"/>
      <c r="M202" s="216"/>
      <c r="N202" s="217"/>
      <c r="O202" s="217"/>
      <c r="P202" s="217"/>
      <c r="Q202" s="217"/>
      <c r="R202" s="217"/>
      <c r="S202" s="217"/>
      <c r="T202" s="218"/>
      <c r="AT202" s="214" t="s">
        <v>161</v>
      </c>
      <c r="AU202" s="214" t="s">
        <v>87</v>
      </c>
      <c r="AV202" s="12" t="s">
        <v>24</v>
      </c>
      <c r="AW202" s="12" t="s">
        <v>41</v>
      </c>
      <c r="AX202" s="12" t="s">
        <v>78</v>
      </c>
      <c r="AY202" s="214" t="s">
        <v>151</v>
      </c>
    </row>
    <row r="203" spans="2:51" s="11" customFormat="1" ht="13.5">
      <c r="B203" s="186"/>
      <c r="D203" s="187" t="s">
        <v>161</v>
      </c>
      <c r="E203" s="188" t="s">
        <v>5</v>
      </c>
      <c r="F203" s="189" t="s">
        <v>774</v>
      </c>
      <c r="H203" s="190">
        <v>8.68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5" t="s">
        <v>161</v>
      </c>
      <c r="AU203" s="195" t="s">
        <v>87</v>
      </c>
      <c r="AV203" s="11" t="s">
        <v>87</v>
      </c>
      <c r="AW203" s="11" t="s">
        <v>41</v>
      </c>
      <c r="AX203" s="11" t="s">
        <v>24</v>
      </c>
      <c r="AY203" s="195" t="s">
        <v>151</v>
      </c>
    </row>
    <row r="204" spans="2:65" s="1" customFormat="1" ht="22.5" customHeight="1">
      <c r="B204" s="173"/>
      <c r="C204" s="174" t="s">
        <v>408</v>
      </c>
      <c r="D204" s="174" t="s">
        <v>154</v>
      </c>
      <c r="E204" s="175" t="s">
        <v>533</v>
      </c>
      <c r="F204" s="176" t="s">
        <v>534</v>
      </c>
      <c r="G204" s="177" t="s">
        <v>278</v>
      </c>
      <c r="H204" s="178">
        <v>1345.95</v>
      </c>
      <c r="I204" s="179"/>
      <c r="J204" s="180">
        <f>ROUND(I204*H204,2)</f>
        <v>0</v>
      </c>
      <c r="K204" s="176" t="s">
        <v>158</v>
      </c>
      <c r="L204" s="40"/>
      <c r="M204" s="181" t="s">
        <v>5</v>
      </c>
      <c r="N204" s="182" t="s">
        <v>49</v>
      </c>
      <c r="O204" s="41"/>
      <c r="P204" s="183">
        <f>O204*H204</f>
        <v>0</v>
      </c>
      <c r="Q204" s="183">
        <v>0.00034</v>
      </c>
      <c r="R204" s="183">
        <f>Q204*H204</f>
        <v>0.45762300000000006</v>
      </c>
      <c r="S204" s="183">
        <v>0</v>
      </c>
      <c r="T204" s="184">
        <f>S204*H204</f>
        <v>0</v>
      </c>
      <c r="AR204" s="23" t="s">
        <v>176</v>
      </c>
      <c r="AT204" s="23" t="s">
        <v>154</v>
      </c>
      <c r="AU204" s="23" t="s">
        <v>87</v>
      </c>
      <c r="AY204" s="23" t="s">
        <v>151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3" t="s">
        <v>24</v>
      </c>
      <c r="BK204" s="185">
        <f>ROUND(I204*H204,2)</f>
        <v>0</v>
      </c>
      <c r="BL204" s="23" t="s">
        <v>176</v>
      </c>
      <c r="BM204" s="23" t="s">
        <v>793</v>
      </c>
    </row>
    <row r="205" spans="2:51" s="12" customFormat="1" ht="13.5">
      <c r="B205" s="211"/>
      <c r="D205" s="206" t="s">
        <v>161</v>
      </c>
      <c r="E205" s="212" t="s">
        <v>5</v>
      </c>
      <c r="F205" s="213" t="s">
        <v>464</v>
      </c>
      <c r="H205" s="214" t="s">
        <v>5</v>
      </c>
      <c r="I205" s="215"/>
      <c r="L205" s="211"/>
      <c r="M205" s="216"/>
      <c r="N205" s="217"/>
      <c r="O205" s="217"/>
      <c r="P205" s="217"/>
      <c r="Q205" s="217"/>
      <c r="R205" s="217"/>
      <c r="S205" s="217"/>
      <c r="T205" s="218"/>
      <c r="AT205" s="214" t="s">
        <v>161</v>
      </c>
      <c r="AU205" s="214" t="s">
        <v>87</v>
      </c>
      <c r="AV205" s="12" t="s">
        <v>24</v>
      </c>
      <c r="AW205" s="12" t="s">
        <v>41</v>
      </c>
      <c r="AX205" s="12" t="s">
        <v>78</v>
      </c>
      <c r="AY205" s="214" t="s">
        <v>151</v>
      </c>
    </row>
    <row r="206" spans="2:51" s="11" customFormat="1" ht="13.5">
      <c r="B206" s="186"/>
      <c r="D206" s="206" t="s">
        <v>161</v>
      </c>
      <c r="E206" s="195" t="s">
        <v>5</v>
      </c>
      <c r="F206" s="207" t="s">
        <v>794</v>
      </c>
      <c r="H206" s="208">
        <v>1323.95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95" t="s">
        <v>161</v>
      </c>
      <c r="AU206" s="195" t="s">
        <v>87</v>
      </c>
      <c r="AV206" s="11" t="s">
        <v>87</v>
      </c>
      <c r="AW206" s="11" t="s">
        <v>41</v>
      </c>
      <c r="AX206" s="11" t="s">
        <v>78</v>
      </c>
      <c r="AY206" s="195" t="s">
        <v>151</v>
      </c>
    </row>
    <row r="207" spans="2:51" s="12" customFormat="1" ht="13.5">
      <c r="B207" s="211"/>
      <c r="D207" s="206" t="s">
        <v>161</v>
      </c>
      <c r="E207" s="212" t="s">
        <v>5</v>
      </c>
      <c r="F207" s="213" t="s">
        <v>539</v>
      </c>
      <c r="H207" s="214" t="s">
        <v>5</v>
      </c>
      <c r="I207" s="215"/>
      <c r="L207" s="211"/>
      <c r="M207" s="216"/>
      <c r="N207" s="217"/>
      <c r="O207" s="217"/>
      <c r="P207" s="217"/>
      <c r="Q207" s="217"/>
      <c r="R207" s="217"/>
      <c r="S207" s="217"/>
      <c r="T207" s="218"/>
      <c r="AT207" s="214" t="s">
        <v>161</v>
      </c>
      <c r="AU207" s="214" t="s">
        <v>87</v>
      </c>
      <c r="AV207" s="12" t="s">
        <v>24</v>
      </c>
      <c r="AW207" s="12" t="s">
        <v>41</v>
      </c>
      <c r="AX207" s="12" t="s">
        <v>78</v>
      </c>
      <c r="AY207" s="214" t="s">
        <v>151</v>
      </c>
    </row>
    <row r="208" spans="2:51" s="11" customFormat="1" ht="13.5">
      <c r="B208" s="186"/>
      <c r="D208" s="206" t="s">
        <v>161</v>
      </c>
      <c r="E208" s="195" t="s">
        <v>5</v>
      </c>
      <c r="F208" s="207" t="s">
        <v>408</v>
      </c>
      <c r="H208" s="208">
        <v>22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95" t="s">
        <v>161</v>
      </c>
      <c r="AU208" s="195" t="s">
        <v>87</v>
      </c>
      <c r="AV208" s="11" t="s">
        <v>87</v>
      </c>
      <c r="AW208" s="11" t="s">
        <v>41</v>
      </c>
      <c r="AX208" s="11" t="s">
        <v>78</v>
      </c>
      <c r="AY208" s="195" t="s">
        <v>151</v>
      </c>
    </row>
    <row r="209" spans="2:51" s="13" customFormat="1" ht="13.5">
      <c r="B209" s="225"/>
      <c r="D209" s="187" t="s">
        <v>161</v>
      </c>
      <c r="E209" s="226" t="s">
        <v>5</v>
      </c>
      <c r="F209" s="227" t="s">
        <v>283</v>
      </c>
      <c r="H209" s="228">
        <v>1345.95</v>
      </c>
      <c r="I209" s="229"/>
      <c r="L209" s="225"/>
      <c r="M209" s="230"/>
      <c r="N209" s="231"/>
      <c r="O209" s="231"/>
      <c r="P209" s="231"/>
      <c r="Q209" s="231"/>
      <c r="R209" s="231"/>
      <c r="S209" s="231"/>
      <c r="T209" s="232"/>
      <c r="AT209" s="233" t="s">
        <v>161</v>
      </c>
      <c r="AU209" s="233" t="s">
        <v>87</v>
      </c>
      <c r="AV209" s="13" t="s">
        <v>176</v>
      </c>
      <c r="AW209" s="13" t="s">
        <v>41</v>
      </c>
      <c r="AX209" s="13" t="s">
        <v>24</v>
      </c>
      <c r="AY209" s="233" t="s">
        <v>151</v>
      </c>
    </row>
    <row r="210" spans="2:65" s="1" customFormat="1" ht="22.5" customHeight="1">
      <c r="B210" s="173"/>
      <c r="C210" s="174" t="s">
        <v>412</v>
      </c>
      <c r="D210" s="174" t="s">
        <v>154</v>
      </c>
      <c r="E210" s="175" t="s">
        <v>541</v>
      </c>
      <c r="F210" s="176" t="s">
        <v>542</v>
      </c>
      <c r="G210" s="177" t="s">
        <v>278</v>
      </c>
      <c r="H210" s="178">
        <v>2539.4</v>
      </c>
      <c r="I210" s="179"/>
      <c r="J210" s="180">
        <f>ROUND(I210*H210,2)</f>
        <v>0</v>
      </c>
      <c r="K210" s="176" t="s">
        <v>158</v>
      </c>
      <c r="L210" s="40"/>
      <c r="M210" s="181" t="s">
        <v>5</v>
      </c>
      <c r="N210" s="182" t="s">
        <v>49</v>
      </c>
      <c r="O210" s="41"/>
      <c r="P210" s="183">
        <f>O210*H210</f>
        <v>0</v>
      </c>
      <c r="Q210" s="183">
        <v>0.00071</v>
      </c>
      <c r="R210" s="183">
        <f>Q210*H210</f>
        <v>1.802974</v>
      </c>
      <c r="S210" s="183">
        <v>0</v>
      </c>
      <c r="T210" s="184">
        <f>S210*H210</f>
        <v>0</v>
      </c>
      <c r="AR210" s="23" t="s">
        <v>176</v>
      </c>
      <c r="AT210" s="23" t="s">
        <v>154</v>
      </c>
      <c r="AU210" s="23" t="s">
        <v>87</v>
      </c>
      <c r="AY210" s="23" t="s">
        <v>151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176</v>
      </c>
      <c r="BM210" s="23" t="s">
        <v>795</v>
      </c>
    </row>
    <row r="211" spans="2:51" s="12" customFormat="1" ht="13.5">
      <c r="B211" s="211"/>
      <c r="D211" s="206" t="s">
        <v>161</v>
      </c>
      <c r="E211" s="212" t="s">
        <v>5</v>
      </c>
      <c r="F211" s="213" t="s">
        <v>547</v>
      </c>
      <c r="H211" s="214" t="s">
        <v>5</v>
      </c>
      <c r="I211" s="215"/>
      <c r="L211" s="211"/>
      <c r="M211" s="216"/>
      <c r="N211" s="217"/>
      <c r="O211" s="217"/>
      <c r="P211" s="217"/>
      <c r="Q211" s="217"/>
      <c r="R211" s="217"/>
      <c r="S211" s="217"/>
      <c r="T211" s="218"/>
      <c r="AT211" s="214" t="s">
        <v>161</v>
      </c>
      <c r="AU211" s="214" t="s">
        <v>87</v>
      </c>
      <c r="AV211" s="12" t="s">
        <v>24</v>
      </c>
      <c r="AW211" s="12" t="s">
        <v>41</v>
      </c>
      <c r="AX211" s="12" t="s">
        <v>78</v>
      </c>
      <c r="AY211" s="214" t="s">
        <v>151</v>
      </c>
    </row>
    <row r="212" spans="2:51" s="11" customFormat="1" ht="13.5">
      <c r="B212" s="186"/>
      <c r="D212" s="206" t="s">
        <v>161</v>
      </c>
      <c r="E212" s="195" t="s">
        <v>5</v>
      </c>
      <c r="F212" s="207" t="s">
        <v>735</v>
      </c>
      <c r="H212" s="208">
        <v>1248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95" t="s">
        <v>161</v>
      </c>
      <c r="AU212" s="195" t="s">
        <v>87</v>
      </c>
      <c r="AV212" s="11" t="s">
        <v>87</v>
      </c>
      <c r="AW212" s="11" t="s">
        <v>41</v>
      </c>
      <c r="AX212" s="11" t="s">
        <v>78</v>
      </c>
      <c r="AY212" s="195" t="s">
        <v>151</v>
      </c>
    </row>
    <row r="213" spans="2:51" s="12" customFormat="1" ht="13.5">
      <c r="B213" s="211"/>
      <c r="D213" s="206" t="s">
        <v>161</v>
      </c>
      <c r="E213" s="212" t="s">
        <v>5</v>
      </c>
      <c r="F213" s="213" t="s">
        <v>548</v>
      </c>
      <c r="H213" s="214" t="s">
        <v>5</v>
      </c>
      <c r="I213" s="215"/>
      <c r="L213" s="211"/>
      <c r="M213" s="216"/>
      <c r="N213" s="217"/>
      <c r="O213" s="217"/>
      <c r="P213" s="217"/>
      <c r="Q213" s="217"/>
      <c r="R213" s="217"/>
      <c r="S213" s="217"/>
      <c r="T213" s="218"/>
      <c r="AT213" s="214" t="s">
        <v>161</v>
      </c>
      <c r="AU213" s="214" t="s">
        <v>87</v>
      </c>
      <c r="AV213" s="12" t="s">
        <v>24</v>
      </c>
      <c r="AW213" s="12" t="s">
        <v>41</v>
      </c>
      <c r="AX213" s="12" t="s">
        <v>78</v>
      </c>
      <c r="AY213" s="214" t="s">
        <v>151</v>
      </c>
    </row>
    <row r="214" spans="2:51" s="11" customFormat="1" ht="13.5">
      <c r="B214" s="186"/>
      <c r="D214" s="206" t="s">
        <v>161</v>
      </c>
      <c r="E214" s="195" t="s">
        <v>5</v>
      </c>
      <c r="F214" s="207" t="s">
        <v>796</v>
      </c>
      <c r="H214" s="208">
        <v>1291.4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95" t="s">
        <v>161</v>
      </c>
      <c r="AU214" s="195" t="s">
        <v>87</v>
      </c>
      <c r="AV214" s="11" t="s">
        <v>87</v>
      </c>
      <c r="AW214" s="11" t="s">
        <v>41</v>
      </c>
      <c r="AX214" s="11" t="s">
        <v>78</v>
      </c>
      <c r="AY214" s="195" t="s">
        <v>151</v>
      </c>
    </row>
    <row r="215" spans="2:51" s="13" customFormat="1" ht="13.5">
      <c r="B215" s="225"/>
      <c r="D215" s="187" t="s">
        <v>161</v>
      </c>
      <c r="E215" s="226" t="s">
        <v>5</v>
      </c>
      <c r="F215" s="227" t="s">
        <v>283</v>
      </c>
      <c r="H215" s="228">
        <v>2539.4</v>
      </c>
      <c r="I215" s="229"/>
      <c r="L215" s="225"/>
      <c r="M215" s="230"/>
      <c r="N215" s="231"/>
      <c r="O215" s="231"/>
      <c r="P215" s="231"/>
      <c r="Q215" s="231"/>
      <c r="R215" s="231"/>
      <c r="S215" s="231"/>
      <c r="T215" s="232"/>
      <c r="AT215" s="233" t="s">
        <v>161</v>
      </c>
      <c r="AU215" s="233" t="s">
        <v>87</v>
      </c>
      <c r="AV215" s="13" t="s">
        <v>176</v>
      </c>
      <c r="AW215" s="13" t="s">
        <v>41</v>
      </c>
      <c r="AX215" s="13" t="s">
        <v>24</v>
      </c>
      <c r="AY215" s="233" t="s">
        <v>151</v>
      </c>
    </row>
    <row r="216" spans="2:65" s="1" customFormat="1" ht="31.5" customHeight="1">
      <c r="B216" s="173"/>
      <c r="C216" s="174" t="s">
        <v>416</v>
      </c>
      <c r="D216" s="174" t="s">
        <v>154</v>
      </c>
      <c r="E216" s="175" t="s">
        <v>551</v>
      </c>
      <c r="F216" s="176" t="s">
        <v>552</v>
      </c>
      <c r="G216" s="177" t="s">
        <v>278</v>
      </c>
      <c r="H216" s="178">
        <v>1270</v>
      </c>
      <c r="I216" s="179"/>
      <c r="J216" s="180">
        <f>ROUND(I216*H216,2)</f>
        <v>0</v>
      </c>
      <c r="K216" s="176" t="s">
        <v>158</v>
      </c>
      <c r="L216" s="40"/>
      <c r="M216" s="181" t="s">
        <v>5</v>
      </c>
      <c r="N216" s="182" t="s">
        <v>49</v>
      </c>
      <c r="O216" s="41"/>
      <c r="P216" s="183">
        <f>O216*H216</f>
        <v>0</v>
      </c>
      <c r="Q216" s="183">
        <v>0.10373</v>
      </c>
      <c r="R216" s="183">
        <f>Q216*H216</f>
        <v>131.7371</v>
      </c>
      <c r="S216" s="183">
        <v>0</v>
      </c>
      <c r="T216" s="184">
        <f>S216*H216</f>
        <v>0</v>
      </c>
      <c r="AR216" s="23" t="s">
        <v>176</v>
      </c>
      <c r="AT216" s="23" t="s">
        <v>154</v>
      </c>
      <c r="AU216" s="23" t="s">
        <v>87</v>
      </c>
      <c r="AY216" s="23" t="s">
        <v>151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23" t="s">
        <v>24</v>
      </c>
      <c r="BK216" s="185">
        <f>ROUND(I216*H216,2)</f>
        <v>0</v>
      </c>
      <c r="BL216" s="23" t="s">
        <v>176</v>
      </c>
      <c r="BM216" s="23" t="s">
        <v>797</v>
      </c>
    </row>
    <row r="217" spans="2:51" s="12" customFormat="1" ht="13.5">
      <c r="B217" s="211"/>
      <c r="D217" s="206" t="s">
        <v>161</v>
      </c>
      <c r="E217" s="212" t="s">
        <v>5</v>
      </c>
      <c r="F217" s="213" t="s">
        <v>547</v>
      </c>
      <c r="H217" s="214" t="s">
        <v>5</v>
      </c>
      <c r="I217" s="215"/>
      <c r="L217" s="211"/>
      <c r="M217" s="216"/>
      <c r="N217" s="217"/>
      <c r="O217" s="217"/>
      <c r="P217" s="217"/>
      <c r="Q217" s="217"/>
      <c r="R217" s="217"/>
      <c r="S217" s="217"/>
      <c r="T217" s="218"/>
      <c r="AT217" s="214" t="s">
        <v>161</v>
      </c>
      <c r="AU217" s="214" t="s">
        <v>87</v>
      </c>
      <c r="AV217" s="12" t="s">
        <v>24</v>
      </c>
      <c r="AW217" s="12" t="s">
        <v>41</v>
      </c>
      <c r="AX217" s="12" t="s">
        <v>78</v>
      </c>
      <c r="AY217" s="214" t="s">
        <v>151</v>
      </c>
    </row>
    <row r="218" spans="2:51" s="11" customFormat="1" ht="13.5">
      <c r="B218" s="186"/>
      <c r="D218" s="206" t="s">
        <v>161</v>
      </c>
      <c r="E218" s="195" t="s">
        <v>5</v>
      </c>
      <c r="F218" s="207" t="s">
        <v>735</v>
      </c>
      <c r="H218" s="208">
        <v>1248</v>
      </c>
      <c r="I218" s="191"/>
      <c r="L218" s="186"/>
      <c r="M218" s="192"/>
      <c r="N218" s="193"/>
      <c r="O218" s="193"/>
      <c r="P218" s="193"/>
      <c r="Q218" s="193"/>
      <c r="R218" s="193"/>
      <c r="S218" s="193"/>
      <c r="T218" s="194"/>
      <c r="AT218" s="195" t="s">
        <v>161</v>
      </c>
      <c r="AU218" s="195" t="s">
        <v>87</v>
      </c>
      <c r="AV218" s="11" t="s">
        <v>87</v>
      </c>
      <c r="AW218" s="11" t="s">
        <v>41</v>
      </c>
      <c r="AX218" s="11" t="s">
        <v>78</v>
      </c>
      <c r="AY218" s="195" t="s">
        <v>151</v>
      </c>
    </row>
    <row r="219" spans="2:51" s="12" customFormat="1" ht="13.5">
      <c r="B219" s="211"/>
      <c r="D219" s="206" t="s">
        <v>161</v>
      </c>
      <c r="E219" s="212" t="s">
        <v>5</v>
      </c>
      <c r="F219" s="213" t="s">
        <v>554</v>
      </c>
      <c r="H219" s="214" t="s">
        <v>5</v>
      </c>
      <c r="I219" s="215"/>
      <c r="L219" s="211"/>
      <c r="M219" s="216"/>
      <c r="N219" s="217"/>
      <c r="O219" s="217"/>
      <c r="P219" s="217"/>
      <c r="Q219" s="217"/>
      <c r="R219" s="217"/>
      <c r="S219" s="217"/>
      <c r="T219" s="218"/>
      <c r="AT219" s="214" t="s">
        <v>161</v>
      </c>
      <c r="AU219" s="214" t="s">
        <v>87</v>
      </c>
      <c r="AV219" s="12" t="s">
        <v>24</v>
      </c>
      <c r="AW219" s="12" t="s">
        <v>41</v>
      </c>
      <c r="AX219" s="12" t="s">
        <v>78</v>
      </c>
      <c r="AY219" s="214" t="s">
        <v>151</v>
      </c>
    </row>
    <row r="220" spans="2:51" s="11" customFormat="1" ht="13.5">
      <c r="B220" s="186"/>
      <c r="D220" s="206" t="s">
        <v>161</v>
      </c>
      <c r="E220" s="195" t="s">
        <v>5</v>
      </c>
      <c r="F220" s="207" t="s">
        <v>408</v>
      </c>
      <c r="H220" s="208">
        <v>22</v>
      </c>
      <c r="I220" s="191"/>
      <c r="L220" s="186"/>
      <c r="M220" s="192"/>
      <c r="N220" s="193"/>
      <c r="O220" s="193"/>
      <c r="P220" s="193"/>
      <c r="Q220" s="193"/>
      <c r="R220" s="193"/>
      <c r="S220" s="193"/>
      <c r="T220" s="194"/>
      <c r="AT220" s="195" t="s">
        <v>161</v>
      </c>
      <c r="AU220" s="195" t="s">
        <v>87</v>
      </c>
      <c r="AV220" s="11" t="s">
        <v>87</v>
      </c>
      <c r="AW220" s="11" t="s">
        <v>41</v>
      </c>
      <c r="AX220" s="11" t="s">
        <v>78</v>
      </c>
      <c r="AY220" s="195" t="s">
        <v>151</v>
      </c>
    </row>
    <row r="221" spans="2:51" s="13" customFormat="1" ht="13.5">
      <c r="B221" s="225"/>
      <c r="D221" s="187" t="s">
        <v>161</v>
      </c>
      <c r="E221" s="226" t="s">
        <v>5</v>
      </c>
      <c r="F221" s="227" t="s">
        <v>283</v>
      </c>
      <c r="H221" s="228">
        <v>1270</v>
      </c>
      <c r="I221" s="229"/>
      <c r="L221" s="225"/>
      <c r="M221" s="230"/>
      <c r="N221" s="231"/>
      <c r="O221" s="231"/>
      <c r="P221" s="231"/>
      <c r="Q221" s="231"/>
      <c r="R221" s="231"/>
      <c r="S221" s="231"/>
      <c r="T221" s="232"/>
      <c r="AT221" s="233" t="s">
        <v>161</v>
      </c>
      <c r="AU221" s="233" t="s">
        <v>87</v>
      </c>
      <c r="AV221" s="13" t="s">
        <v>176</v>
      </c>
      <c r="AW221" s="13" t="s">
        <v>41</v>
      </c>
      <c r="AX221" s="13" t="s">
        <v>24</v>
      </c>
      <c r="AY221" s="233" t="s">
        <v>151</v>
      </c>
    </row>
    <row r="222" spans="2:65" s="1" customFormat="1" ht="31.5" customHeight="1">
      <c r="B222" s="173"/>
      <c r="C222" s="174" t="s">
        <v>422</v>
      </c>
      <c r="D222" s="174" t="s">
        <v>154</v>
      </c>
      <c r="E222" s="175" t="s">
        <v>562</v>
      </c>
      <c r="F222" s="176" t="s">
        <v>563</v>
      </c>
      <c r="G222" s="177" t="s">
        <v>278</v>
      </c>
      <c r="H222" s="178">
        <v>1291.4</v>
      </c>
      <c r="I222" s="179"/>
      <c r="J222" s="180">
        <f>ROUND(I222*H222,2)</f>
        <v>0</v>
      </c>
      <c r="K222" s="176" t="s">
        <v>158</v>
      </c>
      <c r="L222" s="40"/>
      <c r="M222" s="181" t="s">
        <v>5</v>
      </c>
      <c r="N222" s="182" t="s">
        <v>49</v>
      </c>
      <c r="O222" s="41"/>
      <c r="P222" s="183">
        <f>O222*H222</f>
        <v>0</v>
      </c>
      <c r="Q222" s="183">
        <v>0.15559</v>
      </c>
      <c r="R222" s="183">
        <f>Q222*H222</f>
        <v>200.92892600000002</v>
      </c>
      <c r="S222" s="183">
        <v>0</v>
      </c>
      <c r="T222" s="184">
        <f>S222*H222</f>
        <v>0</v>
      </c>
      <c r="AR222" s="23" t="s">
        <v>176</v>
      </c>
      <c r="AT222" s="23" t="s">
        <v>154</v>
      </c>
      <c r="AU222" s="23" t="s">
        <v>87</v>
      </c>
      <c r="AY222" s="23" t="s">
        <v>151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23" t="s">
        <v>24</v>
      </c>
      <c r="BK222" s="185">
        <f>ROUND(I222*H222,2)</f>
        <v>0</v>
      </c>
      <c r="BL222" s="23" t="s">
        <v>176</v>
      </c>
      <c r="BM222" s="23" t="s">
        <v>798</v>
      </c>
    </row>
    <row r="223" spans="2:51" s="12" customFormat="1" ht="13.5">
      <c r="B223" s="211"/>
      <c r="D223" s="206" t="s">
        <v>161</v>
      </c>
      <c r="E223" s="212" t="s">
        <v>5</v>
      </c>
      <c r="F223" s="213" t="s">
        <v>489</v>
      </c>
      <c r="H223" s="214" t="s">
        <v>5</v>
      </c>
      <c r="I223" s="215"/>
      <c r="L223" s="211"/>
      <c r="M223" s="216"/>
      <c r="N223" s="217"/>
      <c r="O223" s="217"/>
      <c r="P223" s="217"/>
      <c r="Q223" s="217"/>
      <c r="R223" s="217"/>
      <c r="S223" s="217"/>
      <c r="T223" s="218"/>
      <c r="AT223" s="214" t="s">
        <v>161</v>
      </c>
      <c r="AU223" s="214" t="s">
        <v>87</v>
      </c>
      <c r="AV223" s="12" t="s">
        <v>24</v>
      </c>
      <c r="AW223" s="12" t="s">
        <v>41</v>
      </c>
      <c r="AX223" s="12" t="s">
        <v>78</v>
      </c>
      <c r="AY223" s="214" t="s">
        <v>151</v>
      </c>
    </row>
    <row r="224" spans="2:51" s="11" customFormat="1" ht="13.5">
      <c r="B224" s="186"/>
      <c r="D224" s="206" t="s">
        <v>161</v>
      </c>
      <c r="E224" s="195" t="s">
        <v>5</v>
      </c>
      <c r="F224" s="207" t="s">
        <v>735</v>
      </c>
      <c r="H224" s="208">
        <v>1248</v>
      </c>
      <c r="I224" s="191"/>
      <c r="L224" s="186"/>
      <c r="M224" s="192"/>
      <c r="N224" s="193"/>
      <c r="O224" s="193"/>
      <c r="P224" s="193"/>
      <c r="Q224" s="193"/>
      <c r="R224" s="193"/>
      <c r="S224" s="193"/>
      <c r="T224" s="194"/>
      <c r="AT224" s="195" t="s">
        <v>161</v>
      </c>
      <c r="AU224" s="195" t="s">
        <v>87</v>
      </c>
      <c r="AV224" s="11" t="s">
        <v>87</v>
      </c>
      <c r="AW224" s="11" t="s">
        <v>41</v>
      </c>
      <c r="AX224" s="11" t="s">
        <v>78</v>
      </c>
      <c r="AY224" s="195" t="s">
        <v>151</v>
      </c>
    </row>
    <row r="225" spans="2:51" s="12" customFormat="1" ht="13.5">
      <c r="B225" s="211"/>
      <c r="D225" s="206" t="s">
        <v>161</v>
      </c>
      <c r="E225" s="212" t="s">
        <v>5</v>
      </c>
      <c r="F225" s="213" t="s">
        <v>490</v>
      </c>
      <c r="H225" s="214" t="s">
        <v>5</v>
      </c>
      <c r="I225" s="215"/>
      <c r="L225" s="211"/>
      <c r="M225" s="216"/>
      <c r="N225" s="217"/>
      <c r="O225" s="217"/>
      <c r="P225" s="217"/>
      <c r="Q225" s="217"/>
      <c r="R225" s="217"/>
      <c r="S225" s="217"/>
      <c r="T225" s="218"/>
      <c r="AT225" s="214" t="s">
        <v>161</v>
      </c>
      <c r="AU225" s="214" t="s">
        <v>87</v>
      </c>
      <c r="AV225" s="12" t="s">
        <v>24</v>
      </c>
      <c r="AW225" s="12" t="s">
        <v>41</v>
      </c>
      <c r="AX225" s="12" t="s">
        <v>78</v>
      </c>
      <c r="AY225" s="214" t="s">
        <v>151</v>
      </c>
    </row>
    <row r="226" spans="2:51" s="11" customFormat="1" ht="13.5">
      <c r="B226" s="186"/>
      <c r="D226" s="206" t="s">
        <v>161</v>
      </c>
      <c r="E226" s="195" t="s">
        <v>5</v>
      </c>
      <c r="F226" s="207" t="s">
        <v>799</v>
      </c>
      <c r="H226" s="208">
        <v>43.4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95" t="s">
        <v>161</v>
      </c>
      <c r="AU226" s="195" t="s">
        <v>87</v>
      </c>
      <c r="AV226" s="11" t="s">
        <v>87</v>
      </c>
      <c r="AW226" s="11" t="s">
        <v>41</v>
      </c>
      <c r="AX226" s="11" t="s">
        <v>78</v>
      </c>
      <c r="AY226" s="195" t="s">
        <v>151</v>
      </c>
    </row>
    <row r="227" spans="2:51" s="13" customFormat="1" ht="13.5">
      <c r="B227" s="225"/>
      <c r="D227" s="206" t="s">
        <v>161</v>
      </c>
      <c r="E227" s="242" t="s">
        <v>5</v>
      </c>
      <c r="F227" s="243" t="s">
        <v>283</v>
      </c>
      <c r="H227" s="244">
        <v>1291.4</v>
      </c>
      <c r="I227" s="229"/>
      <c r="L227" s="225"/>
      <c r="M227" s="230"/>
      <c r="N227" s="231"/>
      <c r="O227" s="231"/>
      <c r="P227" s="231"/>
      <c r="Q227" s="231"/>
      <c r="R227" s="231"/>
      <c r="S227" s="231"/>
      <c r="T227" s="232"/>
      <c r="AT227" s="233" t="s">
        <v>161</v>
      </c>
      <c r="AU227" s="233" t="s">
        <v>87</v>
      </c>
      <c r="AV227" s="13" t="s">
        <v>176</v>
      </c>
      <c r="AW227" s="13" t="s">
        <v>41</v>
      </c>
      <c r="AX227" s="13" t="s">
        <v>24</v>
      </c>
      <c r="AY227" s="233" t="s">
        <v>151</v>
      </c>
    </row>
    <row r="228" spans="2:63" s="10" customFormat="1" ht="29.85" customHeight="1">
      <c r="B228" s="159"/>
      <c r="D228" s="170" t="s">
        <v>77</v>
      </c>
      <c r="E228" s="171" t="s">
        <v>221</v>
      </c>
      <c r="F228" s="171" t="s">
        <v>800</v>
      </c>
      <c r="I228" s="162"/>
      <c r="J228" s="172">
        <f>BK228</f>
        <v>0</v>
      </c>
      <c r="L228" s="159"/>
      <c r="M228" s="164"/>
      <c r="N228" s="165"/>
      <c r="O228" s="165"/>
      <c r="P228" s="166">
        <f>SUM(P229:P234)</f>
        <v>0</v>
      </c>
      <c r="Q228" s="165"/>
      <c r="R228" s="166">
        <f>SUM(R229:R234)</f>
        <v>18.25262094</v>
      </c>
      <c r="S228" s="165"/>
      <c r="T228" s="167">
        <f>SUM(T229:T234)</f>
        <v>0</v>
      </c>
      <c r="AR228" s="160" t="s">
        <v>24</v>
      </c>
      <c r="AT228" s="168" t="s">
        <v>77</v>
      </c>
      <c r="AU228" s="168" t="s">
        <v>24</v>
      </c>
      <c r="AY228" s="160" t="s">
        <v>151</v>
      </c>
      <c r="BK228" s="169">
        <f>SUM(BK229:BK234)</f>
        <v>0</v>
      </c>
    </row>
    <row r="229" spans="2:65" s="1" customFormat="1" ht="31.5" customHeight="1">
      <c r="B229" s="173"/>
      <c r="C229" s="174" t="s">
        <v>428</v>
      </c>
      <c r="D229" s="174" t="s">
        <v>154</v>
      </c>
      <c r="E229" s="175" t="s">
        <v>801</v>
      </c>
      <c r="F229" s="176" t="s">
        <v>802</v>
      </c>
      <c r="G229" s="177" t="s">
        <v>451</v>
      </c>
      <c r="H229" s="178">
        <v>57</v>
      </c>
      <c r="I229" s="179"/>
      <c r="J229" s="180">
        <f>ROUND(I229*H229,2)</f>
        <v>0</v>
      </c>
      <c r="K229" s="176" t="s">
        <v>158</v>
      </c>
      <c r="L229" s="40"/>
      <c r="M229" s="181" t="s">
        <v>5</v>
      </c>
      <c r="N229" s="182" t="s">
        <v>49</v>
      </c>
      <c r="O229" s="41"/>
      <c r="P229" s="183">
        <f>O229*H229</f>
        <v>0</v>
      </c>
      <c r="Q229" s="183">
        <v>0.15539952</v>
      </c>
      <c r="R229" s="183">
        <f>Q229*H229</f>
        <v>8.85777264</v>
      </c>
      <c r="S229" s="183">
        <v>0</v>
      </c>
      <c r="T229" s="184">
        <f>S229*H229</f>
        <v>0</v>
      </c>
      <c r="AR229" s="23" t="s">
        <v>176</v>
      </c>
      <c r="AT229" s="23" t="s">
        <v>154</v>
      </c>
      <c r="AU229" s="23" t="s">
        <v>87</v>
      </c>
      <c r="AY229" s="23" t="s">
        <v>151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23" t="s">
        <v>24</v>
      </c>
      <c r="BK229" s="185">
        <f>ROUND(I229*H229,2)</f>
        <v>0</v>
      </c>
      <c r="BL229" s="23" t="s">
        <v>176</v>
      </c>
      <c r="BM229" s="23" t="s">
        <v>803</v>
      </c>
    </row>
    <row r="230" spans="2:65" s="1" customFormat="1" ht="22.5" customHeight="1">
      <c r="B230" s="173"/>
      <c r="C230" s="196" t="s">
        <v>432</v>
      </c>
      <c r="D230" s="196" t="s">
        <v>148</v>
      </c>
      <c r="E230" s="197" t="s">
        <v>804</v>
      </c>
      <c r="F230" s="198" t="s">
        <v>805</v>
      </c>
      <c r="G230" s="199" t="s">
        <v>157</v>
      </c>
      <c r="H230" s="200">
        <v>57.57</v>
      </c>
      <c r="I230" s="201"/>
      <c r="J230" s="202">
        <f>ROUND(I230*H230,2)</f>
        <v>0</v>
      </c>
      <c r="K230" s="198" t="s">
        <v>158</v>
      </c>
      <c r="L230" s="203"/>
      <c r="M230" s="204" t="s">
        <v>5</v>
      </c>
      <c r="N230" s="205" t="s">
        <v>49</v>
      </c>
      <c r="O230" s="41"/>
      <c r="P230" s="183">
        <f>O230*H230</f>
        <v>0</v>
      </c>
      <c r="Q230" s="183">
        <v>0.085</v>
      </c>
      <c r="R230" s="183">
        <f>Q230*H230</f>
        <v>4.8934500000000005</v>
      </c>
      <c r="S230" s="183">
        <v>0</v>
      </c>
      <c r="T230" s="184">
        <f>S230*H230</f>
        <v>0</v>
      </c>
      <c r="AR230" s="23" t="s">
        <v>213</v>
      </c>
      <c r="AT230" s="23" t="s">
        <v>148</v>
      </c>
      <c r="AU230" s="23" t="s">
        <v>87</v>
      </c>
      <c r="AY230" s="23" t="s">
        <v>151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24</v>
      </c>
      <c r="BK230" s="185">
        <f>ROUND(I230*H230,2)</f>
        <v>0</v>
      </c>
      <c r="BL230" s="23" t="s">
        <v>176</v>
      </c>
      <c r="BM230" s="23" t="s">
        <v>806</v>
      </c>
    </row>
    <row r="231" spans="2:51" s="11" customFormat="1" ht="13.5">
      <c r="B231" s="186"/>
      <c r="D231" s="206" t="s">
        <v>161</v>
      </c>
      <c r="E231" s="195" t="s">
        <v>5</v>
      </c>
      <c r="F231" s="207" t="s">
        <v>618</v>
      </c>
      <c r="H231" s="208">
        <v>57</v>
      </c>
      <c r="I231" s="191"/>
      <c r="L231" s="186"/>
      <c r="M231" s="192"/>
      <c r="N231" s="193"/>
      <c r="O231" s="193"/>
      <c r="P231" s="193"/>
      <c r="Q231" s="193"/>
      <c r="R231" s="193"/>
      <c r="S231" s="193"/>
      <c r="T231" s="194"/>
      <c r="AT231" s="195" t="s">
        <v>161</v>
      </c>
      <c r="AU231" s="195" t="s">
        <v>87</v>
      </c>
      <c r="AV231" s="11" t="s">
        <v>87</v>
      </c>
      <c r="AW231" s="11" t="s">
        <v>41</v>
      </c>
      <c r="AX231" s="11" t="s">
        <v>24</v>
      </c>
      <c r="AY231" s="195" t="s">
        <v>151</v>
      </c>
    </row>
    <row r="232" spans="2:51" s="11" customFormat="1" ht="13.5">
      <c r="B232" s="186"/>
      <c r="D232" s="187" t="s">
        <v>161</v>
      </c>
      <c r="F232" s="189" t="s">
        <v>807</v>
      </c>
      <c r="H232" s="190">
        <v>57.57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95" t="s">
        <v>161</v>
      </c>
      <c r="AU232" s="195" t="s">
        <v>87</v>
      </c>
      <c r="AV232" s="11" t="s">
        <v>87</v>
      </c>
      <c r="AW232" s="11" t="s">
        <v>6</v>
      </c>
      <c r="AX232" s="11" t="s">
        <v>24</v>
      </c>
      <c r="AY232" s="195" t="s">
        <v>151</v>
      </c>
    </row>
    <row r="233" spans="2:65" s="1" customFormat="1" ht="22.5" customHeight="1">
      <c r="B233" s="173"/>
      <c r="C233" s="174" t="s">
        <v>438</v>
      </c>
      <c r="D233" s="174" t="s">
        <v>154</v>
      </c>
      <c r="E233" s="175" t="s">
        <v>808</v>
      </c>
      <c r="F233" s="176" t="s">
        <v>809</v>
      </c>
      <c r="G233" s="177" t="s">
        <v>299</v>
      </c>
      <c r="H233" s="178">
        <v>1.995</v>
      </c>
      <c r="I233" s="179"/>
      <c r="J233" s="180">
        <f>ROUND(I233*H233,2)</f>
        <v>0</v>
      </c>
      <c r="K233" s="176" t="s">
        <v>158</v>
      </c>
      <c r="L233" s="40"/>
      <c r="M233" s="181" t="s">
        <v>5</v>
      </c>
      <c r="N233" s="182" t="s">
        <v>49</v>
      </c>
      <c r="O233" s="41"/>
      <c r="P233" s="183">
        <f>O233*H233</f>
        <v>0</v>
      </c>
      <c r="Q233" s="183">
        <v>2.25634</v>
      </c>
      <c r="R233" s="183">
        <f>Q233*H233</f>
        <v>4.5013983</v>
      </c>
      <c r="S233" s="183">
        <v>0</v>
      </c>
      <c r="T233" s="184">
        <f>S233*H233</f>
        <v>0</v>
      </c>
      <c r="AR233" s="23" t="s">
        <v>176</v>
      </c>
      <c r="AT233" s="23" t="s">
        <v>154</v>
      </c>
      <c r="AU233" s="23" t="s">
        <v>87</v>
      </c>
      <c r="AY233" s="23" t="s">
        <v>151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24</v>
      </c>
      <c r="BK233" s="185">
        <f>ROUND(I233*H233,2)</f>
        <v>0</v>
      </c>
      <c r="BL233" s="23" t="s">
        <v>176</v>
      </c>
      <c r="BM233" s="23" t="s">
        <v>810</v>
      </c>
    </row>
    <row r="234" spans="2:51" s="11" customFormat="1" ht="13.5">
      <c r="B234" s="186"/>
      <c r="D234" s="206" t="s">
        <v>161</v>
      </c>
      <c r="E234" s="195" t="s">
        <v>5</v>
      </c>
      <c r="F234" s="207" t="s">
        <v>811</v>
      </c>
      <c r="H234" s="208">
        <v>1.995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5" t="s">
        <v>161</v>
      </c>
      <c r="AU234" s="195" t="s">
        <v>87</v>
      </c>
      <c r="AV234" s="11" t="s">
        <v>87</v>
      </c>
      <c r="AW234" s="11" t="s">
        <v>41</v>
      </c>
      <c r="AX234" s="11" t="s">
        <v>24</v>
      </c>
      <c r="AY234" s="195" t="s">
        <v>151</v>
      </c>
    </row>
    <row r="235" spans="2:63" s="10" customFormat="1" ht="29.85" customHeight="1">
      <c r="B235" s="159"/>
      <c r="D235" s="170" t="s">
        <v>77</v>
      </c>
      <c r="E235" s="171" t="s">
        <v>675</v>
      </c>
      <c r="F235" s="171" t="s">
        <v>676</v>
      </c>
      <c r="I235" s="162"/>
      <c r="J235" s="172">
        <f>BK235</f>
        <v>0</v>
      </c>
      <c r="L235" s="159"/>
      <c r="M235" s="164"/>
      <c r="N235" s="165"/>
      <c r="O235" s="165"/>
      <c r="P235" s="166">
        <f>SUM(P236:P237)</f>
        <v>0</v>
      </c>
      <c r="Q235" s="165"/>
      <c r="R235" s="166">
        <f>SUM(R236:R237)</f>
        <v>0</v>
      </c>
      <c r="S235" s="165"/>
      <c r="T235" s="167">
        <f>SUM(T236:T237)</f>
        <v>0</v>
      </c>
      <c r="AR235" s="160" t="s">
        <v>24</v>
      </c>
      <c r="AT235" s="168" t="s">
        <v>77</v>
      </c>
      <c r="AU235" s="168" t="s">
        <v>24</v>
      </c>
      <c r="AY235" s="160" t="s">
        <v>151</v>
      </c>
      <c r="BK235" s="169">
        <f>SUM(BK236:BK237)</f>
        <v>0</v>
      </c>
    </row>
    <row r="236" spans="2:65" s="1" customFormat="1" ht="31.5" customHeight="1">
      <c r="B236" s="173"/>
      <c r="C236" s="174" t="s">
        <v>443</v>
      </c>
      <c r="D236" s="174" t="s">
        <v>154</v>
      </c>
      <c r="E236" s="175" t="s">
        <v>678</v>
      </c>
      <c r="F236" s="176" t="s">
        <v>679</v>
      </c>
      <c r="G236" s="177" t="s">
        <v>351</v>
      </c>
      <c r="H236" s="178">
        <v>2169.895</v>
      </c>
      <c r="I236" s="179"/>
      <c r="J236" s="180">
        <f>ROUND(I236*H236,2)</f>
        <v>0</v>
      </c>
      <c r="K236" s="176" t="s">
        <v>158</v>
      </c>
      <c r="L236" s="40"/>
      <c r="M236" s="181" t="s">
        <v>5</v>
      </c>
      <c r="N236" s="182" t="s">
        <v>49</v>
      </c>
      <c r="O236" s="41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AR236" s="23" t="s">
        <v>176</v>
      </c>
      <c r="AT236" s="23" t="s">
        <v>154</v>
      </c>
      <c r="AU236" s="23" t="s">
        <v>87</v>
      </c>
      <c r="AY236" s="23" t="s">
        <v>151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24</v>
      </c>
      <c r="BK236" s="185">
        <f>ROUND(I236*H236,2)</f>
        <v>0</v>
      </c>
      <c r="BL236" s="23" t="s">
        <v>176</v>
      </c>
      <c r="BM236" s="23" t="s">
        <v>812</v>
      </c>
    </row>
    <row r="237" spans="2:65" s="1" customFormat="1" ht="31.5" customHeight="1">
      <c r="B237" s="173"/>
      <c r="C237" s="174" t="s">
        <v>448</v>
      </c>
      <c r="D237" s="174" t="s">
        <v>154</v>
      </c>
      <c r="E237" s="175" t="s">
        <v>682</v>
      </c>
      <c r="F237" s="176" t="s">
        <v>683</v>
      </c>
      <c r="G237" s="177" t="s">
        <v>351</v>
      </c>
      <c r="H237" s="178">
        <v>2169.895</v>
      </c>
      <c r="I237" s="179"/>
      <c r="J237" s="180">
        <f>ROUND(I237*H237,2)</f>
        <v>0</v>
      </c>
      <c r="K237" s="176" t="s">
        <v>158</v>
      </c>
      <c r="L237" s="40"/>
      <c r="M237" s="181" t="s">
        <v>5</v>
      </c>
      <c r="N237" s="182" t="s">
        <v>49</v>
      </c>
      <c r="O237" s="41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AR237" s="23" t="s">
        <v>176</v>
      </c>
      <c r="AT237" s="23" t="s">
        <v>154</v>
      </c>
      <c r="AU237" s="23" t="s">
        <v>87</v>
      </c>
      <c r="AY237" s="23" t="s">
        <v>151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23" t="s">
        <v>24</v>
      </c>
      <c r="BK237" s="185">
        <f>ROUND(I237*H237,2)</f>
        <v>0</v>
      </c>
      <c r="BL237" s="23" t="s">
        <v>176</v>
      </c>
      <c r="BM237" s="23" t="s">
        <v>813</v>
      </c>
    </row>
    <row r="238" spans="2:63" s="10" customFormat="1" ht="29.85" customHeight="1">
      <c r="B238" s="159"/>
      <c r="D238" s="170" t="s">
        <v>77</v>
      </c>
      <c r="E238" s="171" t="s">
        <v>685</v>
      </c>
      <c r="F238" s="171" t="s">
        <v>686</v>
      </c>
      <c r="I238" s="162"/>
      <c r="J238" s="172">
        <f>BK238</f>
        <v>0</v>
      </c>
      <c r="L238" s="159"/>
      <c r="M238" s="164"/>
      <c r="N238" s="165"/>
      <c r="O238" s="165"/>
      <c r="P238" s="166">
        <f>SUM(P239:P273)</f>
        <v>0</v>
      </c>
      <c r="Q238" s="165"/>
      <c r="R238" s="166">
        <f>SUM(R239:R273)</f>
        <v>0</v>
      </c>
      <c r="S238" s="165"/>
      <c r="T238" s="167">
        <f>SUM(T239:T273)</f>
        <v>0</v>
      </c>
      <c r="AR238" s="160" t="s">
        <v>24</v>
      </c>
      <c r="AT238" s="168" t="s">
        <v>77</v>
      </c>
      <c r="AU238" s="168" t="s">
        <v>24</v>
      </c>
      <c r="AY238" s="160" t="s">
        <v>151</v>
      </c>
      <c r="BK238" s="169">
        <f>SUM(BK239:BK273)</f>
        <v>0</v>
      </c>
    </row>
    <row r="239" spans="2:65" s="1" customFormat="1" ht="22.5" customHeight="1">
      <c r="B239" s="173"/>
      <c r="C239" s="174" t="s">
        <v>453</v>
      </c>
      <c r="D239" s="174" t="s">
        <v>154</v>
      </c>
      <c r="E239" s="175" t="s">
        <v>688</v>
      </c>
      <c r="F239" s="176" t="s">
        <v>689</v>
      </c>
      <c r="G239" s="177" t="s">
        <v>351</v>
      </c>
      <c r="H239" s="178">
        <v>474.365</v>
      </c>
      <c r="I239" s="179"/>
      <c r="J239" s="180">
        <f>ROUND(I239*H239,2)</f>
        <v>0</v>
      </c>
      <c r="K239" s="176" t="s">
        <v>158</v>
      </c>
      <c r="L239" s="40"/>
      <c r="M239" s="181" t="s">
        <v>5</v>
      </c>
      <c r="N239" s="182" t="s">
        <v>49</v>
      </c>
      <c r="O239" s="41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AR239" s="23" t="s">
        <v>176</v>
      </c>
      <c r="AT239" s="23" t="s">
        <v>154</v>
      </c>
      <c r="AU239" s="23" t="s">
        <v>87</v>
      </c>
      <c r="AY239" s="23" t="s">
        <v>151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23" t="s">
        <v>24</v>
      </c>
      <c r="BK239" s="185">
        <f>ROUND(I239*H239,2)</f>
        <v>0</v>
      </c>
      <c r="BL239" s="23" t="s">
        <v>176</v>
      </c>
      <c r="BM239" s="23" t="s">
        <v>814</v>
      </c>
    </row>
    <row r="240" spans="2:51" s="12" customFormat="1" ht="13.5">
      <c r="B240" s="211"/>
      <c r="D240" s="206" t="s">
        <v>161</v>
      </c>
      <c r="E240" s="212" t="s">
        <v>5</v>
      </c>
      <c r="F240" s="213" t="s">
        <v>691</v>
      </c>
      <c r="H240" s="214" t="s">
        <v>5</v>
      </c>
      <c r="I240" s="215"/>
      <c r="L240" s="211"/>
      <c r="M240" s="216"/>
      <c r="N240" s="217"/>
      <c r="O240" s="217"/>
      <c r="P240" s="217"/>
      <c r="Q240" s="217"/>
      <c r="R240" s="217"/>
      <c r="S240" s="217"/>
      <c r="T240" s="218"/>
      <c r="AT240" s="214" t="s">
        <v>161</v>
      </c>
      <c r="AU240" s="214" t="s">
        <v>87</v>
      </c>
      <c r="AV240" s="12" t="s">
        <v>24</v>
      </c>
      <c r="AW240" s="12" t="s">
        <v>41</v>
      </c>
      <c r="AX240" s="12" t="s">
        <v>78</v>
      </c>
      <c r="AY240" s="214" t="s">
        <v>151</v>
      </c>
    </row>
    <row r="241" spans="2:51" s="11" customFormat="1" ht="13.5">
      <c r="B241" s="186"/>
      <c r="D241" s="206" t="s">
        <v>161</v>
      </c>
      <c r="E241" s="195" t="s">
        <v>5</v>
      </c>
      <c r="F241" s="207" t="s">
        <v>815</v>
      </c>
      <c r="H241" s="208">
        <v>26.208</v>
      </c>
      <c r="I241" s="191"/>
      <c r="L241" s="186"/>
      <c r="M241" s="192"/>
      <c r="N241" s="193"/>
      <c r="O241" s="193"/>
      <c r="P241" s="193"/>
      <c r="Q241" s="193"/>
      <c r="R241" s="193"/>
      <c r="S241" s="193"/>
      <c r="T241" s="194"/>
      <c r="AT241" s="195" t="s">
        <v>161</v>
      </c>
      <c r="AU241" s="195" t="s">
        <v>87</v>
      </c>
      <c r="AV241" s="11" t="s">
        <v>87</v>
      </c>
      <c r="AW241" s="11" t="s">
        <v>41</v>
      </c>
      <c r="AX241" s="11" t="s">
        <v>78</v>
      </c>
      <c r="AY241" s="195" t="s">
        <v>151</v>
      </c>
    </row>
    <row r="242" spans="2:51" s="11" customFormat="1" ht="13.5">
      <c r="B242" s="186"/>
      <c r="D242" s="206" t="s">
        <v>161</v>
      </c>
      <c r="E242" s="195" t="s">
        <v>5</v>
      </c>
      <c r="F242" s="207" t="s">
        <v>816</v>
      </c>
      <c r="H242" s="208">
        <v>448.157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95" t="s">
        <v>161</v>
      </c>
      <c r="AU242" s="195" t="s">
        <v>87</v>
      </c>
      <c r="AV242" s="11" t="s">
        <v>87</v>
      </c>
      <c r="AW242" s="11" t="s">
        <v>41</v>
      </c>
      <c r="AX242" s="11" t="s">
        <v>78</v>
      </c>
      <c r="AY242" s="195" t="s">
        <v>151</v>
      </c>
    </row>
    <row r="243" spans="2:51" s="13" customFormat="1" ht="13.5">
      <c r="B243" s="225"/>
      <c r="D243" s="187" t="s">
        <v>161</v>
      </c>
      <c r="E243" s="226" t="s">
        <v>5</v>
      </c>
      <c r="F243" s="227" t="s">
        <v>283</v>
      </c>
      <c r="H243" s="228">
        <v>474.365</v>
      </c>
      <c r="I243" s="229"/>
      <c r="L243" s="225"/>
      <c r="M243" s="230"/>
      <c r="N243" s="231"/>
      <c r="O243" s="231"/>
      <c r="P243" s="231"/>
      <c r="Q243" s="231"/>
      <c r="R243" s="231"/>
      <c r="S243" s="231"/>
      <c r="T243" s="232"/>
      <c r="AT243" s="233" t="s">
        <v>161</v>
      </c>
      <c r="AU243" s="233" t="s">
        <v>87</v>
      </c>
      <c r="AV243" s="13" t="s">
        <v>176</v>
      </c>
      <c r="AW243" s="13" t="s">
        <v>41</v>
      </c>
      <c r="AX243" s="13" t="s">
        <v>24</v>
      </c>
      <c r="AY243" s="233" t="s">
        <v>151</v>
      </c>
    </row>
    <row r="244" spans="2:65" s="1" customFormat="1" ht="22.5" customHeight="1">
      <c r="B244" s="173"/>
      <c r="C244" s="174" t="s">
        <v>460</v>
      </c>
      <c r="D244" s="174" t="s">
        <v>154</v>
      </c>
      <c r="E244" s="175" t="s">
        <v>688</v>
      </c>
      <c r="F244" s="176" t="s">
        <v>689</v>
      </c>
      <c r="G244" s="177" t="s">
        <v>351</v>
      </c>
      <c r="H244" s="178">
        <v>192.192</v>
      </c>
      <c r="I244" s="179"/>
      <c r="J244" s="180">
        <f>ROUND(I244*H244,2)</f>
        <v>0</v>
      </c>
      <c r="K244" s="176" t="s">
        <v>158</v>
      </c>
      <c r="L244" s="40"/>
      <c r="M244" s="181" t="s">
        <v>5</v>
      </c>
      <c r="N244" s="182" t="s">
        <v>49</v>
      </c>
      <c r="O244" s="41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23" t="s">
        <v>176</v>
      </c>
      <c r="AT244" s="23" t="s">
        <v>154</v>
      </c>
      <c r="AU244" s="23" t="s">
        <v>87</v>
      </c>
      <c r="AY244" s="23" t="s">
        <v>151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3" t="s">
        <v>24</v>
      </c>
      <c r="BK244" s="185">
        <f>ROUND(I244*H244,2)</f>
        <v>0</v>
      </c>
      <c r="BL244" s="23" t="s">
        <v>176</v>
      </c>
      <c r="BM244" s="23" t="s">
        <v>817</v>
      </c>
    </row>
    <row r="245" spans="2:51" s="12" customFormat="1" ht="13.5">
      <c r="B245" s="211"/>
      <c r="D245" s="206" t="s">
        <v>161</v>
      </c>
      <c r="E245" s="212" t="s">
        <v>5</v>
      </c>
      <c r="F245" s="213" t="s">
        <v>697</v>
      </c>
      <c r="H245" s="214" t="s">
        <v>5</v>
      </c>
      <c r="I245" s="215"/>
      <c r="L245" s="211"/>
      <c r="M245" s="216"/>
      <c r="N245" s="217"/>
      <c r="O245" s="217"/>
      <c r="P245" s="217"/>
      <c r="Q245" s="217"/>
      <c r="R245" s="217"/>
      <c r="S245" s="217"/>
      <c r="T245" s="218"/>
      <c r="AT245" s="214" t="s">
        <v>161</v>
      </c>
      <c r="AU245" s="214" t="s">
        <v>87</v>
      </c>
      <c r="AV245" s="12" t="s">
        <v>24</v>
      </c>
      <c r="AW245" s="12" t="s">
        <v>41</v>
      </c>
      <c r="AX245" s="12" t="s">
        <v>78</v>
      </c>
      <c r="AY245" s="214" t="s">
        <v>151</v>
      </c>
    </row>
    <row r="246" spans="2:51" s="12" customFormat="1" ht="13.5">
      <c r="B246" s="211"/>
      <c r="D246" s="206" t="s">
        <v>161</v>
      </c>
      <c r="E246" s="212" t="s">
        <v>5</v>
      </c>
      <c r="F246" s="213" t="s">
        <v>698</v>
      </c>
      <c r="H246" s="214" t="s">
        <v>5</v>
      </c>
      <c r="I246" s="215"/>
      <c r="L246" s="211"/>
      <c r="M246" s="216"/>
      <c r="N246" s="217"/>
      <c r="O246" s="217"/>
      <c r="P246" s="217"/>
      <c r="Q246" s="217"/>
      <c r="R246" s="217"/>
      <c r="S246" s="217"/>
      <c r="T246" s="218"/>
      <c r="AT246" s="214" t="s">
        <v>161</v>
      </c>
      <c r="AU246" s="214" t="s">
        <v>87</v>
      </c>
      <c r="AV246" s="12" t="s">
        <v>24</v>
      </c>
      <c r="AW246" s="12" t="s">
        <v>41</v>
      </c>
      <c r="AX246" s="12" t="s">
        <v>78</v>
      </c>
      <c r="AY246" s="214" t="s">
        <v>151</v>
      </c>
    </row>
    <row r="247" spans="2:51" s="11" customFormat="1" ht="13.5">
      <c r="B247" s="186"/>
      <c r="D247" s="206" t="s">
        <v>161</v>
      </c>
      <c r="E247" s="195" t="s">
        <v>5</v>
      </c>
      <c r="F247" s="207" t="s">
        <v>818</v>
      </c>
      <c r="H247" s="208">
        <v>96.096</v>
      </c>
      <c r="I247" s="191"/>
      <c r="L247" s="186"/>
      <c r="M247" s="192"/>
      <c r="N247" s="193"/>
      <c r="O247" s="193"/>
      <c r="P247" s="193"/>
      <c r="Q247" s="193"/>
      <c r="R247" s="193"/>
      <c r="S247" s="193"/>
      <c r="T247" s="194"/>
      <c r="AT247" s="195" t="s">
        <v>161</v>
      </c>
      <c r="AU247" s="195" t="s">
        <v>87</v>
      </c>
      <c r="AV247" s="11" t="s">
        <v>87</v>
      </c>
      <c r="AW247" s="11" t="s">
        <v>41</v>
      </c>
      <c r="AX247" s="11" t="s">
        <v>78</v>
      </c>
      <c r="AY247" s="195" t="s">
        <v>151</v>
      </c>
    </row>
    <row r="248" spans="2:51" s="14" customFormat="1" ht="13.5">
      <c r="B248" s="234"/>
      <c r="D248" s="206" t="s">
        <v>161</v>
      </c>
      <c r="E248" s="235" t="s">
        <v>5</v>
      </c>
      <c r="F248" s="236" t="s">
        <v>305</v>
      </c>
      <c r="H248" s="237">
        <v>96.096</v>
      </c>
      <c r="I248" s="238"/>
      <c r="L248" s="234"/>
      <c r="M248" s="239"/>
      <c r="N248" s="240"/>
      <c r="O248" s="240"/>
      <c r="P248" s="240"/>
      <c r="Q248" s="240"/>
      <c r="R248" s="240"/>
      <c r="S248" s="240"/>
      <c r="T248" s="241"/>
      <c r="AT248" s="235" t="s">
        <v>161</v>
      </c>
      <c r="AU248" s="235" t="s">
        <v>87</v>
      </c>
      <c r="AV248" s="14" t="s">
        <v>150</v>
      </c>
      <c r="AW248" s="14" t="s">
        <v>41</v>
      </c>
      <c r="AX248" s="14" t="s">
        <v>78</v>
      </c>
      <c r="AY248" s="235" t="s">
        <v>151</v>
      </c>
    </row>
    <row r="249" spans="2:51" s="11" customFormat="1" ht="13.5">
      <c r="B249" s="186"/>
      <c r="D249" s="206" t="s">
        <v>161</v>
      </c>
      <c r="E249" s="195" t="s">
        <v>5</v>
      </c>
      <c r="F249" s="207" t="s">
        <v>819</v>
      </c>
      <c r="H249" s="208">
        <v>14.63</v>
      </c>
      <c r="I249" s="191"/>
      <c r="L249" s="186"/>
      <c r="M249" s="192"/>
      <c r="N249" s="193"/>
      <c r="O249" s="193"/>
      <c r="P249" s="193"/>
      <c r="Q249" s="193"/>
      <c r="R249" s="193"/>
      <c r="S249" s="193"/>
      <c r="T249" s="194"/>
      <c r="AT249" s="195" t="s">
        <v>161</v>
      </c>
      <c r="AU249" s="195" t="s">
        <v>87</v>
      </c>
      <c r="AV249" s="11" t="s">
        <v>87</v>
      </c>
      <c r="AW249" s="11" t="s">
        <v>41</v>
      </c>
      <c r="AX249" s="11" t="s">
        <v>78</v>
      </c>
      <c r="AY249" s="195" t="s">
        <v>151</v>
      </c>
    </row>
    <row r="250" spans="2:51" s="11" customFormat="1" ht="13.5">
      <c r="B250" s="186"/>
      <c r="D250" s="206" t="s">
        <v>161</v>
      </c>
      <c r="E250" s="195" t="s">
        <v>5</v>
      </c>
      <c r="F250" s="207" t="s">
        <v>820</v>
      </c>
      <c r="H250" s="208">
        <v>81.466</v>
      </c>
      <c r="I250" s="191"/>
      <c r="L250" s="186"/>
      <c r="M250" s="192"/>
      <c r="N250" s="193"/>
      <c r="O250" s="193"/>
      <c r="P250" s="193"/>
      <c r="Q250" s="193"/>
      <c r="R250" s="193"/>
      <c r="S250" s="193"/>
      <c r="T250" s="194"/>
      <c r="AT250" s="195" t="s">
        <v>161</v>
      </c>
      <c r="AU250" s="195" t="s">
        <v>87</v>
      </c>
      <c r="AV250" s="11" t="s">
        <v>87</v>
      </c>
      <c r="AW250" s="11" t="s">
        <v>41</v>
      </c>
      <c r="AX250" s="11" t="s">
        <v>78</v>
      </c>
      <c r="AY250" s="195" t="s">
        <v>151</v>
      </c>
    </row>
    <row r="251" spans="2:51" s="14" customFormat="1" ht="13.5">
      <c r="B251" s="234"/>
      <c r="D251" s="206" t="s">
        <v>161</v>
      </c>
      <c r="E251" s="235" t="s">
        <v>5</v>
      </c>
      <c r="F251" s="236" t="s">
        <v>305</v>
      </c>
      <c r="H251" s="237">
        <v>96.096</v>
      </c>
      <c r="I251" s="238"/>
      <c r="L251" s="234"/>
      <c r="M251" s="239"/>
      <c r="N251" s="240"/>
      <c r="O251" s="240"/>
      <c r="P251" s="240"/>
      <c r="Q251" s="240"/>
      <c r="R251" s="240"/>
      <c r="S251" s="240"/>
      <c r="T251" s="241"/>
      <c r="AT251" s="235" t="s">
        <v>161</v>
      </c>
      <c r="AU251" s="235" t="s">
        <v>87</v>
      </c>
      <c r="AV251" s="14" t="s">
        <v>150</v>
      </c>
      <c r="AW251" s="14" t="s">
        <v>41</v>
      </c>
      <c r="AX251" s="14" t="s">
        <v>78</v>
      </c>
      <c r="AY251" s="235" t="s">
        <v>151</v>
      </c>
    </row>
    <row r="252" spans="2:51" s="13" customFormat="1" ht="13.5">
      <c r="B252" s="225"/>
      <c r="D252" s="187" t="s">
        <v>161</v>
      </c>
      <c r="E252" s="226" t="s">
        <v>5</v>
      </c>
      <c r="F252" s="227" t="s">
        <v>283</v>
      </c>
      <c r="H252" s="228">
        <v>192.192</v>
      </c>
      <c r="I252" s="229"/>
      <c r="L252" s="225"/>
      <c r="M252" s="230"/>
      <c r="N252" s="231"/>
      <c r="O252" s="231"/>
      <c r="P252" s="231"/>
      <c r="Q252" s="231"/>
      <c r="R252" s="231"/>
      <c r="S252" s="231"/>
      <c r="T252" s="232"/>
      <c r="AT252" s="233" t="s">
        <v>161</v>
      </c>
      <c r="AU252" s="233" t="s">
        <v>87</v>
      </c>
      <c r="AV252" s="13" t="s">
        <v>176</v>
      </c>
      <c r="AW252" s="13" t="s">
        <v>41</v>
      </c>
      <c r="AX252" s="13" t="s">
        <v>24</v>
      </c>
      <c r="AY252" s="233" t="s">
        <v>151</v>
      </c>
    </row>
    <row r="253" spans="2:65" s="1" customFormat="1" ht="22.5" customHeight="1">
      <c r="B253" s="173"/>
      <c r="C253" s="174" t="s">
        <v>466</v>
      </c>
      <c r="D253" s="174" t="s">
        <v>154</v>
      </c>
      <c r="E253" s="175" t="s">
        <v>708</v>
      </c>
      <c r="F253" s="176" t="s">
        <v>709</v>
      </c>
      <c r="G253" s="177" t="s">
        <v>351</v>
      </c>
      <c r="H253" s="178">
        <v>384.584</v>
      </c>
      <c r="I253" s="179"/>
      <c r="J253" s="180">
        <f>ROUND(I253*H253,2)</f>
        <v>0</v>
      </c>
      <c r="K253" s="176" t="s">
        <v>158</v>
      </c>
      <c r="L253" s="40"/>
      <c r="M253" s="181" t="s">
        <v>5</v>
      </c>
      <c r="N253" s="182" t="s">
        <v>49</v>
      </c>
      <c r="O253" s="41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AR253" s="23" t="s">
        <v>176</v>
      </c>
      <c r="AT253" s="23" t="s">
        <v>154</v>
      </c>
      <c r="AU253" s="23" t="s">
        <v>87</v>
      </c>
      <c r="AY253" s="23" t="s">
        <v>151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3" t="s">
        <v>24</v>
      </c>
      <c r="BK253" s="185">
        <f>ROUND(I253*H253,2)</f>
        <v>0</v>
      </c>
      <c r="BL253" s="23" t="s">
        <v>176</v>
      </c>
      <c r="BM253" s="23" t="s">
        <v>821</v>
      </c>
    </row>
    <row r="254" spans="2:51" s="11" customFormat="1" ht="13.5">
      <c r="B254" s="186"/>
      <c r="D254" s="206" t="s">
        <v>161</v>
      </c>
      <c r="E254" s="195" t="s">
        <v>5</v>
      </c>
      <c r="F254" s="207" t="s">
        <v>822</v>
      </c>
      <c r="H254" s="208">
        <v>384.584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95" t="s">
        <v>161</v>
      </c>
      <c r="AU254" s="195" t="s">
        <v>87</v>
      </c>
      <c r="AV254" s="11" t="s">
        <v>87</v>
      </c>
      <c r="AW254" s="11" t="s">
        <v>41</v>
      </c>
      <c r="AX254" s="11" t="s">
        <v>24</v>
      </c>
      <c r="AY254" s="195" t="s">
        <v>151</v>
      </c>
    </row>
    <row r="255" spans="2:51" s="12" customFormat="1" ht="27">
      <c r="B255" s="211"/>
      <c r="D255" s="187" t="s">
        <v>161</v>
      </c>
      <c r="E255" s="219" t="s">
        <v>5</v>
      </c>
      <c r="F255" s="220" t="s">
        <v>712</v>
      </c>
      <c r="H255" s="221" t="s">
        <v>5</v>
      </c>
      <c r="I255" s="215"/>
      <c r="L255" s="211"/>
      <c r="M255" s="216"/>
      <c r="N255" s="217"/>
      <c r="O255" s="217"/>
      <c r="P255" s="217"/>
      <c r="Q255" s="217"/>
      <c r="R255" s="217"/>
      <c r="S255" s="217"/>
      <c r="T255" s="218"/>
      <c r="AT255" s="214" t="s">
        <v>161</v>
      </c>
      <c r="AU255" s="214" t="s">
        <v>87</v>
      </c>
      <c r="AV255" s="12" t="s">
        <v>24</v>
      </c>
      <c r="AW255" s="12" t="s">
        <v>41</v>
      </c>
      <c r="AX255" s="12" t="s">
        <v>78</v>
      </c>
      <c r="AY255" s="214" t="s">
        <v>151</v>
      </c>
    </row>
    <row r="256" spans="2:65" s="1" customFormat="1" ht="22.5" customHeight="1">
      <c r="B256" s="173"/>
      <c r="C256" s="174" t="s">
        <v>472</v>
      </c>
      <c r="D256" s="174" t="s">
        <v>154</v>
      </c>
      <c r="E256" s="175" t="s">
        <v>708</v>
      </c>
      <c r="F256" s="176" t="s">
        <v>709</v>
      </c>
      <c r="G256" s="177" t="s">
        <v>351</v>
      </c>
      <c r="H256" s="178">
        <v>9012.935</v>
      </c>
      <c r="I256" s="179"/>
      <c r="J256" s="180">
        <f>ROUND(I256*H256,2)</f>
        <v>0</v>
      </c>
      <c r="K256" s="176" t="s">
        <v>158</v>
      </c>
      <c r="L256" s="40"/>
      <c r="M256" s="181" t="s">
        <v>5</v>
      </c>
      <c r="N256" s="182" t="s">
        <v>49</v>
      </c>
      <c r="O256" s="41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AR256" s="23" t="s">
        <v>176</v>
      </c>
      <c r="AT256" s="23" t="s">
        <v>154</v>
      </c>
      <c r="AU256" s="23" t="s">
        <v>87</v>
      </c>
      <c r="AY256" s="23" t="s">
        <v>151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3" t="s">
        <v>24</v>
      </c>
      <c r="BK256" s="185">
        <f>ROUND(I256*H256,2)</f>
        <v>0</v>
      </c>
      <c r="BL256" s="23" t="s">
        <v>176</v>
      </c>
      <c r="BM256" s="23" t="s">
        <v>823</v>
      </c>
    </row>
    <row r="257" spans="2:51" s="12" customFormat="1" ht="13.5">
      <c r="B257" s="211"/>
      <c r="D257" s="206" t="s">
        <v>161</v>
      </c>
      <c r="E257" s="212" t="s">
        <v>5</v>
      </c>
      <c r="F257" s="213" t="s">
        <v>691</v>
      </c>
      <c r="H257" s="214" t="s">
        <v>5</v>
      </c>
      <c r="I257" s="215"/>
      <c r="L257" s="211"/>
      <c r="M257" s="216"/>
      <c r="N257" s="217"/>
      <c r="O257" s="217"/>
      <c r="P257" s="217"/>
      <c r="Q257" s="217"/>
      <c r="R257" s="217"/>
      <c r="S257" s="217"/>
      <c r="T257" s="218"/>
      <c r="AT257" s="214" t="s">
        <v>161</v>
      </c>
      <c r="AU257" s="214" t="s">
        <v>87</v>
      </c>
      <c r="AV257" s="12" t="s">
        <v>24</v>
      </c>
      <c r="AW257" s="12" t="s">
        <v>41</v>
      </c>
      <c r="AX257" s="12" t="s">
        <v>78</v>
      </c>
      <c r="AY257" s="214" t="s">
        <v>151</v>
      </c>
    </row>
    <row r="258" spans="2:51" s="11" customFormat="1" ht="13.5">
      <c r="B258" s="186"/>
      <c r="D258" s="206" t="s">
        <v>161</v>
      </c>
      <c r="E258" s="195" t="s">
        <v>5</v>
      </c>
      <c r="F258" s="207" t="s">
        <v>824</v>
      </c>
      <c r="H258" s="208">
        <v>9012.935</v>
      </c>
      <c r="I258" s="191"/>
      <c r="L258" s="186"/>
      <c r="M258" s="192"/>
      <c r="N258" s="193"/>
      <c r="O258" s="193"/>
      <c r="P258" s="193"/>
      <c r="Q258" s="193"/>
      <c r="R258" s="193"/>
      <c r="S258" s="193"/>
      <c r="T258" s="194"/>
      <c r="AT258" s="195" t="s">
        <v>161</v>
      </c>
      <c r="AU258" s="195" t="s">
        <v>87</v>
      </c>
      <c r="AV258" s="11" t="s">
        <v>87</v>
      </c>
      <c r="AW258" s="11" t="s">
        <v>41</v>
      </c>
      <c r="AX258" s="11" t="s">
        <v>24</v>
      </c>
      <c r="AY258" s="195" t="s">
        <v>151</v>
      </c>
    </row>
    <row r="259" spans="2:51" s="12" customFormat="1" ht="27">
      <c r="B259" s="211"/>
      <c r="D259" s="187" t="s">
        <v>161</v>
      </c>
      <c r="E259" s="219" t="s">
        <v>5</v>
      </c>
      <c r="F259" s="220" t="s">
        <v>339</v>
      </c>
      <c r="H259" s="221" t="s">
        <v>5</v>
      </c>
      <c r="I259" s="215"/>
      <c r="L259" s="211"/>
      <c r="M259" s="216"/>
      <c r="N259" s="217"/>
      <c r="O259" s="217"/>
      <c r="P259" s="217"/>
      <c r="Q259" s="217"/>
      <c r="R259" s="217"/>
      <c r="S259" s="217"/>
      <c r="T259" s="218"/>
      <c r="AT259" s="214" t="s">
        <v>161</v>
      </c>
      <c r="AU259" s="214" t="s">
        <v>87</v>
      </c>
      <c r="AV259" s="12" t="s">
        <v>24</v>
      </c>
      <c r="AW259" s="12" t="s">
        <v>41</v>
      </c>
      <c r="AX259" s="12" t="s">
        <v>78</v>
      </c>
      <c r="AY259" s="214" t="s">
        <v>151</v>
      </c>
    </row>
    <row r="260" spans="2:65" s="1" customFormat="1" ht="22.5" customHeight="1">
      <c r="B260" s="173"/>
      <c r="C260" s="174" t="s">
        <v>485</v>
      </c>
      <c r="D260" s="174" t="s">
        <v>154</v>
      </c>
      <c r="E260" s="175" t="s">
        <v>825</v>
      </c>
      <c r="F260" s="176" t="s">
        <v>826</v>
      </c>
      <c r="G260" s="177" t="s">
        <v>351</v>
      </c>
      <c r="H260" s="178">
        <v>11.685</v>
      </c>
      <c r="I260" s="179"/>
      <c r="J260" s="180">
        <f>ROUND(I260*H260,2)</f>
        <v>0</v>
      </c>
      <c r="K260" s="176" t="s">
        <v>158</v>
      </c>
      <c r="L260" s="40"/>
      <c r="M260" s="181" t="s">
        <v>5</v>
      </c>
      <c r="N260" s="182" t="s">
        <v>49</v>
      </c>
      <c r="O260" s="41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AR260" s="23" t="s">
        <v>176</v>
      </c>
      <c r="AT260" s="23" t="s">
        <v>154</v>
      </c>
      <c r="AU260" s="23" t="s">
        <v>87</v>
      </c>
      <c r="AY260" s="23" t="s">
        <v>151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23" t="s">
        <v>24</v>
      </c>
      <c r="BK260" s="185">
        <f>ROUND(I260*H260,2)</f>
        <v>0</v>
      </c>
      <c r="BL260" s="23" t="s">
        <v>176</v>
      </c>
      <c r="BM260" s="23" t="s">
        <v>827</v>
      </c>
    </row>
    <row r="261" spans="2:51" s="11" customFormat="1" ht="13.5">
      <c r="B261" s="186"/>
      <c r="D261" s="187" t="s">
        <v>161</v>
      </c>
      <c r="E261" s="188" t="s">
        <v>5</v>
      </c>
      <c r="F261" s="189" t="s">
        <v>828</v>
      </c>
      <c r="H261" s="190">
        <v>11.685</v>
      </c>
      <c r="I261" s="191"/>
      <c r="L261" s="186"/>
      <c r="M261" s="192"/>
      <c r="N261" s="193"/>
      <c r="O261" s="193"/>
      <c r="P261" s="193"/>
      <c r="Q261" s="193"/>
      <c r="R261" s="193"/>
      <c r="S261" s="193"/>
      <c r="T261" s="194"/>
      <c r="AT261" s="195" t="s">
        <v>161</v>
      </c>
      <c r="AU261" s="195" t="s">
        <v>87</v>
      </c>
      <c r="AV261" s="11" t="s">
        <v>87</v>
      </c>
      <c r="AW261" s="11" t="s">
        <v>41</v>
      </c>
      <c r="AX261" s="11" t="s">
        <v>24</v>
      </c>
      <c r="AY261" s="195" t="s">
        <v>151</v>
      </c>
    </row>
    <row r="262" spans="2:65" s="1" customFormat="1" ht="22.5" customHeight="1">
      <c r="B262" s="173"/>
      <c r="C262" s="174" t="s">
        <v>492</v>
      </c>
      <c r="D262" s="174" t="s">
        <v>154</v>
      </c>
      <c r="E262" s="175" t="s">
        <v>829</v>
      </c>
      <c r="F262" s="176" t="s">
        <v>830</v>
      </c>
      <c r="G262" s="177" t="s">
        <v>351</v>
      </c>
      <c r="H262" s="178">
        <v>222.015</v>
      </c>
      <c r="I262" s="179"/>
      <c r="J262" s="180">
        <f>ROUND(I262*H262,2)</f>
        <v>0</v>
      </c>
      <c r="K262" s="176" t="s">
        <v>158</v>
      </c>
      <c r="L262" s="40"/>
      <c r="M262" s="181" t="s">
        <v>5</v>
      </c>
      <c r="N262" s="182" t="s">
        <v>49</v>
      </c>
      <c r="O262" s="41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AR262" s="23" t="s">
        <v>176</v>
      </c>
      <c r="AT262" s="23" t="s">
        <v>154</v>
      </c>
      <c r="AU262" s="23" t="s">
        <v>87</v>
      </c>
      <c r="AY262" s="23" t="s">
        <v>151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23" t="s">
        <v>24</v>
      </c>
      <c r="BK262" s="185">
        <f>ROUND(I262*H262,2)</f>
        <v>0</v>
      </c>
      <c r="BL262" s="23" t="s">
        <v>176</v>
      </c>
      <c r="BM262" s="23" t="s">
        <v>831</v>
      </c>
    </row>
    <row r="263" spans="2:51" s="12" customFormat="1" ht="27">
      <c r="B263" s="211"/>
      <c r="D263" s="206" t="s">
        <v>161</v>
      </c>
      <c r="E263" s="212" t="s">
        <v>5</v>
      </c>
      <c r="F263" s="213" t="s">
        <v>339</v>
      </c>
      <c r="H263" s="214" t="s">
        <v>5</v>
      </c>
      <c r="I263" s="215"/>
      <c r="L263" s="211"/>
      <c r="M263" s="216"/>
      <c r="N263" s="217"/>
      <c r="O263" s="217"/>
      <c r="P263" s="217"/>
      <c r="Q263" s="217"/>
      <c r="R263" s="217"/>
      <c r="S263" s="217"/>
      <c r="T263" s="218"/>
      <c r="AT263" s="214" t="s">
        <v>161</v>
      </c>
      <c r="AU263" s="214" t="s">
        <v>87</v>
      </c>
      <c r="AV263" s="12" t="s">
        <v>24</v>
      </c>
      <c r="AW263" s="12" t="s">
        <v>41</v>
      </c>
      <c r="AX263" s="12" t="s">
        <v>78</v>
      </c>
      <c r="AY263" s="214" t="s">
        <v>151</v>
      </c>
    </row>
    <row r="264" spans="2:51" s="11" customFormat="1" ht="13.5">
      <c r="B264" s="186"/>
      <c r="D264" s="187" t="s">
        <v>161</v>
      </c>
      <c r="E264" s="188" t="s">
        <v>5</v>
      </c>
      <c r="F264" s="189" t="s">
        <v>832</v>
      </c>
      <c r="H264" s="190">
        <v>222.015</v>
      </c>
      <c r="I264" s="191"/>
      <c r="L264" s="186"/>
      <c r="M264" s="192"/>
      <c r="N264" s="193"/>
      <c r="O264" s="193"/>
      <c r="P264" s="193"/>
      <c r="Q264" s="193"/>
      <c r="R264" s="193"/>
      <c r="S264" s="193"/>
      <c r="T264" s="194"/>
      <c r="AT264" s="195" t="s">
        <v>161</v>
      </c>
      <c r="AU264" s="195" t="s">
        <v>87</v>
      </c>
      <c r="AV264" s="11" t="s">
        <v>87</v>
      </c>
      <c r="AW264" s="11" t="s">
        <v>41</v>
      </c>
      <c r="AX264" s="11" t="s">
        <v>24</v>
      </c>
      <c r="AY264" s="195" t="s">
        <v>151</v>
      </c>
    </row>
    <row r="265" spans="2:65" s="1" customFormat="1" ht="22.5" customHeight="1">
      <c r="B265" s="173"/>
      <c r="C265" s="174" t="s">
        <v>499</v>
      </c>
      <c r="D265" s="174" t="s">
        <v>154</v>
      </c>
      <c r="E265" s="175" t="s">
        <v>717</v>
      </c>
      <c r="F265" s="176" t="s">
        <v>718</v>
      </c>
      <c r="G265" s="177" t="s">
        <v>351</v>
      </c>
      <c r="H265" s="178">
        <v>96.096</v>
      </c>
      <c r="I265" s="179"/>
      <c r="J265" s="180">
        <f>ROUND(I265*H265,2)</f>
        <v>0</v>
      </c>
      <c r="K265" s="176" t="s">
        <v>158</v>
      </c>
      <c r="L265" s="40"/>
      <c r="M265" s="181" t="s">
        <v>5</v>
      </c>
      <c r="N265" s="182" t="s">
        <v>49</v>
      </c>
      <c r="O265" s="41"/>
      <c r="P265" s="183">
        <f>O265*H265</f>
        <v>0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AR265" s="23" t="s">
        <v>176</v>
      </c>
      <c r="AT265" s="23" t="s">
        <v>154</v>
      </c>
      <c r="AU265" s="23" t="s">
        <v>87</v>
      </c>
      <c r="AY265" s="23" t="s">
        <v>151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23" t="s">
        <v>24</v>
      </c>
      <c r="BK265" s="185">
        <f>ROUND(I265*H265,2)</f>
        <v>0</v>
      </c>
      <c r="BL265" s="23" t="s">
        <v>176</v>
      </c>
      <c r="BM265" s="23" t="s">
        <v>833</v>
      </c>
    </row>
    <row r="266" spans="2:51" s="12" customFormat="1" ht="13.5">
      <c r="B266" s="211"/>
      <c r="D266" s="206" t="s">
        <v>161</v>
      </c>
      <c r="E266" s="212" t="s">
        <v>5</v>
      </c>
      <c r="F266" s="213" t="s">
        <v>722</v>
      </c>
      <c r="H266" s="214" t="s">
        <v>5</v>
      </c>
      <c r="I266" s="215"/>
      <c r="L266" s="211"/>
      <c r="M266" s="216"/>
      <c r="N266" s="217"/>
      <c r="O266" s="217"/>
      <c r="P266" s="217"/>
      <c r="Q266" s="217"/>
      <c r="R266" s="217"/>
      <c r="S266" s="217"/>
      <c r="T266" s="218"/>
      <c r="AT266" s="214" t="s">
        <v>161</v>
      </c>
      <c r="AU266" s="214" t="s">
        <v>87</v>
      </c>
      <c r="AV266" s="12" t="s">
        <v>24</v>
      </c>
      <c r="AW266" s="12" t="s">
        <v>41</v>
      </c>
      <c r="AX266" s="12" t="s">
        <v>78</v>
      </c>
      <c r="AY266" s="214" t="s">
        <v>151</v>
      </c>
    </row>
    <row r="267" spans="2:51" s="11" customFormat="1" ht="13.5">
      <c r="B267" s="186"/>
      <c r="D267" s="187" t="s">
        <v>161</v>
      </c>
      <c r="E267" s="188" t="s">
        <v>5</v>
      </c>
      <c r="F267" s="189" t="s">
        <v>834</v>
      </c>
      <c r="H267" s="190">
        <v>96.096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95" t="s">
        <v>161</v>
      </c>
      <c r="AU267" s="195" t="s">
        <v>87</v>
      </c>
      <c r="AV267" s="11" t="s">
        <v>87</v>
      </c>
      <c r="AW267" s="11" t="s">
        <v>41</v>
      </c>
      <c r="AX267" s="11" t="s">
        <v>24</v>
      </c>
      <c r="AY267" s="195" t="s">
        <v>151</v>
      </c>
    </row>
    <row r="268" spans="2:65" s="1" customFormat="1" ht="22.5" customHeight="1">
      <c r="B268" s="173"/>
      <c r="C268" s="174" t="s">
        <v>503</v>
      </c>
      <c r="D268" s="174" t="s">
        <v>154</v>
      </c>
      <c r="E268" s="175" t="s">
        <v>835</v>
      </c>
      <c r="F268" s="176" t="s">
        <v>836</v>
      </c>
      <c r="G268" s="177" t="s">
        <v>351</v>
      </c>
      <c r="H268" s="178">
        <v>11.685</v>
      </c>
      <c r="I268" s="179"/>
      <c r="J268" s="180">
        <f>ROUND(I268*H268,2)</f>
        <v>0</v>
      </c>
      <c r="K268" s="176" t="s">
        <v>158</v>
      </c>
      <c r="L268" s="40"/>
      <c r="M268" s="181" t="s">
        <v>5</v>
      </c>
      <c r="N268" s="182" t="s">
        <v>49</v>
      </c>
      <c r="O268" s="41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AR268" s="23" t="s">
        <v>176</v>
      </c>
      <c r="AT268" s="23" t="s">
        <v>154</v>
      </c>
      <c r="AU268" s="23" t="s">
        <v>87</v>
      </c>
      <c r="AY268" s="23" t="s">
        <v>151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23" t="s">
        <v>24</v>
      </c>
      <c r="BK268" s="185">
        <f>ROUND(I268*H268,2)</f>
        <v>0</v>
      </c>
      <c r="BL268" s="23" t="s">
        <v>176</v>
      </c>
      <c r="BM268" s="23" t="s">
        <v>837</v>
      </c>
    </row>
    <row r="269" spans="2:51" s="11" customFormat="1" ht="13.5">
      <c r="B269" s="186"/>
      <c r="D269" s="187" t="s">
        <v>161</v>
      </c>
      <c r="E269" s="188" t="s">
        <v>5</v>
      </c>
      <c r="F269" s="189" t="s">
        <v>828</v>
      </c>
      <c r="H269" s="190">
        <v>11.685</v>
      </c>
      <c r="I269" s="191"/>
      <c r="L269" s="186"/>
      <c r="M269" s="192"/>
      <c r="N269" s="193"/>
      <c r="O269" s="193"/>
      <c r="P269" s="193"/>
      <c r="Q269" s="193"/>
      <c r="R269" s="193"/>
      <c r="S269" s="193"/>
      <c r="T269" s="194"/>
      <c r="AT269" s="195" t="s">
        <v>161</v>
      </c>
      <c r="AU269" s="195" t="s">
        <v>87</v>
      </c>
      <c r="AV269" s="11" t="s">
        <v>87</v>
      </c>
      <c r="AW269" s="11" t="s">
        <v>41</v>
      </c>
      <c r="AX269" s="11" t="s">
        <v>24</v>
      </c>
      <c r="AY269" s="195" t="s">
        <v>151</v>
      </c>
    </row>
    <row r="270" spans="2:65" s="1" customFormat="1" ht="22.5" customHeight="1">
      <c r="B270" s="173"/>
      <c r="C270" s="174" t="s">
        <v>509</v>
      </c>
      <c r="D270" s="174" t="s">
        <v>154</v>
      </c>
      <c r="E270" s="175" t="s">
        <v>725</v>
      </c>
      <c r="F270" s="176" t="s">
        <v>726</v>
      </c>
      <c r="G270" s="177" t="s">
        <v>351</v>
      </c>
      <c r="H270" s="178">
        <v>26.208</v>
      </c>
      <c r="I270" s="179"/>
      <c r="J270" s="180">
        <f>ROUND(I270*H270,2)</f>
        <v>0</v>
      </c>
      <c r="K270" s="176" t="s">
        <v>158</v>
      </c>
      <c r="L270" s="40"/>
      <c r="M270" s="181" t="s">
        <v>5</v>
      </c>
      <c r="N270" s="182" t="s">
        <v>49</v>
      </c>
      <c r="O270" s="41"/>
      <c r="P270" s="183">
        <f>O270*H270</f>
        <v>0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AR270" s="23" t="s">
        <v>176</v>
      </c>
      <c r="AT270" s="23" t="s">
        <v>154</v>
      </c>
      <c r="AU270" s="23" t="s">
        <v>87</v>
      </c>
      <c r="AY270" s="23" t="s">
        <v>151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23" t="s">
        <v>24</v>
      </c>
      <c r="BK270" s="185">
        <f>ROUND(I270*H270,2)</f>
        <v>0</v>
      </c>
      <c r="BL270" s="23" t="s">
        <v>176</v>
      </c>
      <c r="BM270" s="23" t="s">
        <v>838</v>
      </c>
    </row>
    <row r="271" spans="2:51" s="11" customFormat="1" ht="13.5">
      <c r="B271" s="186"/>
      <c r="D271" s="187" t="s">
        <v>161</v>
      </c>
      <c r="E271" s="188" t="s">
        <v>5</v>
      </c>
      <c r="F271" s="189" t="s">
        <v>815</v>
      </c>
      <c r="H271" s="190">
        <v>26.208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95" t="s">
        <v>161</v>
      </c>
      <c r="AU271" s="195" t="s">
        <v>87</v>
      </c>
      <c r="AV271" s="11" t="s">
        <v>87</v>
      </c>
      <c r="AW271" s="11" t="s">
        <v>41</v>
      </c>
      <c r="AX271" s="11" t="s">
        <v>24</v>
      </c>
      <c r="AY271" s="195" t="s">
        <v>151</v>
      </c>
    </row>
    <row r="272" spans="2:65" s="1" customFormat="1" ht="22.5" customHeight="1">
      <c r="B272" s="173"/>
      <c r="C272" s="174" t="s">
        <v>515</v>
      </c>
      <c r="D272" s="174" t="s">
        <v>154</v>
      </c>
      <c r="E272" s="175" t="s">
        <v>729</v>
      </c>
      <c r="F272" s="176" t="s">
        <v>730</v>
      </c>
      <c r="G272" s="177" t="s">
        <v>351</v>
      </c>
      <c r="H272" s="178">
        <v>448.157</v>
      </c>
      <c r="I272" s="179"/>
      <c r="J272" s="180">
        <f>ROUND(I272*H272,2)</f>
        <v>0</v>
      </c>
      <c r="K272" s="176" t="s">
        <v>158</v>
      </c>
      <c r="L272" s="40"/>
      <c r="M272" s="181" t="s">
        <v>5</v>
      </c>
      <c r="N272" s="182" t="s">
        <v>49</v>
      </c>
      <c r="O272" s="41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AR272" s="23" t="s">
        <v>176</v>
      </c>
      <c r="AT272" s="23" t="s">
        <v>154</v>
      </c>
      <c r="AU272" s="23" t="s">
        <v>87</v>
      </c>
      <c r="AY272" s="23" t="s">
        <v>151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23" t="s">
        <v>24</v>
      </c>
      <c r="BK272" s="185">
        <f>ROUND(I272*H272,2)</f>
        <v>0</v>
      </c>
      <c r="BL272" s="23" t="s">
        <v>176</v>
      </c>
      <c r="BM272" s="23" t="s">
        <v>839</v>
      </c>
    </row>
    <row r="273" spans="2:51" s="11" customFormat="1" ht="13.5">
      <c r="B273" s="186"/>
      <c r="D273" s="206" t="s">
        <v>161</v>
      </c>
      <c r="E273" s="195" t="s">
        <v>5</v>
      </c>
      <c r="F273" s="207" t="s">
        <v>816</v>
      </c>
      <c r="H273" s="208">
        <v>448.157</v>
      </c>
      <c r="I273" s="191"/>
      <c r="L273" s="186"/>
      <c r="M273" s="222"/>
      <c r="N273" s="223"/>
      <c r="O273" s="223"/>
      <c r="P273" s="223"/>
      <c r="Q273" s="223"/>
      <c r="R273" s="223"/>
      <c r="S273" s="223"/>
      <c r="T273" s="224"/>
      <c r="AT273" s="195" t="s">
        <v>161</v>
      </c>
      <c r="AU273" s="195" t="s">
        <v>87</v>
      </c>
      <c r="AV273" s="11" t="s">
        <v>87</v>
      </c>
      <c r="AW273" s="11" t="s">
        <v>41</v>
      </c>
      <c r="AX273" s="11" t="s">
        <v>24</v>
      </c>
      <c r="AY273" s="195" t="s">
        <v>151</v>
      </c>
    </row>
    <row r="274" spans="2:12" s="1" customFormat="1" ht="6.95" customHeight="1">
      <c r="B274" s="55"/>
      <c r="C274" s="56"/>
      <c r="D274" s="56"/>
      <c r="E274" s="56"/>
      <c r="F274" s="56"/>
      <c r="G274" s="56"/>
      <c r="H274" s="56"/>
      <c r="I274" s="126"/>
      <c r="J274" s="56"/>
      <c r="K274" s="56"/>
      <c r="L274" s="40"/>
    </row>
  </sheetData>
  <autoFilter ref="C82:K27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840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ROUND(SUM(BE81:BE178),2)</f>
        <v>0</v>
      </c>
      <c r="G30" s="41"/>
      <c r="H30" s="41"/>
      <c r="I30" s="118">
        <v>0.21</v>
      </c>
      <c r="J30" s="117">
        <f>ROUND(ROUND((SUM(BE81:BE178)),2)*I30,2)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ROUND(SUM(BF81:BF178),2)</f>
        <v>0</v>
      </c>
      <c r="G31" s="41"/>
      <c r="H31" s="41"/>
      <c r="I31" s="118">
        <v>0.15</v>
      </c>
      <c r="J31" s="117">
        <f>ROUND(ROUND((SUM(BF81:BF178)),2)*I31,2)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ROUND(SUM(BG81:BG178),2)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ROUND(SUM(BH81:BH178),2)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ROUND(SUM(BI81:BI178),2)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102 - Chodník v Polánce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J81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265</v>
      </c>
      <c r="E57" s="137"/>
      <c r="F57" s="137"/>
      <c r="G57" s="137"/>
      <c r="H57" s="137"/>
      <c r="I57" s="138"/>
      <c r="J57" s="139">
        <f>J82</f>
        <v>0</v>
      </c>
      <c r="K57" s="140"/>
    </row>
    <row r="58" spans="2:11" s="8" customFormat="1" ht="19.9" customHeight="1">
      <c r="B58" s="141"/>
      <c r="C58" s="142"/>
      <c r="D58" s="143" t="s">
        <v>266</v>
      </c>
      <c r="E58" s="144"/>
      <c r="F58" s="144"/>
      <c r="G58" s="144"/>
      <c r="H58" s="144"/>
      <c r="I58" s="145"/>
      <c r="J58" s="146">
        <f>J83</f>
        <v>0</v>
      </c>
      <c r="K58" s="147"/>
    </row>
    <row r="59" spans="2:11" s="8" customFormat="1" ht="19.9" customHeight="1">
      <c r="B59" s="141"/>
      <c r="C59" s="142"/>
      <c r="D59" s="143" t="s">
        <v>268</v>
      </c>
      <c r="E59" s="144"/>
      <c r="F59" s="144"/>
      <c r="G59" s="144"/>
      <c r="H59" s="144"/>
      <c r="I59" s="145"/>
      <c r="J59" s="146">
        <f>J134</f>
        <v>0</v>
      </c>
      <c r="K59" s="147"/>
    </row>
    <row r="60" spans="2:11" s="8" customFormat="1" ht="19.9" customHeight="1">
      <c r="B60" s="141"/>
      <c r="C60" s="142"/>
      <c r="D60" s="143" t="s">
        <v>733</v>
      </c>
      <c r="E60" s="144"/>
      <c r="F60" s="144"/>
      <c r="G60" s="144"/>
      <c r="H60" s="144"/>
      <c r="I60" s="145"/>
      <c r="J60" s="146">
        <f>J149</f>
        <v>0</v>
      </c>
      <c r="K60" s="147"/>
    </row>
    <row r="61" spans="2:11" s="8" customFormat="1" ht="19.9" customHeight="1">
      <c r="B61" s="141"/>
      <c r="C61" s="142"/>
      <c r="D61" s="143" t="s">
        <v>841</v>
      </c>
      <c r="E61" s="144"/>
      <c r="F61" s="144"/>
      <c r="G61" s="144"/>
      <c r="H61" s="144"/>
      <c r="I61" s="145"/>
      <c r="J61" s="146">
        <f>J176</f>
        <v>0</v>
      </c>
      <c r="K61" s="1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5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6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7"/>
      <c r="J67" s="59"/>
      <c r="K67" s="59"/>
      <c r="L67" s="40"/>
    </row>
    <row r="68" spans="2:12" s="1" customFormat="1" ht="36.95" customHeight="1">
      <c r="B68" s="40"/>
      <c r="C68" s="60" t="s">
        <v>134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19</v>
      </c>
      <c r="L70" s="40"/>
    </row>
    <row r="71" spans="2:12" s="1" customFormat="1" ht="22.5" customHeight="1">
      <c r="B71" s="40"/>
      <c r="E71" s="289" t="str">
        <f>E7</f>
        <v>III/1257 Polánka, most ev.č. 1257-3</v>
      </c>
      <c r="F71" s="290"/>
      <c r="G71" s="290"/>
      <c r="H71" s="290"/>
      <c r="L71" s="40"/>
    </row>
    <row r="72" spans="2:12" s="1" customFormat="1" ht="14.45" customHeight="1">
      <c r="B72" s="40"/>
      <c r="C72" s="62" t="s">
        <v>124</v>
      </c>
      <c r="L72" s="40"/>
    </row>
    <row r="73" spans="2:12" s="1" customFormat="1" ht="23.25" customHeight="1">
      <c r="B73" s="40"/>
      <c r="E73" s="270" t="str">
        <f>E9</f>
        <v>102 - Chodník v Polánce</v>
      </c>
      <c r="F73" s="291"/>
      <c r="G73" s="291"/>
      <c r="H73" s="291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25</v>
      </c>
      <c r="F75" s="148" t="str">
        <f>F12</f>
        <v xml:space="preserve"> </v>
      </c>
      <c r="I75" s="149" t="s">
        <v>27</v>
      </c>
      <c r="J75" s="66" t="str">
        <f>IF(J12="","",J12)</f>
        <v>3. 1. 2018</v>
      </c>
      <c r="L75" s="40"/>
    </row>
    <row r="76" spans="2:12" s="1" customFormat="1" ht="6.95" customHeight="1">
      <c r="B76" s="40"/>
      <c r="L76" s="40"/>
    </row>
    <row r="77" spans="2:12" s="1" customFormat="1" ht="15">
      <c r="B77" s="40"/>
      <c r="C77" s="62" t="s">
        <v>31</v>
      </c>
      <c r="F77" s="148" t="str">
        <f>E15</f>
        <v>Středočeský kraj,  Zborovská 11, Praha 4</v>
      </c>
      <c r="I77" s="149" t="s">
        <v>37</v>
      </c>
      <c r="J77" s="148" t="str">
        <f>E21</f>
        <v xml:space="preserve">PRAGOPROJEKT, a.s.  Praha </v>
      </c>
      <c r="L77" s="40"/>
    </row>
    <row r="78" spans="2:12" s="1" customFormat="1" ht="14.45" customHeight="1">
      <c r="B78" s="40"/>
      <c r="C78" s="62" t="s">
        <v>35</v>
      </c>
      <c r="F78" s="148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0"/>
      <c r="C80" s="151" t="s">
        <v>135</v>
      </c>
      <c r="D80" s="152" t="s">
        <v>63</v>
      </c>
      <c r="E80" s="152" t="s">
        <v>59</v>
      </c>
      <c r="F80" s="152" t="s">
        <v>136</v>
      </c>
      <c r="G80" s="152" t="s">
        <v>137</v>
      </c>
      <c r="H80" s="152" t="s">
        <v>138</v>
      </c>
      <c r="I80" s="153" t="s">
        <v>139</v>
      </c>
      <c r="J80" s="152" t="s">
        <v>128</v>
      </c>
      <c r="K80" s="154" t="s">
        <v>140</v>
      </c>
      <c r="L80" s="150"/>
      <c r="M80" s="72" t="s">
        <v>141</v>
      </c>
      <c r="N80" s="73" t="s">
        <v>48</v>
      </c>
      <c r="O80" s="73" t="s">
        <v>142</v>
      </c>
      <c r="P80" s="73" t="s">
        <v>143</v>
      </c>
      <c r="Q80" s="73" t="s">
        <v>144</v>
      </c>
      <c r="R80" s="73" t="s">
        <v>145</v>
      </c>
      <c r="S80" s="73" t="s">
        <v>146</v>
      </c>
      <c r="T80" s="74" t="s">
        <v>147</v>
      </c>
    </row>
    <row r="81" spans="2:63" s="1" customFormat="1" ht="29.25" customHeight="1">
      <c r="B81" s="40"/>
      <c r="C81" s="76" t="s">
        <v>129</v>
      </c>
      <c r="J81" s="155">
        <f>BK81</f>
        <v>0</v>
      </c>
      <c r="L81" s="40"/>
      <c r="M81" s="75"/>
      <c r="N81" s="67"/>
      <c r="O81" s="67"/>
      <c r="P81" s="156">
        <f>P82</f>
        <v>0</v>
      </c>
      <c r="Q81" s="67"/>
      <c r="R81" s="156">
        <f>R82</f>
        <v>37.863167272</v>
      </c>
      <c r="S81" s="67"/>
      <c r="T81" s="157">
        <f>T82</f>
        <v>0</v>
      </c>
      <c r="AT81" s="23" t="s">
        <v>77</v>
      </c>
      <c r="AU81" s="23" t="s">
        <v>130</v>
      </c>
      <c r="BK81" s="158">
        <f>BK82</f>
        <v>0</v>
      </c>
    </row>
    <row r="82" spans="2:63" s="10" customFormat="1" ht="37.35" customHeight="1">
      <c r="B82" s="159"/>
      <c r="D82" s="160" t="s">
        <v>77</v>
      </c>
      <c r="E82" s="161" t="s">
        <v>273</v>
      </c>
      <c r="F82" s="161" t="s">
        <v>274</v>
      </c>
      <c r="I82" s="162"/>
      <c r="J82" s="163">
        <f>BK82</f>
        <v>0</v>
      </c>
      <c r="L82" s="159"/>
      <c r="M82" s="164"/>
      <c r="N82" s="165"/>
      <c r="O82" s="165"/>
      <c r="P82" s="166">
        <f>P83+P134+P149+P176</f>
        <v>0</v>
      </c>
      <c r="Q82" s="165"/>
      <c r="R82" s="166">
        <f>R83+R134+R149+R176</f>
        <v>37.863167272</v>
      </c>
      <c r="S82" s="165"/>
      <c r="T82" s="167">
        <f>T83+T134+T149+T176</f>
        <v>0</v>
      </c>
      <c r="AR82" s="160" t="s">
        <v>24</v>
      </c>
      <c r="AT82" s="168" t="s">
        <v>77</v>
      </c>
      <c r="AU82" s="168" t="s">
        <v>78</v>
      </c>
      <c r="AY82" s="160" t="s">
        <v>151</v>
      </c>
      <c r="BK82" s="169">
        <f>BK83+BK134+BK149+BK176</f>
        <v>0</v>
      </c>
    </row>
    <row r="83" spans="2:63" s="10" customFormat="1" ht="19.9" customHeight="1">
      <c r="B83" s="159"/>
      <c r="D83" s="170" t="s">
        <v>77</v>
      </c>
      <c r="E83" s="171" t="s">
        <v>24</v>
      </c>
      <c r="F83" s="171" t="s">
        <v>275</v>
      </c>
      <c r="I83" s="162"/>
      <c r="J83" s="172">
        <f>BK83</f>
        <v>0</v>
      </c>
      <c r="L83" s="159"/>
      <c r="M83" s="164"/>
      <c r="N83" s="165"/>
      <c r="O83" s="165"/>
      <c r="P83" s="166">
        <f>SUM(P84:P133)</f>
        <v>0</v>
      </c>
      <c r="Q83" s="165"/>
      <c r="R83" s="166">
        <f>SUM(R84:R133)</f>
        <v>22.8431284</v>
      </c>
      <c r="S83" s="165"/>
      <c r="T83" s="167">
        <f>SUM(T84:T133)</f>
        <v>0</v>
      </c>
      <c r="AR83" s="160" t="s">
        <v>24</v>
      </c>
      <c r="AT83" s="168" t="s">
        <v>77</v>
      </c>
      <c r="AU83" s="168" t="s">
        <v>24</v>
      </c>
      <c r="AY83" s="160" t="s">
        <v>151</v>
      </c>
      <c r="BK83" s="169">
        <f>SUM(BK84:BK133)</f>
        <v>0</v>
      </c>
    </row>
    <row r="84" spans="2:65" s="1" customFormat="1" ht="22.5" customHeight="1">
      <c r="B84" s="173"/>
      <c r="C84" s="174" t="s">
        <v>24</v>
      </c>
      <c r="D84" s="174" t="s">
        <v>154</v>
      </c>
      <c r="E84" s="175" t="s">
        <v>842</v>
      </c>
      <c r="F84" s="176" t="s">
        <v>843</v>
      </c>
      <c r="G84" s="177" t="s">
        <v>299</v>
      </c>
      <c r="H84" s="178">
        <v>4</v>
      </c>
      <c r="I84" s="179"/>
      <c r="J84" s="180">
        <f>ROUND(I84*H84,2)</f>
        <v>0</v>
      </c>
      <c r="K84" s="176" t="s">
        <v>158</v>
      </c>
      <c r="L84" s="40"/>
      <c r="M84" s="181" t="s">
        <v>5</v>
      </c>
      <c r="N84" s="182" t="s">
        <v>49</v>
      </c>
      <c r="O84" s="41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3" t="s">
        <v>176</v>
      </c>
      <c r="AT84" s="23" t="s">
        <v>154</v>
      </c>
      <c r="AU84" s="23" t="s">
        <v>87</v>
      </c>
      <c r="AY84" s="23" t="s">
        <v>151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3" t="s">
        <v>24</v>
      </c>
      <c r="BK84" s="185">
        <f>ROUND(I84*H84,2)</f>
        <v>0</v>
      </c>
      <c r="BL84" s="23" t="s">
        <v>176</v>
      </c>
      <c r="BM84" s="23" t="s">
        <v>844</v>
      </c>
    </row>
    <row r="85" spans="2:51" s="11" customFormat="1" ht="13.5">
      <c r="B85" s="186"/>
      <c r="D85" s="187" t="s">
        <v>161</v>
      </c>
      <c r="E85" s="188" t="s">
        <v>5</v>
      </c>
      <c r="F85" s="189" t="s">
        <v>845</v>
      </c>
      <c r="H85" s="190">
        <v>4</v>
      </c>
      <c r="I85" s="191"/>
      <c r="L85" s="186"/>
      <c r="M85" s="192"/>
      <c r="N85" s="193"/>
      <c r="O85" s="193"/>
      <c r="P85" s="193"/>
      <c r="Q85" s="193"/>
      <c r="R85" s="193"/>
      <c r="S85" s="193"/>
      <c r="T85" s="194"/>
      <c r="AT85" s="195" t="s">
        <v>161</v>
      </c>
      <c r="AU85" s="195" t="s">
        <v>87</v>
      </c>
      <c r="AV85" s="11" t="s">
        <v>87</v>
      </c>
      <c r="AW85" s="11" t="s">
        <v>41</v>
      </c>
      <c r="AX85" s="11" t="s">
        <v>24</v>
      </c>
      <c r="AY85" s="195" t="s">
        <v>151</v>
      </c>
    </row>
    <row r="86" spans="2:65" s="1" customFormat="1" ht="22.5" customHeight="1">
      <c r="B86" s="173"/>
      <c r="C86" s="174" t="s">
        <v>87</v>
      </c>
      <c r="D86" s="174" t="s">
        <v>154</v>
      </c>
      <c r="E86" s="175" t="s">
        <v>297</v>
      </c>
      <c r="F86" s="176" t="s">
        <v>298</v>
      </c>
      <c r="G86" s="177" t="s">
        <v>299</v>
      </c>
      <c r="H86" s="178">
        <v>1.6</v>
      </c>
      <c r="I86" s="179"/>
      <c r="J86" s="180">
        <f>ROUND(I86*H86,2)</f>
        <v>0</v>
      </c>
      <c r="K86" s="176" t="s">
        <v>158</v>
      </c>
      <c r="L86" s="40"/>
      <c r="M86" s="181" t="s">
        <v>5</v>
      </c>
      <c r="N86" s="182" t="s">
        <v>49</v>
      </c>
      <c r="O86" s="41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3" t="s">
        <v>176</v>
      </c>
      <c r="AT86" s="23" t="s">
        <v>154</v>
      </c>
      <c r="AU86" s="23" t="s">
        <v>87</v>
      </c>
      <c r="AY86" s="23" t="s">
        <v>151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24</v>
      </c>
      <c r="BK86" s="185">
        <f>ROUND(I86*H86,2)</f>
        <v>0</v>
      </c>
      <c r="BL86" s="23" t="s">
        <v>176</v>
      </c>
      <c r="BM86" s="23" t="s">
        <v>846</v>
      </c>
    </row>
    <row r="87" spans="2:51" s="11" customFormat="1" ht="13.5">
      <c r="B87" s="186"/>
      <c r="D87" s="187" t="s">
        <v>161</v>
      </c>
      <c r="E87" s="188" t="s">
        <v>5</v>
      </c>
      <c r="F87" s="189" t="s">
        <v>847</v>
      </c>
      <c r="H87" s="190">
        <v>1.6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5" t="s">
        <v>161</v>
      </c>
      <c r="AU87" s="195" t="s">
        <v>87</v>
      </c>
      <c r="AV87" s="11" t="s">
        <v>87</v>
      </c>
      <c r="AW87" s="11" t="s">
        <v>41</v>
      </c>
      <c r="AX87" s="11" t="s">
        <v>24</v>
      </c>
      <c r="AY87" s="195" t="s">
        <v>151</v>
      </c>
    </row>
    <row r="88" spans="2:65" s="1" customFormat="1" ht="22.5" customHeight="1">
      <c r="B88" s="173"/>
      <c r="C88" s="174" t="s">
        <v>150</v>
      </c>
      <c r="D88" s="174" t="s">
        <v>154</v>
      </c>
      <c r="E88" s="175" t="s">
        <v>328</v>
      </c>
      <c r="F88" s="176" t="s">
        <v>329</v>
      </c>
      <c r="G88" s="177" t="s">
        <v>299</v>
      </c>
      <c r="H88" s="178">
        <v>1.6</v>
      </c>
      <c r="I88" s="179"/>
      <c r="J88" s="180">
        <f>ROUND(I88*H88,2)</f>
        <v>0</v>
      </c>
      <c r="K88" s="176" t="s">
        <v>158</v>
      </c>
      <c r="L88" s="40"/>
      <c r="M88" s="181" t="s">
        <v>5</v>
      </c>
      <c r="N88" s="182" t="s">
        <v>49</v>
      </c>
      <c r="O88" s="41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23" t="s">
        <v>176</v>
      </c>
      <c r="AT88" s="23" t="s">
        <v>154</v>
      </c>
      <c r="AU88" s="23" t="s">
        <v>87</v>
      </c>
      <c r="AY88" s="23" t="s">
        <v>151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24</v>
      </c>
      <c r="BK88" s="185">
        <f>ROUND(I88*H88,2)</f>
        <v>0</v>
      </c>
      <c r="BL88" s="23" t="s">
        <v>176</v>
      </c>
      <c r="BM88" s="23" t="s">
        <v>848</v>
      </c>
    </row>
    <row r="89" spans="2:51" s="11" customFormat="1" ht="13.5">
      <c r="B89" s="186"/>
      <c r="D89" s="187" t="s">
        <v>161</v>
      </c>
      <c r="E89" s="188" t="s">
        <v>5</v>
      </c>
      <c r="F89" s="189" t="s">
        <v>847</v>
      </c>
      <c r="H89" s="190">
        <v>1.6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95" t="s">
        <v>161</v>
      </c>
      <c r="AU89" s="195" t="s">
        <v>87</v>
      </c>
      <c r="AV89" s="11" t="s">
        <v>87</v>
      </c>
      <c r="AW89" s="11" t="s">
        <v>41</v>
      </c>
      <c r="AX89" s="11" t="s">
        <v>24</v>
      </c>
      <c r="AY89" s="195" t="s">
        <v>151</v>
      </c>
    </row>
    <row r="90" spans="2:65" s="1" customFormat="1" ht="31.5" customHeight="1">
      <c r="B90" s="173"/>
      <c r="C90" s="174" t="s">
        <v>176</v>
      </c>
      <c r="D90" s="174" t="s">
        <v>154</v>
      </c>
      <c r="E90" s="175" t="s">
        <v>336</v>
      </c>
      <c r="F90" s="176" t="s">
        <v>337</v>
      </c>
      <c r="G90" s="177" t="s">
        <v>299</v>
      </c>
      <c r="H90" s="178">
        <v>16</v>
      </c>
      <c r="I90" s="179"/>
      <c r="J90" s="180">
        <f>ROUND(I90*H90,2)</f>
        <v>0</v>
      </c>
      <c r="K90" s="176" t="s">
        <v>158</v>
      </c>
      <c r="L90" s="40"/>
      <c r="M90" s="181" t="s">
        <v>5</v>
      </c>
      <c r="N90" s="182" t="s">
        <v>49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176</v>
      </c>
      <c r="AT90" s="23" t="s">
        <v>154</v>
      </c>
      <c r="AU90" s="23" t="s">
        <v>87</v>
      </c>
      <c r="AY90" s="23" t="s">
        <v>151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24</v>
      </c>
      <c r="BK90" s="185">
        <f>ROUND(I90*H90,2)</f>
        <v>0</v>
      </c>
      <c r="BL90" s="23" t="s">
        <v>176</v>
      </c>
      <c r="BM90" s="23" t="s">
        <v>849</v>
      </c>
    </row>
    <row r="91" spans="2:51" s="12" customFormat="1" ht="27">
      <c r="B91" s="211"/>
      <c r="D91" s="206" t="s">
        <v>161</v>
      </c>
      <c r="E91" s="212" t="s">
        <v>5</v>
      </c>
      <c r="F91" s="213" t="s">
        <v>339</v>
      </c>
      <c r="H91" s="214" t="s">
        <v>5</v>
      </c>
      <c r="I91" s="215"/>
      <c r="L91" s="211"/>
      <c r="M91" s="216"/>
      <c r="N91" s="217"/>
      <c r="O91" s="217"/>
      <c r="P91" s="217"/>
      <c r="Q91" s="217"/>
      <c r="R91" s="217"/>
      <c r="S91" s="217"/>
      <c r="T91" s="218"/>
      <c r="AT91" s="214" t="s">
        <v>161</v>
      </c>
      <c r="AU91" s="214" t="s">
        <v>87</v>
      </c>
      <c r="AV91" s="12" t="s">
        <v>24</v>
      </c>
      <c r="AW91" s="12" t="s">
        <v>41</v>
      </c>
      <c r="AX91" s="12" t="s">
        <v>78</v>
      </c>
      <c r="AY91" s="214" t="s">
        <v>151</v>
      </c>
    </row>
    <row r="92" spans="2:51" s="11" customFormat="1" ht="13.5">
      <c r="B92" s="186"/>
      <c r="D92" s="187" t="s">
        <v>161</v>
      </c>
      <c r="E92" s="188" t="s">
        <v>5</v>
      </c>
      <c r="F92" s="189" t="s">
        <v>850</v>
      </c>
      <c r="H92" s="190">
        <v>16</v>
      </c>
      <c r="I92" s="191"/>
      <c r="L92" s="186"/>
      <c r="M92" s="192"/>
      <c r="N92" s="193"/>
      <c r="O92" s="193"/>
      <c r="P92" s="193"/>
      <c r="Q92" s="193"/>
      <c r="R92" s="193"/>
      <c r="S92" s="193"/>
      <c r="T92" s="194"/>
      <c r="AT92" s="195" t="s">
        <v>161</v>
      </c>
      <c r="AU92" s="195" t="s">
        <v>87</v>
      </c>
      <c r="AV92" s="11" t="s">
        <v>87</v>
      </c>
      <c r="AW92" s="11" t="s">
        <v>41</v>
      </c>
      <c r="AX92" s="11" t="s">
        <v>24</v>
      </c>
      <c r="AY92" s="195" t="s">
        <v>151</v>
      </c>
    </row>
    <row r="93" spans="2:65" s="1" customFormat="1" ht="22.5" customHeight="1">
      <c r="B93" s="173"/>
      <c r="C93" s="174" t="s">
        <v>175</v>
      </c>
      <c r="D93" s="174" t="s">
        <v>154</v>
      </c>
      <c r="E93" s="175" t="s">
        <v>345</v>
      </c>
      <c r="F93" s="176" t="s">
        <v>346</v>
      </c>
      <c r="G93" s="177" t="s">
        <v>299</v>
      </c>
      <c r="H93" s="178">
        <v>12</v>
      </c>
      <c r="I93" s="179"/>
      <c r="J93" s="180">
        <f>ROUND(I93*H93,2)</f>
        <v>0</v>
      </c>
      <c r="K93" s="176" t="s">
        <v>158</v>
      </c>
      <c r="L93" s="40"/>
      <c r="M93" s="181" t="s">
        <v>5</v>
      </c>
      <c r="N93" s="182" t="s">
        <v>49</v>
      </c>
      <c r="O93" s="41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23" t="s">
        <v>176</v>
      </c>
      <c r="AT93" s="23" t="s">
        <v>154</v>
      </c>
      <c r="AU93" s="23" t="s">
        <v>87</v>
      </c>
      <c r="AY93" s="23" t="s">
        <v>151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24</v>
      </c>
      <c r="BK93" s="185">
        <f>ROUND(I93*H93,2)</f>
        <v>0</v>
      </c>
      <c r="BL93" s="23" t="s">
        <v>176</v>
      </c>
      <c r="BM93" s="23" t="s">
        <v>851</v>
      </c>
    </row>
    <row r="94" spans="2:51" s="11" customFormat="1" ht="13.5">
      <c r="B94" s="186"/>
      <c r="D94" s="187" t="s">
        <v>161</v>
      </c>
      <c r="E94" s="188" t="s">
        <v>5</v>
      </c>
      <c r="F94" s="189" t="s">
        <v>643</v>
      </c>
      <c r="H94" s="190">
        <v>12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161</v>
      </c>
      <c r="AU94" s="195" t="s">
        <v>87</v>
      </c>
      <c r="AV94" s="11" t="s">
        <v>87</v>
      </c>
      <c r="AW94" s="11" t="s">
        <v>41</v>
      </c>
      <c r="AX94" s="11" t="s">
        <v>24</v>
      </c>
      <c r="AY94" s="195" t="s">
        <v>151</v>
      </c>
    </row>
    <row r="95" spans="2:65" s="1" customFormat="1" ht="22.5" customHeight="1">
      <c r="B95" s="173"/>
      <c r="C95" s="196" t="s">
        <v>197</v>
      </c>
      <c r="D95" s="196" t="s">
        <v>148</v>
      </c>
      <c r="E95" s="197" t="s">
        <v>349</v>
      </c>
      <c r="F95" s="198" t="s">
        <v>852</v>
      </c>
      <c r="G95" s="199" t="s">
        <v>351</v>
      </c>
      <c r="H95" s="200">
        <v>22.8</v>
      </c>
      <c r="I95" s="201"/>
      <c r="J95" s="202">
        <f>ROUND(I95*H95,2)</f>
        <v>0</v>
      </c>
      <c r="K95" s="198" t="s">
        <v>158</v>
      </c>
      <c r="L95" s="203"/>
      <c r="M95" s="204" t="s">
        <v>5</v>
      </c>
      <c r="N95" s="205" t="s">
        <v>49</v>
      </c>
      <c r="O95" s="41"/>
      <c r="P95" s="183">
        <f>O95*H95</f>
        <v>0</v>
      </c>
      <c r="Q95" s="183">
        <v>1</v>
      </c>
      <c r="R95" s="183">
        <f>Q95*H95</f>
        <v>22.8</v>
      </c>
      <c r="S95" s="183">
        <v>0</v>
      </c>
      <c r="T95" s="184">
        <f>S95*H95</f>
        <v>0</v>
      </c>
      <c r="AR95" s="23" t="s">
        <v>213</v>
      </c>
      <c r="AT95" s="23" t="s">
        <v>148</v>
      </c>
      <c r="AU95" s="23" t="s">
        <v>87</v>
      </c>
      <c r="AY95" s="23" t="s">
        <v>151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24</v>
      </c>
      <c r="BK95" s="185">
        <f>ROUND(I95*H95,2)</f>
        <v>0</v>
      </c>
      <c r="BL95" s="23" t="s">
        <v>176</v>
      </c>
      <c r="BM95" s="23" t="s">
        <v>853</v>
      </c>
    </row>
    <row r="96" spans="2:51" s="12" customFormat="1" ht="13.5">
      <c r="B96" s="211"/>
      <c r="D96" s="206" t="s">
        <v>161</v>
      </c>
      <c r="E96" s="212" t="s">
        <v>5</v>
      </c>
      <c r="F96" s="213" t="s">
        <v>353</v>
      </c>
      <c r="H96" s="214" t="s">
        <v>5</v>
      </c>
      <c r="I96" s="215"/>
      <c r="L96" s="211"/>
      <c r="M96" s="216"/>
      <c r="N96" s="217"/>
      <c r="O96" s="217"/>
      <c r="P96" s="217"/>
      <c r="Q96" s="217"/>
      <c r="R96" s="217"/>
      <c r="S96" s="217"/>
      <c r="T96" s="218"/>
      <c r="AT96" s="214" t="s">
        <v>161</v>
      </c>
      <c r="AU96" s="214" t="s">
        <v>87</v>
      </c>
      <c r="AV96" s="12" t="s">
        <v>24</v>
      </c>
      <c r="AW96" s="12" t="s">
        <v>41</v>
      </c>
      <c r="AX96" s="12" t="s">
        <v>78</v>
      </c>
      <c r="AY96" s="214" t="s">
        <v>151</v>
      </c>
    </row>
    <row r="97" spans="2:51" s="11" customFormat="1" ht="13.5">
      <c r="B97" s="186"/>
      <c r="D97" s="187" t="s">
        <v>161</v>
      </c>
      <c r="E97" s="188" t="s">
        <v>5</v>
      </c>
      <c r="F97" s="189" t="s">
        <v>854</v>
      </c>
      <c r="H97" s="190">
        <v>22.8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5" t="s">
        <v>161</v>
      </c>
      <c r="AU97" s="195" t="s">
        <v>87</v>
      </c>
      <c r="AV97" s="11" t="s">
        <v>87</v>
      </c>
      <c r="AW97" s="11" t="s">
        <v>41</v>
      </c>
      <c r="AX97" s="11" t="s">
        <v>24</v>
      </c>
      <c r="AY97" s="195" t="s">
        <v>151</v>
      </c>
    </row>
    <row r="98" spans="2:65" s="1" customFormat="1" ht="22.5" customHeight="1">
      <c r="B98" s="173"/>
      <c r="C98" s="174" t="s">
        <v>203</v>
      </c>
      <c r="D98" s="174" t="s">
        <v>154</v>
      </c>
      <c r="E98" s="175" t="s">
        <v>362</v>
      </c>
      <c r="F98" s="176" t="s">
        <v>363</v>
      </c>
      <c r="G98" s="177" t="s">
        <v>299</v>
      </c>
      <c r="H98" s="178">
        <v>1.6</v>
      </c>
      <c r="I98" s="179"/>
      <c r="J98" s="180">
        <f>ROUND(I98*H98,2)</f>
        <v>0</v>
      </c>
      <c r="K98" s="176" t="s">
        <v>158</v>
      </c>
      <c r="L98" s="40"/>
      <c r="M98" s="181" t="s">
        <v>5</v>
      </c>
      <c r="N98" s="182" t="s">
        <v>49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176</v>
      </c>
      <c r="AT98" s="23" t="s">
        <v>154</v>
      </c>
      <c r="AU98" s="23" t="s">
        <v>87</v>
      </c>
      <c r="AY98" s="23" t="s">
        <v>151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176</v>
      </c>
      <c r="BM98" s="23" t="s">
        <v>855</v>
      </c>
    </row>
    <row r="99" spans="2:51" s="11" customFormat="1" ht="13.5">
      <c r="B99" s="186"/>
      <c r="D99" s="187" t="s">
        <v>161</v>
      </c>
      <c r="E99" s="188" t="s">
        <v>5</v>
      </c>
      <c r="F99" s="189" t="s">
        <v>856</v>
      </c>
      <c r="H99" s="190">
        <v>1.6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95" t="s">
        <v>161</v>
      </c>
      <c r="AU99" s="195" t="s">
        <v>87</v>
      </c>
      <c r="AV99" s="11" t="s">
        <v>87</v>
      </c>
      <c r="AW99" s="11" t="s">
        <v>41</v>
      </c>
      <c r="AX99" s="11" t="s">
        <v>24</v>
      </c>
      <c r="AY99" s="195" t="s">
        <v>151</v>
      </c>
    </row>
    <row r="100" spans="2:65" s="1" customFormat="1" ht="22.5" customHeight="1">
      <c r="B100" s="173"/>
      <c r="C100" s="174" t="s">
        <v>213</v>
      </c>
      <c r="D100" s="174" t="s">
        <v>154</v>
      </c>
      <c r="E100" s="175" t="s">
        <v>368</v>
      </c>
      <c r="F100" s="176" t="s">
        <v>369</v>
      </c>
      <c r="G100" s="177" t="s">
        <v>351</v>
      </c>
      <c r="H100" s="178">
        <v>3.04</v>
      </c>
      <c r="I100" s="179"/>
      <c r="J100" s="180">
        <f>ROUND(I100*H100,2)</f>
        <v>0</v>
      </c>
      <c r="K100" s="176" t="s">
        <v>158</v>
      </c>
      <c r="L100" s="40"/>
      <c r="M100" s="181" t="s">
        <v>5</v>
      </c>
      <c r="N100" s="182" t="s">
        <v>49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176</v>
      </c>
      <c r="AT100" s="23" t="s">
        <v>154</v>
      </c>
      <c r="AU100" s="23" t="s">
        <v>87</v>
      </c>
      <c r="AY100" s="23" t="s">
        <v>151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176</v>
      </c>
      <c r="BM100" s="23" t="s">
        <v>857</v>
      </c>
    </row>
    <row r="101" spans="2:51" s="12" customFormat="1" ht="13.5">
      <c r="B101" s="211"/>
      <c r="D101" s="206" t="s">
        <v>161</v>
      </c>
      <c r="E101" s="212" t="s">
        <v>5</v>
      </c>
      <c r="F101" s="213" t="s">
        <v>858</v>
      </c>
      <c r="H101" s="214" t="s">
        <v>5</v>
      </c>
      <c r="I101" s="215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4" t="s">
        <v>161</v>
      </c>
      <c r="AU101" s="214" t="s">
        <v>87</v>
      </c>
      <c r="AV101" s="12" t="s">
        <v>24</v>
      </c>
      <c r="AW101" s="12" t="s">
        <v>41</v>
      </c>
      <c r="AX101" s="12" t="s">
        <v>78</v>
      </c>
      <c r="AY101" s="214" t="s">
        <v>151</v>
      </c>
    </row>
    <row r="102" spans="2:51" s="11" customFormat="1" ht="13.5">
      <c r="B102" s="186"/>
      <c r="D102" s="187" t="s">
        <v>161</v>
      </c>
      <c r="E102" s="188" t="s">
        <v>5</v>
      </c>
      <c r="F102" s="189" t="s">
        <v>859</v>
      </c>
      <c r="H102" s="190">
        <v>3.04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5" t="s">
        <v>161</v>
      </c>
      <c r="AU102" s="195" t="s">
        <v>87</v>
      </c>
      <c r="AV102" s="11" t="s">
        <v>87</v>
      </c>
      <c r="AW102" s="11" t="s">
        <v>41</v>
      </c>
      <c r="AX102" s="11" t="s">
        <v>24</v>
      </c>
      <c r="AY102" s="195" t="s">
        <v>151</v>
      </c>
    </row>
    <row r="103" spans="2:65" s="1" customFormat="1" ht="22.5" customHeight="1">
      <c r="B103" s="173"/>
      <c r="C103" s="174" t="s">
        <v>221</v>
      </c>
      <c r="D103" s="174" t="s">
        <v>154</v>
      </c>
      <c r="E103" s="175" t="s">
        <v>379</v>
      </c>
      <c r="F103" s="176" t="s">
        <v>380</v>
      </c>
      <c r="G103" s="177" t="s">
        <v>278</v>
      </c>
      <c r="H103" s="178">
        <v>17</v>
      </c>
      <c r="I103" s="179"/>
      <c r="J103" s="180">
        <f>ROUND(I103*H103,2)</f>
        <v>0</v>
      </c>
      <c r="K103" s="176" t="s">
        <v>158</v>
      </c>
      <c r="L103" s="40"/>
      <c r="M103" s="181" t="s">
        <v>5</v>
      </c>
      <c r="N103" s="182" t="s">
        <v>49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176</v>
      </c>
      <c r="AT103" s="23" t="s">
        <v>154</v>
      </c>
      <c r="AU103" s="23" t="s">
        <v>87</v>
      </c>
      <c r="AY103" s="23" t="s">
        <v>151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176</v>
      </c>
      <c r="BM103" s="23" t="s">
        <v>860</v>
      </c>
    </row>
    <row r="104" spans="2:51" s="12" customFormat="1" ht="13.5">
      <c r="B104" s="211"/>
      <c r="D104" s="206" t="s">
        <v>161</v>
      </c>
      <c r="E104" s="212" t="s">
        <v>5</v>
      </c>
      <c r="F104" s="213" t="s">
        <v>295</v>
      </c>
      <c r="H104" s="214" t="s">
        <v>5</v>
      </c>
      <c r="I104" s="215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4" t="s">
        <v>161</v>
      </c>
      <c r="AU104" s="214" t="s">
        <v>87</v>
      </c>
      <c r="AV104" s="12" t="s">
        <v>24</v>
      </c>
      <c r="AW104" s="12" t="s">
        <v>41</v>
      </c>
      <c r="AX104" s="12" t="s">
        <v>78</v>
      </c>
      <c r="AY104" s="214" t="s">
        <v>151</v>
      </c>
    </row>
    <row r="105" spans="2:51" s="11" customFormat="1" ht="13.5">
      <c r="B105" s="186"/>
      <c r="D105" s="187" t="s">
        <v>161</v>
      </c>
      <c r="E105" s="188" t="s">
        <v>5</v>
      </c>
      <c r="F105" s="189" t="s">
        <v>378</v>
      </c>
      <c r="H105" s="190">
        <v>17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161</v>
      </c>
      <c r="AU105" s="195" t="s">
        <v>87</v>
      </c>
      <c r="AV105" s="11" t="s">
        <v>87</v>
      </c>
      <c r="AW105" s="11" t="s">
        <v>41</v>
      </c>
      <c r="AX105" s="11" t="s">
        <v>24</v>
      </c>
      <c r="AY105" s="195" t="s">
        <v>151</v>
      </c>
    </row>
    <row r="106" spans="2:65" s="1" customFormat="1" ht="22.5" customHeight="1">
      <c r="B106" s="173"/>
      <c r="C106" s="174" t="s">
        <v>29</v>
      </c>
      <c r="D106" s="174" t="s">
        <v>154</v>
      </c>
      <c r="E106" s="175" t="s">
        <v>861</v>
      </c>
      <c r="F106" s="176" t="s">
        <v>862</v>
      </c>
      <c r="G106" s="177" t="s">
        <v>278</v>
      </c>
      <c r="H106" s="178">
        <v>28</v>
      </c>
      <c r="I106" s="179"/>
      <c r="J106" s="180">
        <f>ROUND(I106*H106,2)</f>
        <v>0</v>
      </c>
      <c r="K106" s="176" t="s">
        <v>158</v>
      </c>
      <c r="L106" s="40"/>
      <c r="M106" s="181" t="s">
        <v>5</v>
      </c>
      <c r="N106" s="182" t="s">
        <v>49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3" t="s">
        <v>176</v>
      </c>
      <c r="AT106" s="23" t="s">
        <v>154</v>
      </c>
      <c r="AU106" s="23" t="s">
        <v>87</v>
      </c>
      <c r="AY106" s="23" t="s">
        <v>151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24</v>
      </c>
      <c r="BK106" s="185">
        <f>ROUND(I106*H106,2)</f>
        <v>0</v>
      </c>
      <c r="BL106" s="23" t="s">
        <v>176</v>
      </c>
      <c r="BM106" s="23" t="s">
        <v>863</v>
      </c>
    </row>
    <row r="107" spans="2:51" s="12" customFormat="1" ht="13.5">
      <c r="B107" s="211"/>
      <c r="D107" s="206" t="s">
        <v>161</v>
      </c>
      <c r="E107" s="212" t="s">
        <v>5</v>
      </c>
      <c r="F107" s="213" t="s">
        <v>287</v>
      </c>
      <c r="H107" s="214" t="s">
        <v>5</v>
      </c>
      <c r="I107" s="215"/>
      <c r="L107" s="211"/>
      <c r="M107" s="216"/>
      <c r="N107" s="217"/>
      <c r="O107" s="217"/>
      <c r="P107" s="217"/>
      <c r="Q107" s="217"/>
      <c r="R107" s="217"/>
      <c r="S107" s="217"/>
      <c r="T107" s="218"/>
      <c r="AT107" s="214" t="s">
        <v>161</v>
      </c>
      <c r="AU107" s="214" t="s">
        <v>87</v>
      </c>
      <c r="AV107" s="12" t="s">
        <v>24</v>
      </c>
      <c r="AW107" s="12" t="s">
        <v>41</v>
      </c>
      <c r="AX107" s="12" t="s">
        <v>78</v>
      </c>
      <c r="AY107" s="214" t="s">
        <v>151</v>
      </c>
    </row>
    <row r="108" spans="2:51" s="11" customFormat="1" ht="13.5">
      <c r="B108" s="186"/>
      <c r="D108" s="187" t="s">
        <v>161</v>
      </c>
      <c r="E108" s="188" t="s">
        <v>5</v>
      </c>
      <c r="F108" s="189" t="s">
        <v>864</v>
      </c>
      <c r="H108" s="190">
        <v>28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161</v>
      </c>
      <c r="AU108" s="195" t="s">
        <v>87</v>
      </c>
      <c r="AV108" s="11" t="s">
        <v>87</v>
      </c>
      <c r="AW108" s="11" t="s">
        <v>41</v>
      </c>
      <c r="AX108" s="11" t="s">
        <v>24</v>
      </c>
      <c r="AY108" s="195" t="s">
        <v>151</v>
      </c>
    </row>
    <row r="109" spans="2:65" s="1" customFormat="1" ht="22.5" customHeight="1">
      <c r="B109" s="173"/>
      <c r="C109" s="196" t="s">
        <v>231</v>
      </c>
      <c r="D109" s="196" t="s">
        <v>148</v>
      </c>
      <c r="E109" s="197" t="s">
        <v>394</v>
      </c>
      <c r="F109" s="198" t="s">
        <v>395</v>
      </c>
      <c r="G109" s="199" t="s">
        <v>299</v>
      </c>
      <c r="H109" s="200">
        <v>0.2</v>
      </c>
      <c r="I109" s="201"/>
      <c r="J109" s="202">
        <f>ROUND(I109*H109,2)</f>
        <v>0</v>
      </c>
      <c r="K109" s="198" t="s">
        <v>158</v>
      </c>
      <c r="L109" s="203"/>
      <c r="M109" s="204" t="s">
        <v>5</v>
      </c>
      <c r="N109" s="205" t="s">
        <v>49</v>
      </c>
      <c r="O109" s="41"/>
      <c r="P109" s="183">
        <f>O109*H109</f>
        <v>0</v>
      </c>
      <c r="Q109" s="183">
        <v>0.21</v>
      </c>
      <c r="R109" s="183">
        <f>Q109*H109</f>
        <v>0.042</v>
      </c>
      <c r="S109" s="183">
        <v>0</v>
      </c>
      <c r="T109" s="184">
        <f>S109*H109</f>
        <v>0</v>
      </c>
      <c r="AR109" s="23" t="s">
        <v>213</v>
      </c>
      <c r="AT109" s="23" t="s">
        <v>148</v>
      </c>
      <c r="AU109" s="23" t="s">
        <v>87</v>
      </c>
      <c r="AY109" s="23" t="s">
        <v>151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3" t="s">
        <v>24</v>
      </c>
      <c r="BK109" s="185">
        <f>ROUND(I109*H109,2)</f>
        <v>0</v>
      </c>
      <c r="BL109" s="23" t="s">
        <v>176</v>
      </c>
      <c r="BM109" s="23" t="s">
        <v>865</v>
      </c>
    </row>
    <row r="110" spans="2:51" s="12" customFormat="1" ht="13.5">
      <c r="B110" s="211"/>
      <c r="D110" s="206" t="s">
        <v>161</v>
      </c>
      <c r="E110" s="212" t="s">
        <v>5</v>
      </c>
      <c r="F110" s="213" t="s">
        <v>397</v>
      </c>
      <c r="H110" s="214" t="s">
        <v>5</v>
      </c>
      <c r="I110" s="215"/>
      <c r="L110" s="211"/>
      <c r="M110" s="216"/>
      <c r="N110" s="217"/>
      <c r="O110" s="217"/>
      <c r="P110" s="217"/>
      <c r="Q110" s="217"/>
      <c r="R110" s="217"/>
      <c r="S110" s="217"/>
      <c r="T110" s="218"/>
      <c r="AT110" s="214" t="s">
        <v>161</v>
      </c>
      <c r="AU110" s="214" t="s">
        <v>87</v>
      </c>
      <c r="AV110" s="12" t="s">
        <v>24</v>
      </c>
      <c r="AW110" s="12" t="s">
        <v>41</v>
      </c>
      <c r="AX110" s="12" t="s">
        <v>78</v>
      </c>
      <c r="AY110" s="214" t="s">
        <v>151</v>
      </c>
    </row>
    <row r="111" spans="2:51" s="11" customFormat="1" ht="13.5">
      <c r="B111" s="186"/>
      <c r="D111" s="206" t="s">
        <v>161</v>
      </c>
      <c r="E111" s="195" t="s">
        <v>5</v>
      </c>
      <c r="F111" s="207" t="s">
        <v>866</v>
      </c>
      <c r="H111" s="208">
        <v>4.2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95" t="s">
        <v>161</v>
      </c>
      <c r="AU111" s="195" t="s">
        <v>87</v>
      </c>
      <c r="AV111" s="11" t="s">
        <v>87</v>
      </c>
      <c r="AW111" s="11" t="s">
        <v>41</v>
      </c>
      <c r="AX111" s="11" t="s">
        <v>78</v>
      </c>
      <c r="AY111" s="195" t="s">
        <v>151</v>
      </c>
    </row>
    <row r="112" spans="2:51" s="12" customFormat="1" ht="13.5">
      <c r="B112" s="211"/>
      <c r="D112" s="206" t="s">
        <v>161</v>
      </c>
      <c r="E112" s="212" t="s">
        <v>5</v>
      </c>
      <c r="F112" s="213" t="s">
        <v>867</v>
      </c>
      <c r="H112" s="214" t="s">
        <v>5</v>
      </c>
      <c r="I112" s="215"/>
      <c r="L112" s="211"/>
      <c r="M112" s="216"/>
      <c r="N112" s="217"/>
      <c r="O112" s="217"/>
      <c r="P112" s="217"/>
      <c r="Q112" s="217"/>
      <c r="R112" s="217"/>
      <c r="S112" s="217"/>
      <c r="T112" s="218"/>
      <c r="AT112" s="214" t="s">
        <v>161</v>
      </c>
      <c r="AU112" s="214" t="s">
        <v>87</v>
      </c>
      <c r="AV112" s="12" t="s">
        <v>24</v>
      </c>
      <c r="AW112" s="12" t="s">
        <v>41</v>
      </c>
      <c r="AX112" s="12" t="s">
        <v>78</v>
      </c>
      <c r="AY112" s="214" t="s">
        <v>151</v>
      </c>
    </row>
    <row r="113" spans="2:51" s="11" customFormat="1" ht="13.5">
      <c r="B113" s="186"/>
      <c r="D113" s="206" t="s">
        <v>161</v>
      </c>
      <c r="E113" s="195" t="s">
        <v>5</v>
      </c>
      <c r="F113" s="207" t="s">
        <v>868</v>
      </c>
      <c r="H113" s="208">
        <v>-4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5" t="s">
        <v>161</v>
      </c>
      <c r="AU113" s="195" t="s">
        <v>87</v>
      </c>
      <c r="AV113" s="11" t="s">
        <v>87</v>
      </c>
      <c r="AW113" s="11" t="s">
        <v>41</v>
      </c>
      <c r="AX113" s="11" t="s">
        <v>78</v>
      </c>
      <c r="AY113" s="195" t="s">
        <v>151</v>
      </c>
    </row>
    <row r="114" spans="2:51" s="13" customFormat="1" ht="13.5">
      <c r="B114" s="225"/>
      <c r="D114" s="187" t="s">
        <v>161</v>
      </c>
      <c r="E114" s="226" t="s">
        <v>5</v>
      </c>
      <c r="F114" s="227" t="s">
        <v>283</v>
      </c>
      <c r="H114" s="228">
        <v>0.2</v>
      </c>
      <c r="I114" s="229"/>
      <c r="L114" s="225"/>
      <c r="M114" s="230"/>
      <c r="N114" s="231"/>
      <c r="O114" s="231"/>
      <c r="P114" s="231"/>
      <c r="Q114" s="231"/>
      <c r="R114" s="231"/>
      <c r="S114" s="231"/>
      <c r="T114" s="232"/>
      <c r="AT114" s="233" t="s">
        <v>161</v>
      </c>
      <c r="AU114" s="233" t="s">
        <v>87</v>
      </c>
      <c r="AV114" s="13" t="s">
        <v>176</v>
      </c>
      <c r="AW114" s="13" t="s">
        <v>41</v>
      </c>
      <c r="AX114" s="13" t="s">
        <v>24</v>
      </c>
      <c r="AY114" s="233" t="s">
        <v>151</v>
      </c>
    </row>
    <row r="115" spans="2:65" s="1" customFormat="1" ht="22.5" customHeight="1">
      <c r="B115" s="173"/>
      <c r="C115" s="174" t="s">
        <v>236</v>
      </c>
      <c r="D115" s="174" t="s">
        <v>154</v>
      </c>
      <c r="E115" s="175" t="s">
        <v>400</v>
      </c>
      <c r="F115" s="176" t="s">
        <v>401</v>
      </c>
      <c r="G115" s="177" t="s">
        <v>278</v>
      </c>
      <c r="H115" s="178">
        <v>28</v>
      </c>
      <c r="I115" s="179"/>
      <c r="J115" s="180">
        <f>ROUND(I115*H115,2)</f>
        <v>0</v>
      </c>
      <c r="K115" s="176" t="s">
        <v>158</v>
      </c>
      <c r="L115" s="40"/>
      <c r="M115" s="181" t="s">
        <v>5</v>
      </c>
      <c r="N115" s="182" t="s">
        <v>49</v>
      </c>
      <c r="O115" s="41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AR115" s="23" t="s">
        <v>176</v>
      </c>
      <c r="AT115" s="23" t="s">
        <v>154</v>
      </c>
      <c r="AU115" s="23" t="s">
        <v>87</v>
      </c>
      <c r="AY115" s="23" t="s">
        <v>151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3" t="s">
        <v>24</v>
      </c>
      <c r="BK115" s="185">
        <f>ROUND(I115*H115,2)</f>
        <v>0</v>
      </c>
      <c r="BL115" s="23" t="s">
        <v>176</v>
      </c>
      <c r="BM115" s="23" t="s">
        <v>869</v>
      </c>
    </row>
    <row r="116" spans="2:51" s="11" customFormat="1" ht="13.5">
      <c r="B116" s="186"/>
      <c r="D116" s="187" t="s">
        <v>161</v>
      </c>
      <c r="E116" s="188" t="s">
        <v>5</v>
      </c>
      <c r="F116" s="189" t="s">
        <v>864</v>
      </c>
      <c r="H116" s="190">
        <v>28</v>
      </c>
      <c r="I116" s="191"/>
      <c r="L116" s="186"/>
      <c r="M116" s="192"/>
      <c r="N116" s="193"/>
      <c r="O116" s="193"/>
      <c r="P116" s="193"/>
      <c r="Q116" s="193"/>
      <c r="R116" s="193"/>
      <c r="S116" s="193"/>
      <c r="T116" s="194"/>
      <c r="AT116" s="195" t="s">
        <v>161</v>
      </c>
      <c r="AU116" s="195" t="s">
        <v>87</v>
      </c>
      <c r="AV116" s="11" t="s">
        <v>87</v>
      </c>
      <c r="AW116" s="11" t="s">
        <v>41</v>
      </c>
      <c r="AX116" s="11" t="s">
        <v>24</v>
      </c>
      <c r="AY116" s="195" t="s">
        <v>151</v>
      </c>
    </row>
    <row r="117" spans="2:65" s="1" customFormat="1" ht="22.5" customHeight="1">
      <c r="B117" s="173"/>
      <c r="C117" s="196" t="s">
        <v>240</v>
      </c>
      <c r="D117" s="196" t="s">
        <v>148</v>
      </c>
      <c r="E117" s="197" t="s">
        <v>403</v>
      </c>
      <c r="F117" s="198" t="s">
        <v>404</v>
      </c>
      <c r="G117" s="199" t="s">
        <v>405</v>
      </c>
      <c r="H117" s="200">
        <v>1.12</v>
      </c>
      <c r="I117" s="201"/>
      <c r="J117" s="202">
        <f>ROUND(I117*H117,2)</f>
        <v>0</v>
      </c>
      <c r="K117" s="198" t="s">
        <v>158</v>
      </c>
      <c r="L117" s="203"/>
      <c r="M117" s="204" t="s">
        <v>5</v>
      </c>
      <c r="N117" s="205" t="s">
        <v>49</v>
      </c>
      <c r="O117" s="41"/>
      <c r="P117" s="183">
        <f>O117*H117</f>
        <v>0</v>
      </c>
      <c r="Q117" s="183">
        <v>0.001</v>
      </c>
      <c r="R117" s="183">
        <f>Q117*H117</f>
        <v>0.0011200000000000001</v>
      </c>
      <c r="S117" s="183">
        <v>0</v>
      </c>
      <c r="T117" s="184">
        <f>S117*H117</f>
        <v>0</v>
      </c>
      <c r="AR117" s="23" t="s">
        <v>213</v>
      </c>
      <c r="AT117" s="23" t="s">
        <v>148</v>
      </c>
      <c r="AU117" s="23" t="s">
        <v>87</v>
      </c>
      <c r="AY117" s="23" t="s">
        <v>151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176</v>
      </c>
      <c r="BM117" s="23" t="s">
        <v>870</v>
      </c>
    </row>
    <row r="118" spans="2:51" s="11" customFormat="1" ht="13.5">
      <c r="B118" s="186"/>
      <c r="D118" s="187" t="s">
        <v>161</v>
      </c>
      <c r="E118" s="188" t="s">
        <v>5</v>
      </c>
      <c r="F118" s="189" t="s">
        <v>871</v>
      </c>
      <c r="H118" s="190">
        <v>1.12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5" t="s">
        <v>161</v>
      </c>
      <c r="AU118" s="195" t="s">
        <v>87</v>
      </c>
      <c r="AV118" s="11" t="s">
        <v>87</v>
      </c>
      <c r="AW118" s="11" t="s">
        <v>41</v>
      </c>
      <c r="AX118" s="11" t="s">
        <v>24</v>
      </c>
      <c r="AY118" s="195" t="s">
        <v>151</v>
      </c>
    </row>
    <row r="119" spans="2:65" s="1" customFormat="1" ht="22.5" customHeight="1">
      <c r="B119" s="173"/>
      <c r="C119" s="174" t="s">
        <v>246</v>
      </c>
      <c r="D119" s="174" t="s">
        <v>154</v>
      </c>
      <c r="E119" s="175" t="s">
        <v>409</v>
      </c>
      <c r="F119" s="176" t="s">
        <v>410</v>
      </c>
      <c r="G119" s="177" t="s">
        <v>278</v>
      </c>
      <c r="H119" s="178">
        <v>28</v>
      </c>
      <c r="I119" s="179"/>
      <c r="J119" s="180">
        <f>ROUND(I119*H119,2)</f>
        <v>0</v>
      </c>
      <c r="K119" s="176" t="s">
        <v>158</v>
      </c>
      <c r="L119" s="40"/>
      <c r="M119" s="181" t="s">
        <v>5</v>
      </c>
      <c r="N119" s="182" t="s">
        <v>49</v>
      </c>
      <c r="O119" s="41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3" t="s">
        <v>176</v>
      </c>
      <c r="AT119" s="23" t="s">
        <v>154</v>
      </c>
      <c r="AU119" s="23" t="s">
        <v>87</v>
      </c>
      <c r="AY119" s="23" t="s">
        <v>151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176</v>
      </c>
      <c r="BM119" s="23" t="s">
        <v>872</v>
      </c>
    </row>
    <row r="120" spans="2:51" s="11" customFormat="1" ht="13.5">
      <c r="B120" s="186"/>
      <c r="D120" s="187" t="s">
        <v>161</v>
      </c>
      <c r="E120" s="188" t="s">
        <v>5</v>
      </c>
      <c r="F120" s="189" t="s">
        <v>438</v>
      </c>
      <c r="H120" s="190">
        <v>28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5" t="s">
        <v>161</v>
      </c>
      <c r="AU120" s="195" t="s">
        <v>87</v>
      </c>
      <c r="AV120" s="11" t="s">
        <v>87</v>
      </c>
      <c r="AW120" s="11" t="s">
        <v>41</v>
      </c>
      <c r="AX120" s="11" t="s">
        <v>24</v>
      </c>
      <c r="AY120" s="195" t="s">
        <v>151</v>
      </c>
    </row>
    <row r="121" spans="2:65" s="1" customFormat="1" ht="31.5" customHeight="1">
      <c r="B121" s="173"/>
      <c r="C121" s="174" t="s">
        <v>11</v>
      </c>
      <c r="D121" s="174" t="s">
        <v>154</v>
      </c>
      <c r="E121" s="175" t="s">
        <v>873</v>
      </c>
      <c r="F121" s="176" t="s">
        <v>874</v>
      </c>
      <c r="G121" s="177" t="s">
        <v>278</v>
      </c>
      <c r="H121" s="178">
        <v>28</v>
      </c>
      <c r="I121" s="179"/>
      <c r="J121" s="180">
        <f>ROUND(I121*H121,2)</f>
        <v>0</v>
      </c>
      <c r="K121" s="176" t="s">
        <v>158</v>
      </c>
      <c r="L121" s="40"/>
      <c r="M121" s="181" t="s">
        <v>5</v>
      </c>
      <c r="N121" s="182" t="s">
        <v>49</v>
      </c>
      <c r="O121" s="41"/>
      <c r="P121" s="183">
        <f>O121*H121</f>
        <v>0</v>
      </c>
      <c r="Q121" s="183">
        <v>3E-07</v>
      </c>
      <c r="R121" s="183">
        <f>Q121*H121</f>
        <v>8.4E-06</v>
      </c>
      <c r="S121" s="183">
        <v>0</v>
      </c>
      <c r="T121" s="184">
        <f>S121*H121</f>
        <v>0</v>
      </c>
      <c r="AR121" s="23" t="s">
        <v>176</v>
      </c>
      <c r="AT121" s="23" t="s">
        <v>154</v>
      </c>
      <c r="AU121" s="23" t="s">
        <v>87</v>
      </c>
      <c r="AY121" s="23" t="s">
        <v>151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24</v>
      </c>
      <c r="BK121" s="185">
        <f>ROUND(I121*H121,2)</f>
        <v>0</v>
      </c>
      <c r="BL121" s="23" t="s">
        <v>176</v>
      </c>
      <c r="BM121" s="23" t="s">
        <v>875</v>
      </c>
    </row>
    <row r="122" spans="2:51" s="11" customFormat="1" ht="13.5">
      <c r="B122" s="186"/>
      <c r="D122" s="187" t="s">
        <v>161</v>
      </c>
      <c r="E122" s="188" t="s">
        <v>5</v>
      </c>
      <c r="F122" s="189" t="s">
        <v>438</v>
      </c>
      <c r="H122" s="190">
        <v>28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5" t="s">
        <v>161</v>
      </c>
      <c r="AU122" s="195" t="s">
        <v>87</v>
      </c>
      <c r="AV122" s="11" t="s">
        <v>87</v>
      </c>
      <c r="AW122" s="11" t="s">
        <v>41</v>
      </c>
      <c r="AX122" s="11" t="s">
        <v>24</v>
      </c>
      <c r="AY122" s="195" t="s">
        <v>151</v>
      </c>
    </row>
    <row r="123" spans="2:65" s="1" customFormat="1" ht="22.5" customHeight="1">
      <c r="B123" s="173"/>
      <c r="C123" s="174" t="s">
        <v>259</v>
      </c>
      <c r="D123" s="174" t="s">
        <v>154</v>
      </c>
      <c r="E123" s="175" t="s">
        <v>876</v>
      </c>
      <c r="F123" s="176" t="s">
        <v>877</v>
      </c>
      <c r="G123" s="177" t="s">
        <v>278</v>
      </c>
      <c r="H123" s="178">
        <v>84</v>
      </c>
      <c r="I123" s="179"/>
      <c r="J123" s="180">
        <f>ROUND(I123*H123,2)</f>
        <v>0</v>
      </c>
      <c r="K123" s="176" t="s">
        <v>158</v>
      </c>
      <c r="L123" s="40"/>
      <c r="M123" s="181" t="s">
        <v>5</v>
      </c>
      <c r="N123" s="182" t="s">
        <v>49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176</v>
      </c>
      <c r="AT123" s="23" t="s">
        <v>154</v>
      </c>
      <c r="AU123" s="23" t="s">
        <v>87</v>
      </c>
      <c r="AY123" s="23" t="s">
        <v>151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176</v>
      </c>
      <c r="BM123" s="23" t="s">
        <v>878</v>
      </c>
    </row>
    <row r="124" spans="2:51" s="12" customFormat="1" ht="27">
      <c r="B124" s="211"/>
      <c r="D124" s="206" t="s">
        <v>161</v>
      </c>
      <c r="E124" s="212" t="s">
        <v>5</v>
      </c>
      <c r="F124" s="213" t="s">
        <v>420</v>
      </c>
      <c r="H124" s="214" t="s">
        <v>5</v>
      </c>
      <c r="I124" s="215"/>
      <c r="L124" s="211"/>
      <c r="M124" s="216"/>
      <c r="N124" s="217"/>
      <c r="O124" s="217"/>
      <c r="P124" s="217"/>
      <c r="Q124" s="217"/>
      <c r="R124" s="217"/>
      <c r="S124" s="217"/>
      <c r="T124" s="218"/>
      <c r="AT124" s="214" t="s">
        <v>161</v>
      </c>
      <c r="AU124" s="214" t="s">
        <v>87</v>
      </c>
      <c r="AV124" s="12" t="s">
        <v>24</v>
      </c>
      <c r="AW124" s="12" t="s">
        <v>41</v>
      </c>
      <c r="AX124" s="12" t="s">
        <v>78</v>
      </c>
      <c r="AY124" s="214" t="s">
        <v>151</v>
      </c>
    </row>
    <row r="125" spans="2:51" s="11" customFormat="1" ht="13.5">
      <c r="B125" s="186"/>
      <c r="D125" s="187" t="s">
        <v>161</v>
      </c>
      <c r="E125" s="188" t="s">
        <v>5</v>
      </c>
      <c r="F125" s="189" t="s">
        <v>879</v>
      </c>
      <c r="H125" s="190">
        <v>84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5" t="s">
        <v>161</v>
      </c>
      <c r="AU125" s="195" t="s">
        <v>87</v>
      </c>
      <c r="AV125" s="11" t="s">
        <v>87</v>
      </c>
      <c r="AW125" s="11" t="s">
        <v>41</v>
      </c>
      <c r="AX125" s="11" t="s">
        <v>24</v>
      </c>
      <c r="AY125" s="195" t="s">
        <v>151</v>
      </c>
    </row>
    <row r="126" spans="2:65" s="1" customFormat="1" ht="22.5" customHeight="1">
      <c r="B126" s="173"/>
      <c r="C126" s="174" t="s">
        <v>378</v>
      </c>
      <c r="D126" s="174" t="s">
        <v>154</v>
      </c>
      <c r="E126" s="175" t="s">
        <v>423</v>
      </c>
      <c r="F126" s="176" t="s">
        <v>424</v>
      </c>
      <c r="G126" s="177" t="s">
        <v>299</v>
      </c>
      <c r="H126" s="178">
        <v>0.42</v>
      </c>
      <c r="I126" s="179"/>
      <c r="J126" s="180">
        <f>ROUND(I126*H126,2)</f>
        <v>0</v>
      </c>
      <c r="K126" s="176" t="s">
        <v>158</v>
      </c>
      <c r="L126" s="40"/>
      <c r="M126" s="181" t="s">
        <v>5</v>
      </c>
      <c r="N126" s="182" t="s">
        <v>49</v>
      </c>
      <c r="O126" s="41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23" t="s">
        <v>176</v>
      </c>
      <c r="AT126" s="23" t="s">
        <v>154</v>
      </c>
      <c r="AU126" s="23" t="s">
        <v>87</v>
      </c>
      <c r="AY126" s="23" t="s">
        <v>151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24</v>
      </c>
      <c r="BK126" s="185">
        <f>ROUND(I126*H126,2)</f>
        <v>0</v>
      </c>
      <c r="BL126" s="23" t="s">
        <v>176</v>
      </c>
      <c r="BM126" s="23" t="s">
        <v>880</v>
      </c>
    </row>
    <row r="127" spans="2:51" s="12" customFormat="1" ht="13.5">
      <c r="B127" s="211"/>
      <c r="D127" s="206" t="s">
        <v>161</v>
      </c>
      <c r="E127" s="212" t="s">
        <v>5</v>
      </c>
      <c r="F127" s="213" t="s">
        <v>426</v>
      </c>
      <c r="H127" s="214" t="s">
        <v>5</v>
      </c>
      <c r="I127" s="215"/>
      <c r="L127" s="211"/>
      <c r="M127" s="216"/>
      <c r="N127" s="217"/>
      <c r="O127" s="217"/>
      <c r="P127" s="217"/>
      <c r="Q127" s="217"/>
      <c r="R127" s="217"/>
      <c r="S127" s="217"/>
      <c r="T127" s="218"/>
      <c r="AT127" s="214" t="s">
        <v>161</v>
      </c>
      <c r="AU127" s="214" t="s">
        <v>87</v>
      </c>
      <c r="AV127" s="12" t="s">
        <v>24</v>
      </c>
      <c r="AW127" s="12" t="s">
        <v>41</v>
      </c>
      <c r="AX127" s="12" t="s">
        <v>78</v>
      </c>
      <c r="AY127" s="214" t="s">
        <v>151</v>
      </c>
    </row>
    <row r="128" spans="2:51" s="11" customFormat="1" ht="13.5">
      <c r="B128" s="186"/>
      <c r="D128" s="187" t="s">
        <v>161</v>
      </c>
      <c r="E128" s="188" t="s">
        <v>5</v>
      </c>
      <c r="F128" s="189" t="s">
        <v>881</v>
      </c>
      <c r="H128" s="190">
        <v>0.42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5" t="s">
        <v>161</v>
      </c>
      <c r="AU128" s="195" t="s">
        <v>87</v>
      </c>
      <c r="AV128" s="11" t="s">
        <v>87</v>
      </c>
      <c r="AW128" s="11" t="s">
        <v>41</v>
      </c>
      <c r="AX128" s="11" t="s">
        <v>24</v>
      </c>
      <c r="AY128" s="195" t="s">
        <v>151</v>
      </c>
    </row>
    <row r="129" spans="2:65" s="1" customFormat="1" ht="22.5" customHeight="1">
      <c r="B129" s="173"/>
      <c r="C129" s="174" t="s">
        <v>388</v>
      </c>
      <c r="D129" s="174" t="s">
        <v>154</v>
      </c>
      <c r="E129" s="175" t="s">
        <v>429</v>
      </c>
      <c r="F129" s="176" t="s">
        <v>430</v>
      </c>
      <c r="G129" s="177" t="s">
        <v>299</v>
      </c>
      <c r="H129" s="178">
        <v>0.42</v>
      </c>
      <c r="I129" s="179"/>
      <c r="J129" s="180">
        <f>ROUND(I129*H129,2)</f>
        <v>0</v>
      </c>
      <c r="K129" s="176" t="s">
        <v>158</v>
      </c>
      <c r="L129" s="40"/>
      <c r="M129" s="181" t="s">
        <v>5</v>
      </c>
      <c r="N129" s="182" t="s">
        <v>49</v>
      </c>
      <c r="O129" s="41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AR129" s="23" t="s">
        <v>176</v>
      </c>
      <c r="AT129" s="23" t="s">
        <v>154</v>
      </c>
      <c r="AU129" s="23" t="s">
        <v>87</v>
      </c>
      <c r="AY129" s="23" t="s">
        <v>151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23" t="s">
        <v>24</v>
      </c>
      <c r="BK129" s="185">
        <f>ROUND(I129*H129,2)</f>
        <v>0</v>
      </c>
      <c r="BL129" s="23" t="s">
        <v>176</v>
      </c>
      <c r="BM129" s="23" t="s">
        <v>882</v>
      </c>
    </row>
    <row r="130" spans="2:51" s="12" customFormat="1" ht="13.5">
      <c r="B130" s="211"/>
      <c r="D130" s="206" t="s">
        <v>161</v>
      </c>
      <c r="E130" s="212" t="s">
        <v>5</v>
      </c>
      <c r="F130" s="213" t="s">
        <v>426</v>
      </c>
      <c r="H130" s="214" t="s">
        <v>5</v>
      </c>
      <c r="I130" s="215"/>
      <c r="L130" s="211"/>
      <c r="M130" s="216"/>
      <c r="N130" s="217"/>
      <c r="O130" s="217"/>
      <c r="P130" s="217"/>
      <c r="Q130" s="217"/>
      <c r="R130" s="217"/>
      <c r="S130" s="217"/>
      <c r="T130" s="218"/>
      <c r="AT130" s="214" t="s">
        <v>161</v>
      </c>
      <c r="AU130" s="214" t="s">
        <v>87</v>
      </c>
      <c r="AV130" s="12" t="s">
        <v>24</v>
      </c>
      <c r="AW130" s="12" t="s">
        <v>41</v>
      </c>
      <c r="AX130" s="12" t="s">
        <v>78</v>
      </c>
      <c r="AY130" s="214" t="s">
        <v>151</v>
      </c>
    </row>
    <row r="131" spans="2:51" s="11" customFormat="1" ht="13.5">
      <c r="B131" s="186"/>
      <c r="D131" s="187" t="s">
        <v>161</v>
      </c>
      <c r="E131" s="188" t="s">
        <v>5</v>
      </c>
      <c r="F131" s="189" t="s">
        <v>881</v>
      </c>
      <c r="H131" s="190">
        <v>0.42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161</v>
      </c>
      <c r="AU131" s="195" t="s">
        <v>87</v>
      </c>
      <c r="AV131" s="11" t="s">
        <v>87</v>
      </c>
      <c r="AW131" s="11" t="s">
        <v>41</v>
      </c>
      <c r="AX131" s="11" t="s">
        <v>24</v>
      </c>
      <c r="AY131" s="195" t="s">
        <v>151</v>
      </c>
    </row>
    <row r="132" spans="2:65" s="1" customFormat="1" ht="22.5" customHeight="1">
      <c r="B132" s="173"/>
      <c r="C132" s="174" t="s">
        <v>393</v>
      </c>
      <c r="D132" s="174" t="s">
        <v>154</v>
      </c>
      <c r="E132" s="175" t="s">
        <v>433</v>
      </c>
      <c r="F132" s="176" t="s">
        <v>434</v>
      </c>
      <c r="G132" s="177" t="s">
        <v>299</v>
      </c>
      <c r="H132" s="178">
        <v>2.1</v>
      </c>
      <c r="I132" s="179"/>
      <c r="J132" s="180">
        <f>ROUND(I132*H132,2)</f>
        <v>0</v>
      </c>
      <c r="K132" s="176" t="s">
        <v>158</v>
      </c>
      <c r="L132" s="40"/>
      <c r="M132" s="181" t="s">
        <v>5</v>
      </c>
      <c r="N132" s="182" t="s">
        <v>49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3" t="s">
        <v>176</v>
      </c>
      <c r="AT132" s="23" t="s">
        <v>154</v>
      </c>
      <c r="AU132" s="23" t="s">
        <v>87</v>
      </c>
      <c r="AY132" s="23" t="s">
        <v>151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24</v>
      </c>
      <c r="BK132" s="185">
        <f>ROUND(I132*H132,2)</f>
        <v>0</v>
      </c>
      <c r="BL132" s="23" t="s">
        <v>176</v>
      </c>
      <c r="BM132" s="23" t="s">
        <v>883</v>
      </c>
    </row>
    <row r="133" spans="2:51" s="11" customFormat="1" ht="13.5">
      <c r="B133" s="186"/>
      <c r="D133" s="206" t="s">
        <v>161</v>
      </c>
      <c r="E133" s="195" t="s">
        <v>5</v>
      </c>
      <c r="F133" s="207" t="s">
        <v>884</v>
      </c>
      <c r="H133" s="208">
        <v>2.1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95" t="s">
        <v>161</v>
      </c>
      <c r="AU133" s="195" t="s">
        <v>87</v>
      </c>
      <c r="AV133" s="11" t="s">
        <v>87</v>
      </c>
      <c r="AW133" s="11" t="s">
        <v>41</v>
      </c>
      <c r="AX133" s="11" t="s">
        <v>24</v>
      </c>
      <c r="AY133" s="195" t="s">
        <v>151</v>
      </c>
    </row>
    <row r="134" spans="2:63" s="10" customFormat="1" ht="29.85" customHeight="1">
      <c r="B134" s="159"/>
      <c r="D134" s="170" t="s">
        <v>77</v>
      </c>
      <c r="E134" s="171" t="s">
        <v>175</v>
      </c>
      <c r="F134" s="171" t="s">
        <v>459</v>
      </c>
      <c r="I134" s="162"/>
      <c r="J134" s="172">
        <f>BK134</f>
        <v>0</v>
      </c>
      <c r="L134" s="159"/>
      <c r="M134" s="164"/>
      <c r="N134" s="165"/>
      <c r="O134" s="165"/>
      <c r="P134" s="166">
        <f>SUM(P135:P148)</f>
        <v>0</v>
      </c>
      <c r="Q134" s="165"/>
      <c r="R134" s="166">
        <f>SUM(R135:R148)</f>
        <v>9.7068</v>
      </c>
      <c r="S134" s="165"/>
      <c r="T134" s="167">
        <f>SUM(T135:T148)</f>
        <v>0</v>
      </c>
      <c r="AR134" s="160" t="s">
        <v>24</v>
      </c>
      <c r="AT134" s="168" t="s">
        <v>77</v>
      </c>
      <c r="AU134" s="168" t="s">
        <v>24</v>
      </c>
      <c r="AY134" s="160" t="s">
        <v>151</v>
      </c>
      <c r="BK134" s="169">
        <f>SUM(BK135:BK148)</f>
        <v>0</v>
      </c>
    </row>
    <row r="135" spans="2:65" s="1" customFormat="1" ht="22.5" customHeight="1">
      <c r="B135" s="173"/>
      <c r="C135" s="174" t="s">
        <v>399</v>
      </c>
      <c r="D135" s="174" t="s">
        <v>154</v>
      </c>
      <c r="E135" s="175" t="s">
        <v>885</v>
      </c>
      <c r="F135" s="176" t="s">
        <v>886</v>
      </c>
      <c r="G135" s="177" t="s">
        <v>278</v>
      </c>
      <c r="H135" s="178">
        <v>8</v>
      </c>
      <c r="I135" s="179"/>
      <c r="J135" s="180">
        <f>ROUND(I135*H135,2)</f>
        <v>0</v>
      </c>
      <c r="K135" s="176" t="s">
        <v>158</v>
      </c>
      <c r="L135" s="40"/>
      <c r="M135" s="181" t="s">
        <v>5</v>
      </c>
      <c r="N135" s="182" t="s">
        <v>49</v>
      </c>
      <c r="O135" s="41"/>
      <c r="P135" s="183">
        <f>O135*H135</f>
        <v>0</v>
      </c>
      <c r="Q135" s="183">
        <v>0.15272</v>
      </c>
      <c r="R135" s="183">
        <f>Q135*H135</f>
        <v>1.22176</v>
      </c>
      <c r="S135" s="183">
        <v>0</v>
      </c>
      <c r="T135" s="184">
        <f>S135*H135</f>
        <v>0</v>
      </c>
      <c r="AR135" s="23" t="s">
        <v>176</v>
      </c>
      <c r="AT135" s="23" t="s">
        <v>154</v>
      </c>
      <c r="AU135" s="23" t="s">
        <v>87</v>
      </c>
      <c r="AY135" s="23" t="s">
        <v>151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176</v>
      </c>
      <c r="BM135" s="23" t="s">
        <v>887</v>
      </c>
    </row>
    <row r="136" spans="2:51" s="11" customFormat="1" ht="13.5">
      <c r="B136" s="186"/>
      <c r="D136" s="187" t="s">
        <v>161</v>
      </c>
      <c r="E136" s="188" t="s">
        <v>5</v>
      </c>
      <c r="F136" s="189" t="s">
        <v>213</v>
      </c>
      <c r="H136" s="190">
        <v>8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5" t="s">
        <v>161</v>
      </c>
      <c r="AU136" s="195" t="s">
        <v>87</v>
      </c>
      <c r="AV136" s="11" t="s">
        <v>87</v>
      </c>
      <c r="AW136" s="11" t="s">
        <v>41</v>
      </c>
      <c r="AX136" s="11" t="s">
        <v>24</v>
      </c>
      <c r="AY136" s="195" t="s">
        <v>151</v>
      </c>
    </row>
    <row r="137" spans="2:65" s="1" customFormat="1" ht="22.5" customHeight="1">
      <c r="B137" s="173"/>
      <c r="C137" s="174" t="s">
        <v>10</v>
      </c>
      <c r="D137" s="174" t="s">
        <v>154</v>
      </c>
      <c r="E137" s="175" t="s">
        <v>888</v>
      </c>
      <c r="F137" s="176" t="s">
        <v>889</v>
      </c>
      <c r="G137" s="177" t="s">
        <v>278</v>
      </c>
      <c r="H137" s="178">
        <v>17</v>
      </c>
      <c r="I137" s="179"/>
      <c r="J137" s="180">
        <f>ROUND(I137*H137,2)</f>
        <v>0</v>
      </c>
      <c r="K137" s="176" t="s">
        <v>158</v>
      </c>
      <c r="L137" s="40"/>
      <c r="M137" s="181" t="s">
        <v>5</v>
      </c>
      <c r="N137" s="182" t="s">
        <v>49</v>
      </c>
      <c r="O137" s="41"/>
      <c r="P137" s="183">
        <f>O137*H137</f>
        <v>0</v>
      </c>
      <c r="Q137" s="183">
        <v>0.27994</v>
      </c>
      <c r="R137" s="183">
        <f>Q137*H137</f>
        <v>4.75898</v>
      </c>
      <c r="S137" s="183">
        <v>0</v>
      </c>
      <c r="T137" s="184">
        <f>S137*H137</f>
        <v>0</v>
      </c>
      <c r="AR137" s="23" t="s">
        <v>176</v>
      </c>
      <c r="AT137" s="23" t="s">
        <v>154</v>
      </c>
      <c r="AU137" s="23" t="s">
        <v>87</v>
      </c>
      <c r="AY137" s="23" t="s">
        <v>151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176</v>
      </c>
      <c r="BM137" s="23" t="s">
        <v>890</v>
      </c>
    </row>
    <row r="138" spans="2:51" s="11" customFormat="1" ht="13.5">
      <c r="B138" s="186"/>
      <c r="D138" s="187" t="s">
        <v>161</v>
      </c>
      <c r="E138" s="188" t="s">
        <v>5</v>
      </c>
      <c r="F138" s="189" t="s">
        <v>378</v>
      </c>
      <c r="H138" s="190">
        <v>17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95" t="s">
        <v>161</v>
      </c>
      <c r="AU138" s="195" t="s">
        <v>87</v>
      </c>
      <c r="AV138" s="11" t="s">
        <v>87</v>
      </c>
      <c r="AW138" s="11" t="s">
        <v>41</v>
      </c>
      <c r="AX138" s="11" t="s">
        <v>24</v>
      </c>
      <c r="AY138" s="195" t="s">
        <v>151</v>
      </c>
    </row>
    <row r="139" spans="2:65" s="1" customFormat="1" ht="22.5" customHeight="1">
      <c r="B139" s="173"/>
      <c r="C139" s="174" t="s">
        <v>408</v>
      </c>
      <c r="D139" s="174" t="s">
        <v>154</v>
      </c>
      <c r="E139" s="175" t="s">
        <v>891</v>
      </c>
      <c r="F139" s="176" t="s">
        <v>892</v>
      </c>
      <c r="G139" s="177" t="s">
        <v>278</v>
      </c>
      <c r="H139" s="178">
        <v>15</v>
      </c>
      <c r="I139" s="179"/>
      <c r="J139" s="180">
        <f>ROUND(I139*H139,2)</f>
        <v>0</v>
      </c>
      <c r="K139" s="176" t="s">
        <v>158</v>
      </c>
      <c r="L139" s="40"/>
      <c r="M139" s="181" t="s">
        <v>5</v>
      </c>
      <c r="N139" s="182" t="s">
        <v>49</v>
      </c>
      <c r="O139" s="41"/>
      <c r="P139" s="183">
        <f>O139*H139</f>
        <v>0</v>
      </c>
      <c r="Q139" s="183">
        <v>0.08425</v>
      </c>
      <c r="R139" s="183">
        <f>Q139*H139</f>
        <v>1.2637500000000002</v>
      </c>
      <c r="S139" s="183">
        <v>0</v>
      </c>
      <c r="T139" s="184">
        <f>S139*H139</f>
        <v>0</v>
      </c>
      <c r="AR139" s="23" t="s">
        <v>176</v>
      </c>
      <c r="AT139" s="23" t="s">
        <v>154</v>
      </c>
      <c r="AU139" s="23" t="s">
        <v>87</v>
      </c>
      <c r="AY139" s="23" t="s">
        <v>151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176</v>
      </c>
      <c r="BM139" s="23" t="s">
        <v>893</v>
      </c>
    </row>
    <row r="140" spans="2:51" s="11" customFormat="1" ht="13.5">
      <c r="B140" s="186"/>
      <c r="D140" s="187" t="s">
        <v>161</v>
      </c>
      <c r="E140" s="188" t="s">
        <v>5</v>
      </c>
      <c r="F140" s="189" t="s">
        <v>894</v>
      </c>
      <c r="H140" s="190">
        <v>15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95" t="s">
        <v>161</v>
      </c>
      <c r="AU140" s="195" t="s">
        <v>87</v>
      </c>
      <c r="AV140" s="11" t="s">
        <v>87</v>
      </c>
      <c r="AW140" s="11" t="s">
        <v>41</v>
      </c>
      <c r="AX140" s="11" t="s">
        <v>24</v>
      </c>
      <c r="AY140" s="195" t="s">
        <v>151</v>
      </c>
    </row>
    <row r="141" spans="2:65" s="1" customFormat="1" ht="22.5" customHeight="1">
      <c r="B141" s="173"/>
      <c r="C141" s="196" t="s">
        <v>412</v>
      </c>
      <c r="D141" s="196" t="s">
        <v>148</v>
      </c>
      <c r="E141" s="197" t="s">
        <v>895</v>
      </c>
      <c r="F141" s="198" t="s">
        <v>896</v>
      </c>
      <c r="G141" s="199" t="s">
        <v>278</v>
      </c>
      <c r="H141" s="200">
        <v>15.45</v>
      </c>
      <c r="I141" s="201"/>
      <c r="J141" s="202">
        <f>ROUND(I141*H141,2)</f>
        <v>0</v>
      </c>
      <c r="K141" s="198" t="s">
        <v>158</v>
      </c>
      <c r="L141" s="203"/>
      <c r="M141" s="204" t="s">
        <v>5</v>
      </c>
      <c r="N141" s="205" t="s">
        <v>49</v>
      </c>
      <c r="O141" s="41"/>
      <c r="P141" s="183">
        <f>O141*H141</f>
        <v>0</v>
      </c>
      <c r="Q141" s="183">
        <v>0.131</v>
      </c>
      <c r="R141" s="183">
        <f>Q141*H141</f>
        <v>2.02395</v>
      </c>
      <c r="S141" s="183">
        <v>0</v>
      </c>
      <c r="T141" s="184">
        <f>S141*H141</f>
        <v>0</v>
      </c>
      <c r="AR141" s="23" t="s">
        <v>213</v>
      </c>
      <c r="AT141" s="23" t="s">
        <v>148</v>
      </c>
      <c r="AU141" s="23" t="s">
        <v>87</v>
      </c>
      <c r="AY141" s="23" t="s">
        <v>151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24</v>
      </c>
      <c r="BK141" s="185">
        <f>ROUND(I141*H141,2)</f>
        <v>0</v>
      </c>
      <c r="BL141" s="23" t="s">
        <v>176</v>
      </c>
      <c r="BM141" s="23" t="s">
        <v>897</v>
      </c>
    </row>
    <row r="142" spans="2:51" s="11" customFormat="1" ht="13.5">
      <c r="B142" s="186"/>
      <c r="D142" s="206" t="s">
        <v>161</v>
      </c>
      <c r="E142" s="195" t="s">
        <v>5</v>
      </c>
      <c r="F142" s="207" t="s">
        <v>11</v>
      </c>
      <c r="H142" s="208">
        <v>15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5" t="s">
        <v>161</v>
      </c>
      <c r="AU142" s="195" t="s">
        <v>87</v>
      </c>
      <c r="AV142" s="11" t="s">
        <v>87</v>
      </c>
      <c r="AW142" s="11" t="s">
        <v>41</v>
      </c>
      <c r="AX142" s="11" t="s">
        <v>24</v>
      </c>
      <c r="AY142" s="195" t="s">
        <v>151</v>
      </c>
    </row>
    <row r="143" spans="2:51" s="11" customFormat="1" ht="13.5">
      <c r="B143" s="186"/>
      <c r="D143" s="187" t="s">
        <v>161</v>
      </c>
      <c r="F143" s="189" t="s">
        <v>898</v>
      </c>
      <c r="H143" s="190">
        <v>15.45</v>
      </c>
      <c r="I143" s="191"/>
      <c r="L143" s="186"/>
      <c r="M143" s="192"/>
      <c r="N143" s="193"/>
      <c r="O143" s="193"/>
      <c r="P143" s="193"/>
      <c r="Q143" s="193"/>
      <c r="R143" s="193"/>
      <c r="S143" s="193"/>
      <c r="T143" s="194"/>
      <c r="AT143" s="195" t="s">
        <v>161</v>
      </c>
      <c r="AU143" s="195" t="s">
        <v>87</v>
      </c>
      <c r="AV143" s="11" t="s">
        <v>87</v>
      </c>
      <c r="AW143" s="11" t="s">
        <v>6</v>
      </c>
      <c r="AX143" s="11" t="s">
        <v>24</v>
      </c>
      <c r="AY143" s="195" t="s">
        <v>151</v>
      </c>
    </row>
    <row r="144" spans="2:65" s="1" customFormat="1" ht="22.5" customHeight="1">
      <c r="B144" s="173"/>
      <c r="C144" s="174" t="s">
        <v>416</v>
      </c>
      <c r="D144" s="174" t="s">
        <v>154</v>
      </c>
      <c r="E144" s="175" t="s">
        <v>899</v>
      </c>
      <c r="F144" s="176" t="s">
        <v>900</v>
      </c>
      <c r="G144" s="177" t="s">
        <v>278</v>
      </c>
      <c r="H144" s="178">
        <v>2</v>
      </c>
      <c r="I144" s="179"/>
      <c r="J144" s="180">
        <f>ROUND(I144*H144,2)</f>
        <v>0</v>
      </c>
      <c r="K144" s="176" t="s">
        <v>158</v>
      </c>
      <c r="L144" s="40"/>
      <c r="M144" s="181" t="s">
        <v>5</v>
      </c>
      <c r="N144" s="182" t="s">
        <v>49</v>
      </c>
      <c r="O144" s="41"/>
      <c r="P144" s="183">
        <f>O144*H144</f>
        <v>0</v>
      </c>
      <c r="Q144" s="183">
        <v>0.08425</v>
      </c>
      <c r="R144" s="183">
        <f>Q144*H144</f>
        <v>0.1685</v>
      </c>
      <c r="S144" s="183">
        <v>0</v>
      </c>
      <c r="T144" s="184">
        <f>S144*H144</f>
        <v>0</v>
      </c>
      <c r="AR144" s="23" t="s">
        <v>176</v>
      </c>
      <c r="AT144" s="23" t="s">
        <v>154</v>
      </c>
      <c r="AU144" s="23" t="s">
        <v>87</v>
      </c>
      <c r="AY144" s="23" t="s">
        <v>151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3" t="s">
        <v>24</v>
      </c>
      <c r="BK144" s="185">
        <f>ROUND(I144*H144,2)</f>
        <v>0</v>
      </c>
      <c r="BL144" s="23" t="s">
        <v>176</v>
      </c>
      <c r="BM144" s="23" t="s">
        <v>901</v>
      </c>
    </row>
    <row r="145" spans="2:51" s="11" customFormat="1" ht="13.5">
      <c r="B145" s="186"/>
      <c r="D145" s="187" t="s">
        <v>161</v>
      </c>
      <c r="E145" s="188" t="s">
        <v>5</v>
      </c>
      <c r="F145" s="189" t="s">
        <v>87</v>
      </c>
      <c r="H145" s="190">
        <v>2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95" t="s">
        <v>161</v>
      </c>
      <c r="AU145" s="195" t="s">
        <v>87</v>
      </c>
      <c r="AV145" s="11" t="s">
        <v>87</v>
      </c>
      <c r="AW145" s="11" t="s">
        <v>41</v>
      </c>
      <c r="AX145" s="11" t="s">
        <v>24</v>
      </c>
      <c r="AY145" s="195" t="s">
        <v>151</v>
      </c>
    </row>
    <row r="146" spans="2:65" s="1" customFormat="1" ht="22.5" customHeight="1">
      <c r="B146" s="173"/>
      <c r="C146" s="196" t="s">
        <v>422</v>
      </c>
      <c r="D146" s="196" t="s">
        <v>148</v>
      </c>
      <c r="E146" s="197" t="s">
        <v>902</v>
      </c>
      <c r="F146" s="198" t="s">
        <v>903</v>
      </c>
      <c r="G146" s="199" t="s">
        <v>278</v>
      </c>
      <c r="H146" s="200">
        <v>2.06</v>
      </c>
      <c r="I146" s="201"/>
      <c r="J146" s="202">
        <f>ROUND(I146*H146,2)</f>
        <v>0</v>
      </c>
      <c r="K146" s="198" t="s">
        <v>158</v>
      </c>
      <c r="L146" s="203"/>
      <c r="M146" s="204" t="s">
        <v>5</v>
      </c>
      <c r="N146" s="205" t="s">
        <v>49</v>
      </c>
      <c r="O146" s="41"/>
      <c r="P146" s="183">
        <f>O146*H146</f>
        <v>0</v>
      </c>
      <c r="Q146" s="183">
        <v>0.131</v>
      </c>
      <c r="R146" s="183">
        <f>Q146*H146</f>
        <v>0.26986000000000004</v>
      </c>
      <c r="S146" s="183">
        <v>0</v>
      </c>
      <c r="T146" s="184">
        <f>S146*H146</f>
        <v>0</v>
      </c>
      <c r="AR146" s="23" t="s">
        <v>213</v>
      </c>
      <c r="AT146" s="23" t="s">
        <v>148</v>
      </c>
      <c r="AU146" s="23" t="s">
        <v>87</v>
      </c>
      <c r="AY146" s="23" t="s">
        <v>151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176</v>
      </c>
      <c r="BM146" s="23" t="s">
        <v>904</v>
      </c>
    </row>
    <row r="147" spans="2:51" s="11" customFormat="1" ht="13.5">
      <c r="B147" s="186"/>
      <c r="D147" s="206" t="s">
        <v>161</v>
      </c>
      <c r="E147" s="195" t="s">
        <v>5</v>
      </c>
      <c r="F147" s="207" t="s">
        <v>87</v>
      </c>
      <c r="H147" s="208">
        <v>2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5" t="s">
        <v>161</v>
      </c>
      <c r="AU147" s="195" t="s">
        <v>87</v>
      </c>
      <c r="AV147" s="11" t="s">
        <v>87</v>
      </c>
      <c r="AW147" s="11" t="s">
        <v>41</v>
      </c>
      <c r="AX147" s="11" t="s">
        <v>24</v>
      </c>
      <c r="AY147" s="195" t="s">
        <v>151</v>
      </c>
    </row>
    <row r="148" spans="2:51" s="11" customFormat="1" ht="13.5">
      <c r="B148" s="186"/>
      <c r="D148" s="206" t="s">
        <v>161</v>
      </c>
      <c r="F148" s="207" t="s">
        <v>905</v>
      </c>
      <c r="H148" s="208">
        <v>2.06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95" t="s">
        <v>161</v>
      </c>
      <c r="AU148" s="195" t="s">
        <v>87</v>
      </c>
      <c r="AV148" s="11" t="s">
        <v>87</v>
      </c>
      <c r="AW148" s="11" t="s">
        <v>6</v>
      </c>
      <c r="AX148" s="11" t="s">
        <v>24</v>
      </c>
      <c r="AY148" s="195" t="s">
        <v>151</v>
      </c>
    </row>
    <row r="149" spans="2:63" s="10" customFormat="1" ht="29.85" customHeight="1">
      <c r="B149" s="159"/>
      <c r="D149" s="170" t="s">
        <v>77</v>
      </c>
      <c r="E149" s="171" t="s">
        <v>221</v>
      </c>
      <c r="F149" s="171" t="s">
        <v>800</v>
      </c>
      <c r="I149" s="162"/>
      <c r="J149" s="172">
        <f>BK149</f>
        <v>0</v>
      </c>
      <c r="L149" s="159"/>
      <c r="M149" s="164"/>
      <c r="N149" s="165"/>
      <c r="O149" s="165"/>
      <c r="P149" s="166">
        <f>SUM(P150:P175)</f>
        <v>0</v>
      </c>
      <c r="Q149" s="165"/>
      <c r="R149" s="166">
        <f>SUM(R150:R175)</f>
        <v>5.3132388719999994</v>
      </c>
      <c r="S149" s="165"/>
      <c r="T149" s="167">
        <f>SUM(T150:T175)</f>
        <v>0</v>
      </c>
      <c r="AR149" s="160" t="s">
        <v>24</v>
      </c>
      <c r="AT149" s="168" t="s">
        <v>77</v>
      </c>
      <c r="AU149" s="168" t="s">
        <v>24</v>
      </c>
      <c r="AY149" s="160" t="s">
        <v>151</v>
      </c>
      <c r="BK149" s="169">
        <f>SUM(BK150:BK175)</f>
        <v>0</v>
      </c>
    </row>
    <row r="150" spans="2:65" s="1" customFormat="1" ht="31.5" customHeight="1">
      <c r="B150" s="173"/>
      <c r="C150" s="174" t="s">
        <v>428</v>
      </c>
      <c r="D150" s="174" t="s">
        <v>154</v>
      </c>
      <c r="E150" s="175" t="s">
        <v>801</v>
      </c>
      <c r="F150" s="176" t="s">
        <v>802</v>
      </c>
      <c r="G150" s="177" t="s">
        <v>451</v>
      </c>
      <c r="H150" s="178">
        <v>11.6</v>
      </c>
      <c r="I150" s="179"/>
      <c r="J150" s="180">
        <f>ROUND(I150*H150,2)</f>
        <v>0</v>
      </c>
      <c r="K150" s="176" t="s">
        <v>158</v>
      </c>
      <c r="L150" s="40"/>
      <c r="M150" s="181" t="s">
        <v>5</v>
      </c>
      <c r="N150" s="182" t="s">
        <v>49</v>
      </c>
      <c r="O150" s="41"/>
      <c r="P150" s="183">
        <f>O150*H150</f>
        <v>0</v>
      </c>
      <c r="Q150" s="183">
        <v>0.15539952</v>
      </c>
      <c r="R150" s="183">
        <f>Q150*H150</f>
        <v>1.802634432</v>
      </c>
      <c r="S150" s="183">
        <v>0</v>
      </c>
      <c r="T150" s="184">
        <f>S150*H150</f>
        <v>0</v>
      </c>
      <c r="AR150" s="23" t="s">
        <v>176</v>
      </c>
      <c r="AT150" s="23" t="s">
        <v>154</v>
      </c>
      <c r="AU150" s="23" t="s">
        <v>87</v>
      </c>
      <c r="AY150" s="23" t="s">
        <v>151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3" t="s">
        <v>24</v>
      </c>
      <c r="BK150" s="185">
        <f>ROUND(I150*H150,2)</f>
        <v>0</v>
      </c>
      <c r="BL150" s="23" t="s">
        <v>176</v>
      </c>
      <c r="BM150" s="23" t="s">
        <v>906</v>
      </c>
    </row>
    <row r="151" spans="2:51" s="12" customFormat="1" ht="13.5">
      <c r="B151" s="211"/>
      <c r="D151" s="206" t="s">
        <v>161</v>
      </c>
      <c r="E151" s="212" t="s">
        <v>5</v>
      </c>
      <c r="F151" s="213" t="s">
        <v>907</v>
      </c>
      <c r="H151" s="214" t="s">
        <v>5</v>
      </c>
      <c r="I151" s="215"/>
      <c r="L151" s="211"/>
      <c r="M151" s="216"/>
      <c r="N151" s="217"/>
      <c r="O151" s="217"/>
      <c r="P151" s="217"/>
      <c r="Q151" s="217"/>
      <c r="R151" s="217"/>
      <c r="S151" s="217"/>
      <c r="T151" s="218"/>
      <c r="AT151" s="214" t="s">
        <v>161</v>
      </c>
      <c r="AU151" s="214" t="s">
        <v>87</v>
      </c>
      <c r="AV151" s="12" t="s">
        <v>24</v>
      </c>
      <c r="AW151" s="12" t="s">
        <v>41</v>
      </c>
      <c r="AX151" s="12" t="s">
        <v>78</v>
      </c>
      <c r="AY151" s="214" t="s">
        <v>151</v>
      </c>
    </row>
    <row r="152" spans="2:51" s="11" customFormat="1" ht="13.5">
      <c r="B152" s="186"/>
      <c r="D152" s="206" t="s">
        <v>161</v>
      </c>
      <c r="E152" s="195" t="s">
        <v>5</v>
      </c>
      <c r="F152" s="207" t="s">
        <v>197</v>
      </c>
      <c r="H152" s="208">
        <v>6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95" t="s">
        <v>161</v>
      </c>
      <c r="AU152" s="195" t="s">
        <v>87</v>
      </c>
      <c r="AV152" s="11" t="s">
        <v>87</v>
      </c>
      <c r="AW152" s="11" t="s">
        <v>41</v>
      </c>
      <c r="AX152" s="11" t="s">
        <v>78</v>
      </c>
      <c r="AY152" s="195" t="s">
        <v>151</v>
      </c>
    </row>
    <row r="153" spans="2:51" s="12" customFormat="1" ht="13.5">
      <c r="B153" s="211"/>
      <c r="D153" s="206" t="s">
        <v>161</v>
      </c>
      <c r="E153" s="212" t="s">
        <v>5</v>
      </c>
      <c r="F153" s="213" t="s">
        <v>908</v>
      </c>
      <c r="H153" s="214" t="s">
        <v>5</v>
      </c>
      <c r="I153" s="215"/>
      <c r="L153" s="211"/>
      <c r="M153" s="216"/>
      <c r="N153" s="217"/>
      <c r="O153" s="217"/>
      <c r="P153" s="217"/>
      <c r="Q153" s="217"/>
      <c r="R153" s="217"/>
      <c r="S153" s="217"/>
      <c r="T153" s="218"/>
      <c r="AT153" s="214" t="s">
        <v>161</v>
      </c>
      <c r="AU153" s="214" t="s">
        <v>87</v>
      </c>
      <c r="AV153" s="12" t="s">
        <v>24</v>
      </c>
      <c r="AW153" s="12" t="s">
        <v>41</v>
      </c>
      <c r="AX153" s="12" t="s">
        <v>78</v>
      </c>
      <c r="AY153" s="214" t="s">
        <v>151</v>
      </c>
    </row>
    <row r="154" spans="2:51" s="11" customFormat="1" ht="13.5">
      <c r="B154" s="186"/>
      <c r="D154" s="206" t="s">
        <v>161</v>
      </c>
      <c r="E154" s="195" t="s">
        <v>5</v>
      </c>
      <c r="F154" s="207" t="s">
        <v>24</v>
      </c>
      <c r="H154" s="208">
        <v>1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95" t="s">
        <v>161</v>
      </c>
      <c r="AU154" s="195" t="s">
        <v>87</v>
      </c>
      <c r="AV154" s="11" t="s">
        <v>87</v>
      </c>
      <c r="AW154" s="11" t="s">
        <v>41</v>
      </c>
      <c r="AX154" s="11" t="s">
        <v>78</v>
      </c>
      <c r="AY154" s="195" t="s">
        <v>151</v>
      </c>
    </row>
    <row r="155" spans="2:51" s="12" customFormat="1" ht="13.5">
      <c r="B155" s="211"/>
      <c r="D155" s="206" t="s">
        <v>161</v>
      </c>
      <c r="E155" s="212" t="s">
        <v>5</v>
      </c>
      <c r="F155" s="213" t="s">
        <v>909</v>
      </c>
      <c r="H155" s="214" t="s">
        <v>5</v>
      </c>
      <c r="I155" s="215"/>
      <c r="L155" s="211"/>
      <c r="M155" s="216"/>
      <c r="N155" s="217"/>
      <c r="O155" s="217"/>
      <c r="P155" s="217"/>
      <c r="Q155" s="217"/>
      <c r="R155" s="217"/>
      <c r="S155" s="217"/>
      <c r="T155" s="218"/>
      <c r="AT155" s="214" t="s">
        <v>161</v>
      </c>
      <c r="AU155" s="214" t="s">
        <v>87</v>
      </c>
      <c r="AV155" s="12" t="s">
        <v>24</v>
      </c>
      <c r="AW155" s="12" t="s">
        <v>41</v>
      </c>
      <c r="AX155" s="12" t="s">
        <v>78</v>
      </c>
      <c r="AY155" s="214" t="s">
        <v>151</v>
      </c>
    </row>
    <row r="156" spans="2:51" s="11" customFormat="1" ht="13.5">
      <c r="B156" s="186"/>
      <c r="D156" s="206" t="s">
        <v>161</v>
      </c>
      <c r="E156" s="195" t="s">
        <v>5</v>
      </c>
      <c r="F156" s="207" t="s">
        <v>910</v>
      </c>
      <c r="H156" s="208">
        <v>4.6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95" t="s">
        <v>161</v>
      </c>
      <c r="AU156" s="195" t="s">
        <v>87</v>
      </c>
      <c r="AV156" s="11" t="s">
        <v>87</v>
      </c>
      <c r="AW156" s="11" t="s">
        <v>41</v>
      </c>
      <c r="AX156" s="11" t="s">
        <v>78</v>
      </c>
      <c r="AY156" s="195" t="s">
        <v>151</v>
      </c>
    </row>
    <row r="157" spans="2:51" s="13" customFormat="1" ht="13.5">
      <c r="B157" s="225"/>
      <c r="D157" s="187" t="s">
        <v>161</v>
      </c>
      <c r="E157" s="226" t="s">
        <v>5</v>
      </c>
      <c r="F157" s="227" t="s">
        <v>283</v>
      </c>
      <c r="H157" s="228">
        <v>11.6</v>
      </c>
      <c r="I157" s="229"/>
      <c r="L157" s="225"/>
      <c r="M157" s="230"/>
      <c r="N157" s="231"/>
      <c r="O157" s="231"/>
      <c r="P157" s="231"/>
      <c r="Q157" s="231"/>
      <c r="R157" s="231"/>
      <c r="S157" s="231"/>
      <c r="T157" s="232"/>
      <c r="AT157" s="233" t="s">
        <v>161</v>
      </c>
      <c r="AU157" s="233" t="s">
        <v>87</v>
      </c>
      <c r="AV157" s="13" t="s">
        <v>176</v>
      </c>
      <c r="AW157" s="13" t="s">
        <v>41</v>
      </c>
      <c r="AX157" s="13" t="s">
        <v>24</v>
      </c>
      <c r="AY157" s="233" t="s">
        <v>151</v>
      </c>
    </row>
    <row r="158" spans="2:65" s="1" customFormat="1" ht="22.5" customHeight="1">
      <c r="B158" s="173"/>
      <c r="C158" s="196" t="s">
        <v>432</v>
      </c>
      <c r="D158" s="196" t="s">
        <v>148</v>
      </c>
      <c r="E158" s="197" t="s">
        <v>804</v>
      </c>
      <c r="F158" s="198" t="s">
        <v>911</v>
      </c>
      <c r="G158" s="199" t="s">
        <v>157</v>
      </c>
      <c r="H158" s="200">
        <v>6.06</v>
      </c>
      <c r="I158" s="201"/>
      <c r="J158" s="202">
        <f>ROUND(I158*H158,2)</f>
        <v>0</v>
      </c>
      <c r="K158" s="198" t="s">
        <v>158</v>
      </c>
      <c r="L158" s="203"/>
      <c r="M158" s="204" t="s">
        <v>5</v>
      </c>
      <c r="N158" s="205" t="s">
        <v>49</v>
      </c>
      <c r="O158" s="41"/>
      <c r="P158" s="183">
        <f>O158*H158</f>
        <v>0</v>
      </c>
      <c r="Q158" s="183">
        <v>0.085</v>
      </c>
      <c r="R158" s="183">
        <f>Q158*H158</f>
        <v>0.5151</v>
      </c>
      <c r="S158" s="183">
        <v>0</v>
      </c>
      <c r="T158" s="184">
        <f>S158*H158</f>
        <v>0</v>
      </c>
      <c r="AR158" s="23" t="s">
        <v>213</v>
      </c>
      <c r="AT158" s="23" t="s">
        <v>148</v>
      </c>
      <c r="AU158" s="23" t="s">
        <v>87</v>
      </c>
      <c r="AY158" s="23" t="s">
        <v>151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24</v>
      </c>
      <c r="BK158" s="185">
        <f>ROUND(I158*H158,2)</f>
        <v>0</v>
      </c>
      <c r="BL158" s="23" t="s">
        <v>176</v>
      </c>
      <c r="BM158" s="23" t="s">
        <v>912</v>
      </c>
    </row>
    <row r="159" spans="2:51" s="11" customFormat="1" ht="13.5">
      <c r="B159" s="186"/>
      <c r="D159" s="206" t="s">
        <v>161</v>
      </c>
      <c r="E159" s="195" t="s">
        <v>5</v>
      </c>
      <c r="F159" s="207" t="s">
        <v>197</v>
      </c>
      <c r="H159" s="208">
        <v>6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95" t="s">
        <v>161</v>
      </c>
      <c r="AU159" s="195" t="s">
        <v>87</v>
      </c>
      <c r="AV159" s="11" t="s">
        <v>87</v>
      </c>
      <c r="AW159" s="11" t="s">
        <v>41</v>
      </c>
      <c r="AX159" s="11" t="s">
        <v>24</v>
      </c>
      <c r="AY159" s="195" t="s">
        <v>151</v>
      </c>
    </row>
    <row r="160" spans="2:51" s="11" customFormat="1" ht="13.5">
      <c r="B160" s="186"/>
      <c r="D160" s="187" t="s">
        <v>161</v>
      </c>
      <c r="F160" s="189" t="s">
        <v>913</v>
      </c>
      <c r="H160" s="190">
        <v>6.06</v>
      </c>
      <c r="I160" s="191"/>
      <c r="L160" s="186"/>
      <c r="M160" s="192"/>
      <c r="N160" s="193"/>
      <c r="O160" s="193"/>
      <c r="P160" s="193"/>
      <c r="Q160" s="193"/>
      <c r="R160" s="193"/>
      <c r="S160" s="193"/>
      <c r="T160" s="194"/>
      <c r="AT160" s="195" t="s">
        <v>161</v>
      </c>
      <c r="AU160" s="195" t="s">
        <v>87</v>
      </c>
      <c r="AV160" s="11" t="s">
        <v>87</v>
      </c>
      <c r="AW160" s="11" t="s">
        <v>6</v>
      </c>
      <c r="AX160" s="11" t="s">
        <v>24</v>
      </c>
      <c r="AY160" s="195" t="s">
        <v>151</v>
      </c>
    </row>
    <row r="161" spans="2:65" s="1" customFormat="1" ht="22.5" customHeight="1">
      <c r="B161" s="173"/>
      <c r="C161" s="196" t="s">
        <v>438</v>
      </c>
      <c r="D161" s="196" t="s">
        <v>148</v>
      </c>
      <c r="E161" s="197" t="s">
        <v>914</v>
      </c>
      <c r="F161" s="198" t="s">
        <v>915</v>
      </c>
      <c r="G161" s="199" t="s">
        <v>157</v>
      </c>
      <c r="H161" s="200">
        <v>4.646</v>
      </c>
      <c r="I161" s="201"/>
      <c r="J161" s="202">
        <f>ROUND(I161*H161,2)</f>
        <v>0</v>
      </c>
      <c r="K161" s="198" t="s">
        <v>158</v>
      </c>
      <c r="L161" s="203"/>
      <c r="M161" s="204" t="s">
        <v>5</v>
      </c>
      <c r="N161" s="205" t="s">
        <v>49</v>
      </c>
      <c r="O161" s="41"/>
      <c r="P161" s="183">
        <f>O161*H161</f>
        <v>0</v>
      </c>
      <c r="Q161" s="183">
        <v>0.0483</v>
      </c>
      <c r="R161" s="183">
        <f>Q161*H161</f>
        <v>0.2244018</v>
      </c>
      <c r="S161" s="183">
        <v>0</v>
      </c>
      <c r="T161" s="184">
        <f>S161*H161</f>
        <v>0</v>
      </c>
      <c r="AR161" s="23" t="s">
        <v>213</v>
      </c>
      <c r="AT161" s="23" t="s">
        <v>148</v>
      </c>
      <c r="AU161" s="23" t="s">
        <v>87</v>
      </c>
      <c r="AY161" s="23" t="s">
        <v>151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176</v>
      </c>
      <c r="BM161" s="23" t="s">
        <v>916</v>
      </c>
    </row>
    <row r="162" spans="2:51" s="11" customFormat="1" ht="13.5">
      <c r="B162" s="186"/>
      <c r="D162" s="206" t="s">
        <v>161</v>
      </c>
      <c r="E162" s="195" t="s">
        <v>5</v>
      </c>
      <c r="F162" s="207" t="s">
        <v>910</v>
      </c>
      <c r="H162" s="208">
        <v>4.6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95" t="s">
        <v>161</v>
      </c>
      <c r="AU162" s="195" t="s">
        <v>87</v>
      </c>
      <c r="AV162" s="11" t="s">
        <v>87</v>
      </c>
      <c r="AW162" s="11" t="s">
        <v>41</v>
      </c>
      <c r="AX162" s="11" t="s">
        <v>24</v>
      </c>
      <c r="AY162" s="195" t="s">
        <v>151</v>
      </c>
    </row>
    <row r="163" spans="2:51" s="11" customFormat="1" ht="13.5">
      <c r="B163" s="186"/>
      <c r="D163" s="187" t="s">
        <v>161</v>
      </c>
      <c r="F163" s="189" t="s">
        <v>917</v>
      </c>
      <c r="H163" s="190">
        <v>4.646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95" t="s">
        <v>161</v>
      </c>
      <c r="AU163" s="195" t="s">
        <v>87</v>
      </c>
      <c r="AV163" s="11" t="s">
        <v>87</v>
      </c>
      <c r="AW163" s="11" t="s">
        <v>6</v>
      </c>
      <c r="AX163" s="11" t="s">
        <v>24</v>
      </c>
      <c r="AY163" s="195" t="s">
        <v>151</v>
      </c>
    </row>
    <row r="164" spans="2:65" s="1" customFormat="1" ht="22.5" customHeight="1">
      <c r="B164" s="173"/>
      <c r="C164" s="196" t="s">
        <v>443</v>
      </c>
      <c r="D164" s="196" t="s">
        <v>148</v>
      </c>
      <c r="E164" s="197" t="s">
        <v>918</v>
      </c>
      <c r="F164" s="198" t="s">
        <v>919</v>
      </c>
      <c r="G164" s="199" t="s">
        <v>157</v>
      </c>
      <c r="H164" s="200">
        <v>1.01</v>
      </c>
      <c r="I164" s="201"/>
      <c r="J164" s="202">
        <f>ROUND(I164*H164,2)</f>
        <v>0</v>
      </c>
      <c r="K164" s="198" t="s">
        <v>158</v>
      </c>
      <c r="L164" s="203"/>
      <c r="M164" s="204" t="s">
        <v>5</v>
      </c>
      <c r="N164" s="205" t="s">
        <v>49</v>
      </c>
      <c r="O164" s="41"/>
      <c r="P164" s="183">
        <f>O164*H164</f>
        <v>0</v>
      </c>
      <c r="Q164" s="183">
        <v>0.064</v>
      </c>
      <c r="R164" s="183">
        <f>Q164*H164</f>
        <v>0.06464</v>
      </c>
      <c r="S164" s="183">
        <v>0</v>
      </c>
      <c r="T164" s="184">
        <f>S164*H164</f>
        <v>0</v>
      </c>
      <c r="AR164" s="23" t="s">
        <v>213</v>
      </c>
      <c r="AT164" s="23" t="s">
        <v>148</v>
      </c>
      <c r="AU164" s="23" t="s">
        <v>87</v>
      </c>
      <c r="AY164" s="23" t="s">
        <v>151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3" t="s">
        <v>24</v>
      </c>
      <c r="BK164" s="185">
        <f>ROUND(I164*H164,2)</f>
        <v>0</v>
      </c>
      <c r="BL164" s="23" t="s">
        <v>176</v>
      </c>
      <c r="BM164" s="23" t="s">
        <v>920</v>
      </c>
    </row>
    <row r="165" spans="2:51" s="11" customFormat="1" ht="13.5">
      <c r="B165" s="186"/>
      <c r="D165" s="206" t="s">
        <v>161</v>
      </c>
      <c r="E165" s="195" t="s">
        <v>5</v>
      </c>
      <c r="F165" s="207" t="s">
        <v>24</v>
      </c>
      <c r="H165" s="208">
        <v>1</v>
      </c>
      <c r="I165" s="191"/>
      <c r="L165" s="186"/>
      <c r="M165" s="192"/>
      <c r="N165" s="193"/>
      <c r="O165" s="193"/>
      <c r="P165" s="193"/>
      <c r="Q165" s="193"/>
      <c r="R165" s="193"/>
      <c r="S165" s="193"/>
      <c r="T165" s="194"/>
      <c r="AT165" s="195" t="s">
        <v>161</v>
      </c>
      <c r="AU165" s="195" t="s">
        <v>87</v>
      </c>
      <c r="AV165" s="11" t="s">
        <v>87</v>
      </c>
      <c r="AW165" s="11" t="s">
        <v>41</v>
      </c>
      <c r="AX165" s="11" t="s">
        <v>24</v>
      </c>
      <c r="AY165" s="195" t="s">
        <v>151</v>
      </c>
    </row>
    <row r="166" spans="2:51" s="11" customFormat="1" ht="13.5">
      <c r="B166" s="186"/>
      <c r="D166" s="187" t="s">
        <v>161</v>
      </c>
      <c r="F166" s="189" t="s">
        <v>921</v>
      </c>
      <c r="H166" s="190">
        <v>1.01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5" t="s">
        <v>161</v>
      </c>
      <c r="AU166" s="195" t="s">
        <v>87</v>
      </c>
      <c r="AV166" s="11" t="s">
        <v>87</v>
      </c>
      <c r="AW166" s="11" t="s">
        <v>6</v>
      </c>
      <c r="AX166" s="11" t="s">
        <v>24</v>
      </c>
      <c r="AY166" s="195" t="s">
        <v>151</v>
      </c>
    </row>
    <row r="167" spans="2:65" s="1" customFormat="1" ht="31.5" customHeight="1">
      <c r="B167" s="173"/>
      <c r="C167" s="174" t="s">
        <v>448</v>
      </c>
      <c r="D167" s="174" t="s">
        <v>154</v>
      </c>
      <c r="E167" s="175" t="s">
        <v>922</v>
      </c>
      <c r="F167" s="176" t="s">
        <v>923</v>
      </c>
      <c r="G167" s="177" t="s">
        <v>451</v>
      </c>
      <c r="H167" s="178">
        <v>7</v>
      </c>
      <c r="I167" s="179"/>
      <c r="J167" s="180">
        <f>ROUND(I167*H167,2)</f>
        <v>0</v>
      </c>
      <c r="K167" s="176" t="s">
        <v>158</v>
      </c>
      <c r="L167" s="40"/>
      <c r="M167" s="181" t="s">
        <v>5</v>
      </c>
      <c r="N167" s="182" t="s">
        <v>49</v>
      </c>
      <c r="O167" s="41"/>
      <c r="P167" s="183">
        <f>O167*H167</f>
        <v>0</v>
      </c>
      <c r="Q167" s="183">
        <v>0.1294996</v>
      </c>
      <c r="R167" s="183">
        <f>Q167*H167</f>
        <v>0.9064972</v>
      </c>
      <c r="S167" s="183">
        <v>0</v>
      </c>
      <c r="T167" s="184">
        <f>S167*H167</f>
        <v>0</v>
      </c>
      <c r="AR167" s="23" t="s">
        <v>176</v>
      </c>
      <c r="AT167" s="23" t="s">
        <v>154</v>
      </c>
      <c r="AU167" s="23" t="s">
        <v>87</v>
      </c>
      <c r="AY167" s="23" t="s">
        <v>151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176</v>
      </c>
      <c r="BM167" s="23" t="s">
        <v>924</v>
      </c>
    </row>
    <row r="168" spans="2:51" s="11" customFormat="1" ht="13.5">
      <c r="B168" s="186"/>
      <c r="D168" s="187" t="s">
        <v>161</v>
      </c>
      <c r="E168" s="188" t="s">
        <v>5</v>
      </c>
      <c r="F168" s="189" t="s">
        <v>203</v>
      </c>
      <c r="H168" s="190">
        <v>7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95" t="s">
        <v>161</v>
      </c>
      <c r="AU168" s="195" t="s">
        <v>87</v>
      </c>
      <c r="AV168" s="11" t="s">
        <v>87</v>
      </c>
      <c r="AW168" s="11" t="s">
        <v>41</v>
      </c>
      <c r="AX168" s="11" t="s">
        <v>24</v>
      </c>
      <c r="AY168" s="195" t="s">
        <v>151</v>
      </c>
    </row>
    <row r="169" spans="2:65" s="1" customFormat="1" ht="22.5" customHeight="1">
      <c r="B169" s="173"/>
      <c r="C169" s="196" t="s">
        <v>453</v>
      </c>
      <c r="D169" s="196" t="s">
        <v>148</v>
      </c>
      <c r="E169" s="197" t="s">
        <v>925</v>
      </c>
      <c r="F169" s="198" t="s">
        <v>926</v>
      </c>
      <c r="G169" s="199" t="s">
        <v>157</v>
      </c>
      <c r="H169" s="200">
        <v>7.07</v>
      </c>
      <c r="I169" s="201"/>
      <c r="J169" s="202">
        <f>ROUND(I169*H169,2)</f>
        <v>0</v>
      </c>
      <c r="K169" s="198" t="s">
        <v>158</v>
      </c>
      <c r="L169" s="203"/>
      <c r="M169" s="204" t="s">
        <v>5</v>
      </c>
      <c r="N169" s="205" t="s">
        <v>49</v>
      </c>
      <c r="O169" s="41"/>
      <c r="P169" s="183">
        <f>O169*H169</f>
        <v>0</v>
      </c>
      <c r="Q169" s="183">
        <v>0.058</v>
      </c>
      <c r="R169" s="183">
        <f>Q169*H169</f>
        <v>0.41006000000000004</v>
      </c>
      <c r="S169" s="183">
        <v>0</v>
      </c>
      <c r="T169" s="184">
        <f>S169*H169</f>
        <v>0</v>
      </c>
      <c r="AR169" s="23" t="s">
        <v>213</v>
      </c>
      <c r="AT169" s="23" t="s">
        <v>148</v>
      </c>
      <c r="AU169" s="23" t="s">
        <v>87</v>
      </c>
      <c r="AY169" s="23" t="s">
        <v>151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176</v>
      </c>
      <c r="BM169" s="23" t="s">
        <v>927</v>
      </c>
    </row>
    <row r="170" spans="2:51" s="11" customFormat="1" ht="13.5">
      <c r="B170" s="186"/>
      <c r="D170" s="206" t="s">
        <v>161</v>
      </c>
      <c r="E170" s="195" t="s">
        <v>5</v>
      </c>
      <c r="F170" s="207" t="s">
        <v>203</v>
      </c>
      <c r="H170" s="208">
        <v>7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95" t="s">
        <v>161</v>
      </c>
      <c r="AU170" s="195" t="s">
        <v>87</v>
      </c>
      <c r="AV170" s="11" t="s">
        <v>87</v>
      </c>
      <c r="AW170" s="11" t="s">
        <v>41</v>
      </c>
      <c r="AX170" s="11" t="s">
        <v>24</v>
      </c>
      <c r="AY170" s="195" t="s">
        <v>151</v>
      </c>
    </row>
    <row r="171" spans="2:51" s="11" customFormat="1" ht="13.5">
      <c r="B171" s="186"/>
      <c r="D171" s="187" t="s">
        <v>161</v>
      </c>
      <c r="F171" s="189" t="s">
        <v>928</v>
      </c>
      <c r="H171" s="190">
        <v>7.07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95" t="s">
        <v>161</v>
      </c>
      <c r="AU171" s="195" t="s">
        <v>87</v>
      </c>
      <c r="AV171" s="11" t="s">
        <v>87</v>
      </c>
      <c r="AW171" s="11" t="s">
        <v>6</v>
      </c>
      <c r="AX171" s="11" t="s">
        <v>24</v>
      </c>
      <c r="AY171" s="195" t="s">
        <v>151</v>
      </c>
    </row>
    <row r="172" spans="2:65" s="1" customFormat="1" ht="22.5" customHeight="1">
      <c r="B172" s="173"/>
      <c r="C172" s="174" t="s">
        <v>460</v>
      </c>
      <c r="D172" s="174" t="s">
        <v>154</v>
      </c>
      <c r="E172" s="175" t="s">
        <v>808</v>
      </c>
      <c r="F172" s="176" t="s">
        <v>809</v>
      </c>
      <c r="G172" s="177" t="s">
        <v>299</v>
      </c>
      <c r="H172" s="178">
        <v>0.616</v>
      </c>
      <c r="I172" s="179"/>
      <c r="J172" s="180">
        <f>ROUND(I172*H172,2)</f>
        <v>0</v>
      </c>
      <c r="K172" s="176" t="s">
        <v>158</v>
      </c>
      <c r="L172" s="40"/>
      <c r="M172" s="181" t="s">
        <v>5</v>
      </c>
      <c r="N172" s="182" t="s">
        <v>49</v>
      </c>
      <c r="O172" s="41"/>
      <c r="P172" s="183">
        <f>O172*H172</f>
        <v>0</v>
      </c>
      <c r="Q172" s="183">
        <v>2.25634</v>
      </c>
      <c r="R172" s="183">
        <f>Q172*H172</f>
        <v>1.38990544</v>
      </c>
      <c r="S172" s="183">
        <v>0</v>
      </c>
      <c r="T172" s="184">
        <f>S172*H172</f>
        <v>0</v>
      </c>
      <c r="AR172" s="23" t="s">
        <v>176</v>
      </c>
      <c r="AT172" s="23" t="s">
        <v>154</v>
      </c>
      <c r="AU172" s="23" t="s">
        <v>87</v>
      </c>
      <c r="AY172" s="23" t="s">
        <v>151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3" t="s">
        <v>24</v>
      </c>
      <c r="BK172" s="185">
        <f>ROUND(I172*H172,2)</f>
        <v>0</v>
      </c>
      <c r="BL172" s="23" t="s">
        <v>176</v>
      </c>
      <c r="BM172" s="23" t="s">
        <v>929</v>
      </c>
    </row>
    <row r="173" spans="2:51" s="11" customFormat="1" ht="13.5">
      <c r="B173" s="186"/>
      <c r="D173" s="206" t="s">
        <v>161</v>
      </c>
      <c r="E173" s="195" t="s">
        <v>5</v>
      </c>
      <c r="F173" s="207" t="s">
        <v>930</v>
      </c>
      <c r="H173" s="208">
        <v>0.406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95" t="s">
        <v>161</v>
      </c>
      <c r="AU173" s="195" t="s">
        <v>87</v>
      </c>
      <c r="AV173" s="11" t="s">
        <v>87</v>
      </c>
      <c r="AW173" s="11" t="s">
        <v>41</v>
      </c>
      <c r="AX173" s="11" t="s">
        <v>78</v>
      </c>
      <c r="AY173" s="195" t="s">
        <v>151</v>
      </c>
    </row>
    <row r="174" spans="2:51" s="11" customFormat="1" ht="13.5">
      <c r="B174" s="186"/>
      <c r="D174" s="206" t="s">
        <v>161</v>
      </c>
      <c r="E174" s="195" t="s">
        <v>5</v>
      </c>
      <c r="F174" s="207" t="s">
        <v>931</v>
      </c>
      <c r="H174" s="208">
        <v>0.21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95" t="s">
        <v>161</v>
      </c>
      <c r="AU174" s="195" t="s">
        <v>87</v>
      </c>
      <c r="AV174" s="11" t="s">
        <v>87</v>
      </c>
      <c r="AW174" s="11" t="s">
        <v>41</v>
      </c>
      <c r="AX174" s="11" t="s">
        <v>78</v>
      </c>
      <c r="AY174" s="195" t="s">
        <v>151</v>
      </c>
    </row>
    <row r="175" spans="2:51" s="13" customFormat="1" ht="13.5">
      <c r="B175" s="225"/>
      <c r="D175" s="206" t="s">
        <v>161</v>
      </c>
      <c r="E175" s="242" t="s">
        <v>5</v>
      </c>
      <c r="F175" s="243" t="s">
        <v>283</v>
      </c>
      <c r="H175" s="244">
        <v>0.616</v>
      </c>
      <c r="I175" s="229"/>
      <c r="L175" s="225"/>
      <c r="M175" s="230"/>
      <c r="N175" s="231"/>
      <c r="O175" s="231"/>
      <c r="P175" s="231"/>
      <c r="Q175" s="231"/>
      <c r="R175" s="231"/>
      <c r="S175" s="231"/>
      <c r="T175" s="232"/>
      <c r="AT175" s="233" t="s">
        <v>161</v>
      </c>
      <c r="AU175" s="233" t="s">
        <v>87</v>
      </c>
      <c r="AV175" s="13" t="s">
        <v>176</v>
      </c>
      <c r="AW175" s="13" t="s">
        <v>41</v>
      </c>
      <c r="AX175" s="13" t="s">
        <v>24</v>
      </c>
      <c r="AY175" s="233" t="s">
        <v>151</v>
      </c>
    </row>
    <row r="176" spans="2:63" s="10" customFormat="1" ht="29.85" customHeight="1">
      <c r="B176" s="159"/>
      <c r="D176" s="170" t="s">
        <v>77</v>
      </c>
      <c r="E176" s="171" t="s">
        <v>675</v>
      </c>
      <c r="F176" s="171" t="s">
        <v>932</v>
      </c>
      <c r="I176" s="162"/>
      <c r="J176" s="172">
        <f>BK176</f>
        <v>0</v>
      </c>
      <c r="L176" s="159"/>
      <c r="M176" s="164"/>
      <c r="N176" s="165"/>
      <c r="O176" s="165"/>
      <c r="P176" s="166">
        <f>SUM(P177:P178)</f>
        <v>0</v>
      </c>
      <c r="Q176" s="165"/>
      <c r="R176" s="166">
        <f>SUM(R177:R178)</f>
        <v>0</v>
      </c>
      <c r="S176" s="165"/>
      <c r="T176" s="167">
        <f>SUM(T177:T178)</f>
        <v>0</v>
      </c>
      <c r="AR176" s="160" t="s">
        <v>24</v>
      </c>
      <c r="AT176" s="168" t="s">
        <v>77</v>
      </c>
      <c r="AU176" s="168" t="s">
        <v>24</v>
      </c>
      <c r="AY176" s="160" t="s">
        <v>151</v>
      </c>
      <c r="BK176" s="169">
        <f>SUM(BK177:BK178)</f>
        <v>0</v>
      </c>
    </row>
    <row r="177" spans="2:65" s="1" customFormat="1" ht="22.5" customHeight="1">
      <c r="B177" s="173"/>
      <c r="C177" s="174" t="s">
        <v>466</v>
      </c>
      <c r="D177" s="174" t="s">
        <v>154</v>
      </c>
      <c r="E177" s="175" t="s">
        <v>933</v>
      </c>
      <c r="F177" s="176" t="s">
        <v>934</v>
      </c>
      <c r="G177" s="177" t="s">
        <v>351</v>
      </c>
      <c r="H177" s="178">
        <v>37.863</v>
      </c>
      <c r="I177" s="179"/>
      <c r="J177" s="180">
        <f>ROUND(I177*H177,2)</f>
        <v>0</v>
      </c>
      <c r="K177" s="176" t="s">
        <v>158</v>
      </c>
      <c r="L177" s="40"/>
      <c r="M177" s="181" t="s">
        <v>5</v>
      </c>
      <c r="N177" s="182" t="s">
        <v>49</v>
      </c>
      <c r="O177" s="4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176</v>
      </c>
      <c r="AT177" s="23" t="s">
        <v>154</v>
      </c>
      <c r="AU177" s="23" t="s">
        <v>87</v>
      </c>
      <c r="AY177" s="23" t="s">
        <v>151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24</v>
      </c>
      <c r="BK177" s="185">
        <f>ROUND(I177*H177,2)</f>
        <v>0</v>
      </c>
      <c r="BL177" s="23" t="s">
        <v>176</v>
      </c>
      <c r="BM177" s="23" t="s">
        <v>935</v>
      </c>
    </row>
    <row r="178" spans="2:65" s="1" customFormat="1" ht="31.5" customHeight="1">
      <c r="B178" s="173"/>
      <c r="C178" s="174" t="s">
        <v>472</v>
      </c>
      <c r="D178" s="174" t="s">
        <v>154</v>
      </c>
      <c r="E178" s="175" t="s">
        <v>936</v>
      </c>
      <c r="F178" s="176" t="s">
        <v>937</v>
      </c>
      <c r="G178" s="177" t="s">
        <v>351</v>
      </c>
      <c r="H178" s="178">
        <v>37.863</v>
      </c>
      <c r="I178" s="179"/>
      <c r="J178" s="180">
        <f>ROUND(I178*H178,2)</f>
        <v>0</v>
      </c>
      <c r="K178" s="176" t="s">
        <v>158</v>
      </c>
      <c r="L178" s="40"/>
      <c r="M178" s="181" t="s">
        <v>5</v>
      </c>
      <c r="N178" s="245" t="s">
        <v>49</v>
      </c>
      <c r="O178" s="246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3" t="s">
        <v>176</v>
      </c>
      <c r="AT178" s="23" t="s">
        <v>154</v>
      </c>
      <c r="AU178" s="23" t="s">
        <v>87</v>
      </c>
      <c r="AY178" s="23" t="s">
        <v>151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3" t="s">
        <v>24</v>
      </c>
      <c r="BK178" s="185">
        <f>ROUND(I178*H178,2)</f>
        <v>0</v>
      </c>
      <c r="BL178" s="23" t="s">
        <v>176</v>
      </c>
      <c r="BM178" s="23" t="s">
        <v>938</v>
      </c>
    </row>
    <row r="179" spans="2:12" s="1" customFormat="1" ht="6.95" customHeight="1">
      <c r="B179" s="55"/>
      <c r="C179" s="56"/>
      <c r="D179" s="56"/>
      <c r="E179" s="56"/>
      <c r="F179" s="56"/>
      <c r="G179" s="56"/>
      <c r="H179" s="56"/>
      <c r="I179" s="126"/>
      <c r="J179" s="56"/>
      <c r="K179" s="56"/>
      <c r="L179" s="40"/>
    </row>
  </sheetData>
  <autoFilter ref="C80:K178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939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ROUND(SUM(BE79:BE127),2)</f>
        <v>0</v>
      </c>
      <c r="G30" s="41"/>
      <c r="H30" s="41"/>
      <c r="I30" s="118">
        <v>0.21</v>
      </c>
      <c r="J30" s="117">
        <f>ROUND(ROUND((SUM(BE79:BE127)),2)*I30,2)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ROUND(SUM(BF79:BF127),2)</f>
        <v>0</v>
      </c>
      <c r="G31" s="41"/>
      <c r="H31" s="41"/>
      <c r="I31" s="118">
        <v>0.15</v>
      </c>
      <c r="J31" s="117">
        <f>ROUND(ROUND((SUM(BF79:BF127)),2)*I31,2)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ROUND(SUM(BG79:BG127),2)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ROUND(SUM(BH79:BH127),2)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ROUND(SUM(BI79:BI127),2)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103 - DIO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J79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265</v>
      </c>
      <c r="E57" s="137"/>
      <c r="F57" s="137"/>
      <c r="G57" s="137"/>
      <c r="H57" s="137"/>
      <c r="I57" s="138"/>
      <c r="J57" s="139">
        <f>J80</f>
        <v>0</v>
      </c>
      <c r="K57" s="140"/>
    </row>
    <row r="58" spans="2:11" s="8" customFormat="1" ht="19.9" customHeight="1">
      <c r="B58" s="141"/>
      <c r="C58" s="142"/>
      <c r="D58" s="143" t="s">
        <v>270</v>
      </c>
      <c r="E58" s="144"/>
      <c r="F58" s="144"/>
      <c r="G58" s="144"/>
      <c r="H58" s="144"/>
      <c r="I58" s="145"/>
      <c r="J58" s="146">
        <f>J81</f>
        <v>0</v>
      </c>
      <c r="K58" s="147"/>
    </row>
    <row r="59" spans="2:11" s="7" customFormat="1" ht="24.95" customHeight="1">
      <c r="B59" s="134"/>
      <c r="C59" s="135"/>
      <c r="D59" s="136" t="s">
        <v>133</v>
      </c>
      <c r="E59" s="137"/>
      <c r="F59" s="137"/>
      <c r="G59" s="137"/>
      <c r="H59" s="137"/>
      <c r="I59" s="138"/>
      <c r="J59" s="139">
        <f>J126</f>
        <v>0</v>
      </c>
      <c r="K59" s="140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05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26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27"/>
      <c r="J65" s="59"/>
      <c r="K65" s="59"/>
      <c r="L65" s="40"/>
    </row>
    <row r="66" spans="2:12" s="1" customFormat="1" ht="36.95" customHeight="1">
      <c r="B66" s="40"/>
      <c r="C66" s="60" t="s">
        <v>134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22.5" customHeight="1">
      <c r="B69" s="40"/>
      <c r="E69" s="289" t="str">
        <f>E7</f>
        <v>III/1257 Polánka, most ev.č. 1257-3</v>
      </c>
      <c r="F69" s="290"/>
      <c r="G69" s="290"/>
      <c r="H69" s="290"/>
      <c r="L69" s="40"/>
    </row>
    <row r="70" spans="2:12" s="1" customFormat="1" ht="14.45" customHeight="1">
      <c r="B70" s="40"/>
      <c r="C70" s="62" t="s">
        <v>124</v>
      </c>
      <c r="L70" s="40"/>
    </row>
    <row r="71" spans="2:12" s="1" customFormat="1" ht="23.25" customHeight="1">
      <c r="B71" s="40"/>
      <c r="E71" s="270" t="str">
        <f>E9</f>
        <v>103 - DIO</v>
      </c>
      <c r="F71" s="291"/>
      <c r="G71" s="291"/>
      <c r="H71" s="291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25</v>
      </c>
      <c r="F73" s="148" t="str">
        <f>F12</f>
        <v xml:space="preserve"> </v>
      </c>
      <c r="I73" s="149" t="s">
        <v>27</v>
      </c>
      <c r="J73" s="66" t="str">
        <f>IF(J12="","",J12)</f>
        <v>3. 1. 2018</v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31</v>
      </c>
      <c r="F75" s="148" t="str">
        <f>E15</f>
        <v>Středočeský kraj,  Zborovská 11, Praha 4</v>
      </c>
      <c r="I75" s="149" t="s">
        <v>37</v>
      </c>
      <c r="J75" s="148" t="str">
        <f>E21</f>
        <v xml:space="preserve">PRAGOPROJEKT, a.s.  Praha </v>
      </c>
      <c r="L75" s="40"/>
    </row>
    <row r="76" spans="2:12" s="1" customFormat="1" ht="14.45" customHeight="1">
      <c r="B76" s="40"/>
      <c r="C76" s="62" t="s">
        <v>35</v>
      </c>
      <c r="F76" s="148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9" customFormat="1" ht="29.25" customHeight="1">
      <c r="B78" s="150"/>
      <c r="C78" s="151" t="s">
        <v>135</v>
      </c>
      <c r="D78" s="152" t="s">
        <v>63</v>
      </c>
      <c r="E78" s="152" t="s">
        <v>59</v>
      </c>
      <c r="F78" s="152" t="s">
        <v>136</v>
      </c>
      <c r="G78" s="152" t="s">
        <v>137</v>
      </c>
      <c r="H78" s="152" t="s">
        <v>138</v>
      </c>
      <c r="I78" s="153" t="s">
        <v>139</v>
      </c>
      <c r="J78" s="152" t="s">
        <v>128</v>
      </c>
      <c r="K78" s="154" t="s">
        <v>140</v>
      </c>
      <c r="L78" s="150"/>
      <c r="M78" s="72" t="s">
        <v>141</v>
      </c>
      <c r="N78" s="73" t="s">
        <v>48</v>
      </c>
      <c r="O78" s="73" t="s">
        <v>142</v>
      </c>
      <c r="P78" s="73" t="s">
        <v>143</v>
      </c>
      <c r="Q78" s="73" t="s">
        <v>144</v>
      </c>
      <c r="R78" s="73" t="s">
        <v>145</v>
      </c>
      <c r="S78" s="73" t="s">
        <v>146</v>
      </c>
      <c r="T78" s="74" t="s">
        <v>147</v>
      </c>
    </row>
    <row r="79" spans="2:63" s="1" customFormat="1" ht="29.25" customHeight="1">
      <c r="B79" s="40"/>
      <c r="C79" s="76" t="s">
        <v>129</v>
      </c>
      <c r="J79" s="155">
        <f>BK79</f>
        <v>0</v>
      </c>
      <c r="L79" s="40"/>
      <c r="M79" s="75"/>
      <c r="N79" s="67"/>
      <c r="O79" s="67"/>
      <c r="P79" s="156">
        <f>P80+P126</f>
        <v>0</v>
      </c>
      <c r="Q79" s="67"/>
      <c r="R79" s="156">
        <f>R80+R126</f>
        <v>0</v>
      </c>
      <c r="S79" s="67"/>
      <c r="T79" s="157">
        <f>T80+T126</f>
        <v>0</v>
      </c>
      <c r="AT79" s="23" t="s">
        <v>77</v>
      </c>
      <c r="AU79" s="23" t="s">
        <v>130</v>
      </c>
      <c r="BK79" s="158">
        <f>BK80+BK126</f>
        <v>0</v>
      </c>
    </row>
    <row r="80" spans="2:63" s="10" customFormat="1" ht="37.35" customHeight="1">
      <c r="B80" s="159"/>
      <c r="D80" s="160" t="s">
        <v>77</v>
      </c>
      <c r="E80" s="161" t="s">
        <v>273</v>
      </c>
      <c r="F80" s="161" t="s">
        <v>274</v>
      </c>
      <c r="I80" s="162"/>
      <c r="J80" s="163">
        <f>BK80</f>
        <v>0</v>
      </c>
      <c r="L80" s="159"/>
      <c r="M80" s="164"/>
      <c r="N80" s="165"/>
      <c r="O80" s="165"/>
      <c r="P80" s="166">
        <f>P81</f>
        <v>0</v>
      </c>
      <c r="Q80" s="165"/>
      <c r="R80" s="166">
        <f>R81</f>
        <v>0</v>
      </c>
      <c r="S80" s="165"/>
      <c r="T80" s="167">
        <f>T81</f>
        <v>0</v>
      </c>
      <c r="AR80" s="160" t="s">
        <v>24</v>
      </c>
      <c r="AT80" s="168" t="s">
        <v>77</v>
      </c>
      <c r="AU80" s="168" t="s">
        <v>78</v>
      </c>
      <c r="AY80" s="160" t="s">
        <v>151</v>
      </c>
      <c r="BK80" s="169">
        <f>BK81</f>
        <v>0</v>
      </c>
    </row>
    <row r="81" spans="2:63" s="10" customFormat="1" ht="19.9" customHeight="1">
      <c r="B81" s="159"/>
      <c r="D81" s="170" t="s">
        <v>77</v>
      </c>
      <c r="E81" s="171" t="s">
        <v>221</v>
      </c>
      <c r="F81" s="171" t="s">
        <v>571</v>
      </c>
      <c r="I81" s="162"/>
      <c r="J81" s="172">
        <f>BK81</f>
        <v>0</v>
      </c>
      <c r="L81" s="159"/>
      <c r="M81" s="164"/>
      <c r="N81" s="165"/>
      <c r="O81" s="165"/>
      <c r="P81" s="166">
        <f>SUM(P82:P125)</f>
        <v>0</v>
      </c>
      <c r="Q81" s="165"/>
      <c r="R81" s="166">
        <f>SUM(R82:R125)</f>
        <v>0</v>
      </c>
      <c r="S81" s="165"/>
      <c r="T81" s="167">
        <f>SUM(T82:T125)</f>
        <v>0</v>
      </c>
      <c r="AR81" s="160" t="s">
        <v>24</v>
      </c>
      <c r="AT81" s="168" t="s">
        <v>77</v>
      </c>
      <c r="AU81" s="168" t="s">
        <v>24</v>
      </c>
      <c r="AY81" s="160" t="s">
        <v>151</v>
      </c>
      <c r="BK81" s="169">
        <f>SUM(BK82:BK125)</f>
        <v>0</v>
      </c>
    </row>
    <row r="82" spans="2:65" s="1" customFormat="1" ht="22.5" customHeight="1">
      <c r="B82" s="173"/>
      <c r="C82" s="174" t="s">
        <v>24</v>
      </c>
      <c r="D82" s="174" t="s">
        <v>154</v>
      </c>
      <c r="E82" s="175" t="s">
        <v>940</v>
      </c>
      <c r="F82" s="176" t="s">
        <v>941</v>
      </c>
      <c r="G82" s="177" t="s">
        <v>157</v>
      </c>
      <c r="H82" s="178">
        <v>93</v>
      </c>
      <c r="I82" s="179"/>
      <c r="J82" s="180">
        <f>ROUND(I82*H82,2)</f>
        <v>0</v>
      </c>
      <c r="K82" s="176" t="s">
        <v>158</v>
      </c>
      <c r="L82" s="40"/>
      <c r="M82" s="181" t="s">
        <v>5</v>
      </c>
      <c r="N82" s="182" t="s">
        <v>49</v>
      </c>
      <c r="O82" s="41"/>
      <c r="P82" s="183">
        <f>O82*H82</f>
        <v>0</v>
      </c>
      <c r="Q82" s="183">
        <v>0</v>
      </c>
      <c r="R82" s="183">
        <f>Q82*H82</f>
        <v>0</v>
      </c>
      <c r="S82" s="183">
        <v>0</v>
      </c>
      <c r="T82" s="184">
        <f>S82*H82</f>
        <v>0</v>
      </c>
      <c r="AR82" s="23" t="s">
        <v>176</v>
      </c>
      <c r="AT82" s="23" t="s">
        <v>154</v>
      </c>
      <c r="AU82" s="23" t="s">
        <v>87</v>
      </c>
      <c r="AY82" s="23" t="s">
        <v>151</v>
      </c>
      <c r="BE82" s="185">
        <f>IF(N82="základní",J82,0)</f>
        <v>0</v>
      </c>
      <c r="BF82" s="185">
        <f>IF(N82="snížená",J82,0)</f>
        <v>0</v>
      </c>
      <c r="BG82" s="185">
        <f>IF(N82="zákl. přenesená",J82,0)</f>
        <v>0</v>
      </c>
      <c r="BH82" s="185">
        <f>IF(N82="sníž. přenesená",J82,0)</f>
        <v>0</v>
      </c>
      <c r="BI82" s="185">
        <f>IF(N82="nulová",J82,0)</f>
        <v>0</v>
      </c>
      <c r="BJ82" s="23" t="s">
        <v>24</v>
      </c>
      <c r="BK82" s="185">
        <f>ROUND(I82*H82,2)</f>
        <v>0</v>
      </c>
      <c r="BL82" s="23" t="s">
        <v>176</v>
      </c>
      <c r="BM82" s="23" t="s">
        <v>942</v>
      </c>
    </row>
    <row r="83" spans="2:51" s="11" customFormat="1" ht="13.5">
      <c r="B83" s="186"/>
      <c r="D83" s="187" t="s">
        <v>161</v>
      </c>
      <c r="E83" s="188" t="s">
        <v>5</v>
      </c>
      <c r="F83" s="189" t="s">
        <v>943</v>
      </c>
      <c r="H83" s="190">
        <v>93</v>
      </c>
      <c r="I83" s="191"/>
      <c r="L83" s="186"/>
      <c r="M83" s="192"/>
      <c r="N83" s="193"/>
      <c r="O83" s="193"/>
      <c r="P83" s="193"/>
      <c r="Q83" s="193"/>
      <c r="R83" s="193"/>
      <c r="S83" s="193"/>
      <c r="T83" s="194"/>
      <c r="AT83" s="195" t="s">
        <v>161</v>
      </c>
      <c r="AU83" s="195" t="s">
        <v>87</v>
      </c>
      <c r="AV83" s="11" t="s">
        <v>87</v>
      </c>
      <c r="AW83" s="11" t="s">
        <v>41</v>
      </c>
      <c r="AX83" s="11" t="s">
        <v>24</v>
      </c>
      <c r="AY83" s="195" t="s">
        <v>151</v>
      </c>
    </row>
    <row r="84" spans="2:65" s="1" customFormat="1" ht="22.5" customHeight="1">
      <c r="B84" s="173"/>
      <c r="C84" s="174" t="s">
        <v>87</v>
      </c>
      <c r="D84" s="174" t="s">
        <v>154</v>
      </c>
      <c r="E84" s="175" t="s">
        <v>944</v>
      </c>
      <c r="F84" s="176" t="s">
        <v>945</v>
      </c>
      <c r="G84" s="177" t="s">
        <v>157</v>
      </c>
      <c r="H84" s="178">
        <v>93</v>
      </c>
      <c r="I84" s="179"/>
      <c r="J84" s="180">
        <f>ROUND(I84*H84,2)</f>
        <v>0</v>
      </c>
      <c r="K84" s="176" t="s">
        <v>158</v>
      </c>
      <c r="L84" s="40"/>
      <c r="M84" s="181" t="s">
        <v>5</v>
      </c>
      <c r="N84" s="182" t="s">
        <v>49</v>
      </c>
      <c r="O84" s="41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3" t="s">
        <v>176</v>
      </c>
      <c r="AT84" s="23" t="s">
        <v>154</v>
      </c>
      <c r="AU84" s="23" t="s">
        <v>87</v>
      </c>
      <c r="AY84" s="23" t="s">
        <v>151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3" t="s">
        <v>24</v>
      </c>
      <c r="BK84" s="185">
        <f>ROUND(I84*H84,2)</f>
        <v>0</v>
      </c>
      <c r="BL84" s="23" t="s">
        <v>176</v>
      </c>
      <c r="BM84" s="23" t="s">
        <v>946</v>
      </c>
    </row>
    <row r="85" spans="2:51" s="11" customFormat="1" ht="13.5">
      <c r="B85" s="186"/>
      <c r="D85" s="187" t="s">
        <v>161</v>
      </c>
      <c r="E85" s="188" t="s">
        <v>5</v>
      </c>
      <c r="F85" s="189" t="s">
        <v>947</v>
      </c>
      <c r="H85" s="190">
        <v>93</v>
      </c>
      <c r="I85" s="191"/>
      <c r="L85" s="186"/>
      <c r="M85" s="192"/>
      <c r="N85" s="193"/>
      <c r="O85" s="193"/>
      <c r="P85" s="193"/>
      <c r="Q85" s="193"/>
      <c r="R85" s="193"/>
      <c r="S85" s="193"/>
      <c r="T85" s="194"/>
      <c r="AT85" s="195" t="s">
        <v>161</v>
      </c>
      <c r="AU85" s="195" t="s">
        <v>87</v>
      </c>
      <c r="AV85" s="11" t="s">
        <v>87</v>
      </c>
      <c r="AW85" s="11" t="s">
        <v>41</v>
      </c>
      <c r="AX85" s="11" t="s">
        <v>24</v>
      </c>
      <c r="AY85" s="195" t="s">
        <v>151</v>
      </c>
    </row>
    <row r="86" spans="2:65" s="1" customFormat="1" ht="22.5" customHeight="1">
      <c r="B86" s="173"/>
      <c r="C86" s="174" t="s">
        <v>150</v>
      </c>
      <c r="D86" s="174" t="s">
        <v>154</v>
      </c>
      <c r="E86" s="175" t="s">
        <v>948</v>
      </c>
      <c r="F86" s="176" t="s">
        <v>949</v>
      </c>
      <c r="G86" s="177" t="s">
        <v>157</v>
      </c>
      <c r="H86" s="178">
        <v>48</v>
      </c>
      <c r="I86" s="179"/>
      <c r="J86" s="180">
        <f>ROUND(I86*H86,2)</f>
        <v>0</v>
      </c>
      <c r="K86" s="176" t="s">
        <v>158</v>
      </c>
      <c r="L86" s="40"/>
      <c r="M86" s="181" t="s">
        <v>5</v>
      </c>
      <c r="N86" s="182" t="s">
        <v>49</v>
      </c>
      <c r="O86" s="41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23" t="s">
        <v>176</v>
      </c>
      <c r="AT86" s="23" t="s">
        <v>154</v>
      </c>
      <c r="AU86" s="23" t="s">
        <v>87</v>
      </c>
      <c r="AY86" s="23" t="s">
        <v>151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24</v>
      </c>
      <c r="BK86" s="185">
        <f>ROUND(I86*H86,2)</f>
        <v>0</v>
      </c>
      <c r="BL86" s="23" t="s">
        <v>176</v>
      </c>
      <c r="BM86" s="23" t="s">
        <v>950</v>
      </c>
    </row>
    <row r="87" spans="2:51" s="12" customFormat="1" ht="13.5">
      <c r="B87" s="211"/>
      <c r="D87" s="206" t="s">
        <v>161</v>
      </c>
      <c r="E87" s="212" t="s">
        <v>5</v>
      </c>
      <c r="F87" s="213" t="s">
        <v>951</v>
      </c>
      <c r="H87" s="214" t="s">
        <v>5</v>
      </c>
      <c r="I87" s="215"/>
      <c r="L87" s="211"/>
      <c r="M87" s="216"/>
      <c r="N87" s="217"/>
      <c r="O87" s="217"/>
      <c r="P87" s="217"/>
      <c r="Q87" s="217"/>
      <c r="R87" s="217"/>
      <c r="S87" s="217"/>
      <c r="T87" s="218"/>
      <c r="AT87" s="214" t="s">
        <v>161</v>
      </c>
      <c r="AU87" s="214" t="s">
        <v>87</v>
      </c>
      <c r="AV87" s="12" t="s">
        <v>24</v>
      </c>
      <c r="AW87" s="12" t="s">
        <v>41</v>
      </c>
      <c r="AX87" s="12" t="s">
        <v>78</v>
      </c>
      <c r="AY87" s="214" t="s">
        <v>151</v>
      </c>
    </row>
    <row r="88" spans="2:51" s="11" customFormat="1" ht="13.5">
      <c r="B88" s="186"/>
      <c r="D88" s="206" t="s">
        <v>161</v>
      </c>
      <c r="E88" s="195" t="s">
        <v>5</v>
      </c>
      <c r="F88" s="207" t="s">
        <v>952</v>
      </c>
      <c r="H88" s="208">
        <v>12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5" t="s">
        <v>161</v>
      </c>
      <c r="AU88" s="195" t="s">
        <v>87</v>
      </c>
      <c r="AV88" s="11" t="s">
        <v>87</v>
      </c>
      <c r="AW88" s="11" t="s">
        <v>41</v>
      </c>
      <c r="AX88" s="11" t="s">
        <v>78</v>
      </c>
      <c r="AY88" s="195" t="s">
        <v>151</v>
      </c>
    </row>
    <row r="89" spans="2:51" s="11" customFormat="1" ht="13.5">
      <c r="B89" s="186"/>
      <c r="D89" s="206" t="s">
        <v>161</v>
      </c>
      <c r="E89" s="195" t="s">
        <v>5</v>
      </c>
      <c r="F89" s="207" t="s">
        <v>953</v>
      </c>
      <c r="H89" s="208">
        <v>16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95" t="s">
        <v>161</v>
      </c>
      <c r="AU89" s="195" t="s">
        <v>87</v>
      </c>
      <c r="AV89" s="11" t="s">
        <v>87</v>
      </c>
      <c r="AW89" s="11" t="s">
        <v>41</v>
      </c>
      <c r="AX89" s="11" t="s">
        <v>78</v>
      </c>
      <c r="AY89" s="195" t="s">
        <v>151</v>
      </c>
    </row>
    <row r="90" spans="2:51" s="11" customFormat="1" ht="13.5">
      <c r="B90" s="186"/>
      <c r="D90" s="206" t="s">
        <v>161</v>
      </c>
      <c r="E90" s="195" t="s">
        <v>5</v>
      </c>
      <c r="F90" s="207" t="s">
        <v>954</v>
      </c>
      <c r="H90" s="208">
        <v>8</v>
      </c>
      <c r="I90" s="191"/>
      <c r="L90" s="186"/>
      <c r="M90" s="192"/>
      <c r="N90" s="193"/>
      <c r="O90" s="193"/>
      <c r="P90" s="193"/>
      <c r="Q90" s="193"/>
      <c r="R90" s="193"/>
      <c r="S90" s="193"/>
      <c r="T90" s="194"/>
      <c r="AT90" s="195" t="s">
        <v>161</v>
      </c>
      <c r="AU90" s="195" t="s">
        <v>87</v>
      </c>
      <c r="AV90" s="11" t="s">
        <v>87</v>
      </c>
      <c r="AW90" s="11" t="s">
        <v>41</v>
      </c>
      <c r="AX90" s="11" t="s">
        <v>78</v>
      </c>
      <c r="AY90" s="195" t="s">
        <v>151</v>
      </c>
    </row>
    <row r="91" spans="2:51" s="11" customFormat="1" ht="13.5">
      <c r="B91" s="186"/>
      <c r="D91" s="206" t="s">
        <v>161</v>
      </c>
      <c r="E91" s="195" t="s">
        <v>5</v>
      </c>
      <c r="F91" s="207" t="s">
        <v>955</v>
      </c>
      <c r="H91" s="208">
        <v>2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95" t="s">
        <v>161</v>
      </c>
      <c r="AU91" s="195" t="s">
        <v>87</v>
      </c>
      <c r="AV91" s="11" t="s">
        <v>87</v>
      </c>
      <c r="AW91" s="11" t="s">
        <v>41</v>
      </c>
      <c r="AX91" s="11" t="s">
        <v>78</v>
      </c>
      <c r="AY91" s="195" t="s">
        <v>151</v>
      </c>
    </row>
    <row r="92" spans="2:51" s="11" customFormat="1" ht="13.5">
      <c r="B92" s="186"/>
      <c r="D92" s="206" t="s">
        <v>161</v>
      </c>
      <c r="E92" s="195" t="s">
        <v>5</v>
      </c>
      <c r="F92" s="207" t="s">
        <v>956</v>
      </c>
      <c r="H92" s="208">
        <v>1</v>
      </c>
      <c r="I92" s="191"/>
      <c r="L92" s="186"/>
      <c r="M92" s="192"/>
      <c r="N92" s="193"/>
      <c r="O92" s="193"/>
      <c r="P92" s="193"/>
      <c r="Q92" s="193"/>
      <c r="R92" s="193"/>
      <c r="S92" s="193"/>
      <c r="T92" s="194"/>
      <c r="AT92" s="195" t="s">
        <v>161</v>
      </c>
      <c r="AU92" s="195" t="s">
        <v>87</v>
      </c>
      <c r="AV92" s="11" t="s">
        <v>87</v>
      </c>
      <c r="AW92" s="11" t="s">
        <v>41</v>
      </c>
      <c r="AX92" s="11" t="s">
        <v>78</v>
      </c>
      <c r="AY92" s="195" t="s">
        <v>151</v>
      </c>
    </row>
    <row r="93" spans="2:51" s="11" customFormat="1" ht="13.5">
      <c r="B93" s="186"/>
      <c r="D93" s="206" t="s">
        <v>161</v>
      </c>
      <c r="E93" s="195" t="s">
        <v>5</v>
      </c>
      <c r="F93" s="207" t="s">
        <v>957</v>
      </c>
      <c r="H93" s="208">
        <v>4</v>
      </c>
      <c r="I93" s="191"/>
      <c r="L93" s="186"/>
      <c r="M93" s="192"/>
      <c r="N93" s="193"/>
      <c r="O93" s="193"/>
      <c r="P93" s="193"/>
      <c r="Q93" s="193"/>
      <c r="R93" s="193"/>
      <c r="S93" s="193"/>
      <c r="T93" s="194"/>
      <c r="AT93" s="195" t="s">
        <v>161</v>
      </c>
      <c r="AU93" s="195" t="s">
        <v>87</v>
      </c>
      <c r="AV93" s="11" t="s">
        <v>87</v>
      </c>
      <c r="AW93" s="11" t="s">
        <v>41</v>
      </c>
      <c r="AX93" s="11" t="s">
        <v>78</v>
      </c>
      <c r="AY93" s="195" t="s">
        <v>151</v>
      </c>
    </row>
    <row r="94" spans="2:51" s="11" customFormat="1" ht="13.5">
      <c r="B94" s="186"/>
      <c r="D94" s="206" t="s">
        <v>161</v>
      </c>
      <c r="E94" s="195" t="s">
        <v>5</v>
      </c>
      <c r="F94" s="207" t="s">
        <v>958</v>
      </c>
      <c r="H94" s="208">
        <v>4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161</v>
      </c>
      <c r="AU94" s="195" t="s">
        <v>87</v>
      </c>
      <c r="AV94" s="11" t="s">
        <v>87</v>
      </c>
      <c r="AW94" s="11" t="s">
        <v>41</v>
      </c>
      <c r="AX94" s="11" t="s">
        <v>78</v>
      </c>
      <c r="AY94" s="195" t="s">
        <v>151</v>
      </c>
    </row>
    <row r="95" spans="2:51" s="11" customFormat="1" ht="13.5">
      <c r="B95" s="186"/>
      <c r="D95" s="206" t="s">
        <v>161</v>
      </c>
      <c r="E95" s="195" t="s">
        <v>5</v>
      </c>
      <c r="F95" s="207" t="s">
        <v>959</v>
      </c>
      <c r="H95" s="208">
        <v>1</v>
      </c>
      <c r="I95" s="191"/>
      <c r="L95" s="186"/>
      <c r="M95" s="192"/>
      <c r="N95" s="193"/>
      <c r="O95" s="193"/>
      <c r="P95" s="193"/>
      <c r="Q95" s="193"/>
      <c r="R95" s="193"/>
      <c r="S95" s="193"/>
      <c r="T95" s="194"/>
      <c r="AT95" s="195" t="s">
        <v>161</v>
      </c>
      <c r="AU95" s="195" t="s">
        <v>87</v>
      </c>
      <c r="AV95" s="11" t="s">
        <v>87</v>
      </c>
      <c r="AW95" s="11" t="s">
        <v>41</v>
      </c>
      <c r="AX95" s="11" t="s">
        <v>78</v>
      </c>
      <c r="AY95" s="195" t="s">
        <v>151</v>
      </c>
    </row>
    <row r="96" spans="2:51" s="13" customFormat="1" ht="13.5">
      <c r="B96" s="225"/>
      <c r="D96" s="187" t="s">
        <v>161</v>
      </c>
      <c r="E96" s="226" t="s">
        <v>5</v>
      </c>
      <c r="F96" s="227" t="s">
        <v>283</v>
      </c>
      <c r="H96" s="228">
        <v>48</v>
      </c>
      <c r="I96" s="229"/>
      <c r="L96" s="225"/>
      <c r="M96" s="230"/>
      <c r="N96" s="231"/>
      <c r="O96" s="231"/>
      <c r="P96" s="231"/>
      <c r="Q96" s="231"/>
      <c r="R96" s="231"/>
      <c r="S96" s="231"/>
      <c r="T96" s="232"/>
      <c r="AT96" s="233" t="s">
        <v>161</v>
      </c>
      <c r="AU96" s="233" t="s">
        <v>87</v>
      </c>
      <c r="AV96" s="13" t="s">
        <v>176</v>
      </c>
      <c r="AW96" s="13" t="s">
        <v>41</v>
      </c>
      <c r="AX96" s="13" t="s">
        <v>24</v>
      </c>
      <c r="AY96" s="233" t="s">
        <v>151</v>
      </c>
    </row>
    <row r="97" spans="2:65" s="1" customFormat="1" ht="22.5" customHeight="1">
      <c r="B97" s="173"/>
      <c r="C97" s="174" t="s">
        <v>176</v>
      </c>
      <c r="D97" s="174" t="s">
        <v>154</v>
      </c>
      <c r="E97" s="175" t="s">
        <v>960</v>
      </c>
      <c r="F97" s="176" t="s">
        <v>961</v>
      </c>
      <c r="G97" s="177" t="s">
        <v>157</v>
      </c>
      <c r="H97" s="178">
        <v>35</v>
      </c>
      <c r="I97" s="179"/>
      <c r="J97" s="180">
        <f>ROUND(I97*H97,2)</f>
        <v>0</v>
      </c>
      <c r="K97" s="176" t="s">
        <v>158</v>
      </c>
      <c r="L97" s="40"/>
      <c r="M97" s="181" t="s">
        <v>5</v>
      </c>
      <c r="N97" s="182" t="s">
        <v>49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3" t="s">
        <v>176</v>
      </c>
      <c r="AT97" s="23" t="s">
        <v>154</v>
      </c>
      <c r="AU97" s="23" t="s">
        <v>87</v>
      </c>
      <c r="AY97" s="23" t="s">
        <v>151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176</v>
      </c>
      <c r="BM97" s="23" t="s">
        <v>962</v>
      </c>
    </row>
    <row r="98" spans="2:51" s="12" customFormat="1" ht="13.5">
      <c r="B98" s="211"/>
      <c r="D98" s="206" t="s">
        <v>161</v>
      </c>
      <c r="E98" s="212" t="s">
        <v>5</v>
      </c>
      <c r="F98" s="213" t="s">
        <v>951</v>
      </c>
      <c r="H98" s="214" t="s">
        <v>5</v>
      </c>
      <c r="I98" s="215"/>
      <c r="L98" s="211"/>
      <c r="M98" s="216"/>
      <c r="N98" s="217"/>
      <c r="O98" s="217"/>
      <c r="P98" s="217"/>
      <c r="Q98" s="217"/>
      <c r="R98" s="217"/>
      <c r="S98" s="217"/>
      <c r="T98" s="218"/>
      <c r="AT98" s="214" t="s">
        <v>161</v>
      </c>
      <c r="AU98" s="214" t="s">
        <v>87</v>
      </c>
      <c r="AV98" s="12" t="s">
        <v>24</v>
      </c>
      <c r="AW98" s="12" t="s">
        <v>41</v>
      </c>
      <c r="AX98" s="12" t="s">
        <v>78</v>
      </c>
      <c r="AY98" s="214" t="s">
        <v>151</v>
      </c>
    </row>
    <row r="99" spans="2:51" s="11" customFormat="1" ht="13.5">
      <c r="B99" s="186"/>
      <c r="D99" s="206" t="s">
        <v>161</v>
      </c>
      <c r="E99" s="195" t="s">
        <v>5</v>
      </c>
      <c r="F99" s="207" t="s">
        <v>963</v>
      </c>
      <c r="H99" s="208">
        <v>15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95" t="s">
        <v>161</v>
      </c>
      <c r="AU99" s="195" t="s">
        <v>87</v>
      </c>
      <c r="AV99" s="11" t="s">
        <v>87</v>
      </c>
      <c r="AW99" s="11" t="s">
        <v>41</v>
      </c>
      <c r="AX99" s="11" t="s">
        <v>78</v>
      </c>
      <c r="AY99" s="195" t="s">
        <v>151</v>
      </c>
    </row>
    <row r="100" spans="2:51" s="11" customFormat="1" ht="13.5">
      <c r="B100" s="186"/>
      <c r="D100" s="206" t="s">
        <v>161</v>
      </c>
      <c r="E100" s="195" t="s">
        <v>5</v>
      </c>
      <c r="F100" s="207" t="s">
        <v>964</v>
      </c>
      <c r="H100" s="208">
        <v>20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5" t="s">
        <v>161</v>
      </c>
      <c r="AU100" s="195" t="s">
        <v>87</v>
      </c>
      <c r="AV100" s="11" t="s">
        <v>87</v>
      </c>
      <c r="AW100" s="11" t="s">
        <v>41</v>
      </c>
      <c r="AX100" s="11" t="s">
        <v>78</v>
      </c>
      <c r="AY100" s="195" t="s">
        <v>151</v>
      </c>
    </row>
    <row r="101" spans="2:51" s="13" customFormat="1" ht="13.5">
      <c r="B101" s="225"/>
      <c r="D101" s="187" t="s">
        <v>161</v>
      </c>
      <c r="E101" s="226" t="s">
        <v>5</v>
      </c>
      <c r="F101" s="227" t="s">
        <v>283</v>
      </c>
      <c r="H101" s="228">
        <v>35</v>
      </c>
      <c r="I101" s="229"/>
      <c r="L101" s="225"/>
      <c r="M101" s="230"/>
      <c r="N101" s="231"/>
      <c r="O101" s="231"/>
      <c r="P101" s="231"/>
      <c r="Q101" s="231"/>
      <c r="R101" s="231"/>
      <c r="S101" s="231"/>
      <c r="T101" s="232"/>
      <c r="AT101" s="233" t="s">
        <v>161</v>
      </c>
      <c r="AU101" s="233" t="s">
        <v>87</v>
      </c>
      <c r="AV101" s="13" t="s">
        <v>176</v>
      </c>
      <c r="AW101" s="13" t="s">
        <v>41</v>
      </c>
      <c r="AX101" s="13" t="s">
        <v>24</v>
      </c>
      <c r="AY101" s="233" t="s">
        <v>151</v>
      </c>
    </row>
    <row r="102" spans="2:65" s="1" customFormat="1" ht="22.5" customHeight="1">
      <c r="B102" s="173"/>
      <c r="C102" s="174" t="s">
        <v>175</v>
      </c>
      <c r="D102" s="174" t="s">
        <v>154</v>
      </c>
      <c r="E102" s="175" t="s">
        <v>965</v>
      </c>
      <c r="F102" s="176" t="s">
        <v>966</v>
      </c>
      <c r="G102" s="177" t="s">
        <v>157</v>
      </c>
      <c r="H102" s="178">
        <v>27900</v>
      </c>
      <c r="I102" s="179"/>
      <c r="J102" s="180">
        <f>ROUND(I102*H102,2)</f>
        <v>0</v>
      </c>
      <c r="K102" s="176" t="s">
        <v>158</v>
      </c>
      <c r="L102" s="40"/>
      <c r="M102" s="181" t="s">
        <v>5</v>
      </c>
      <c r="N102" s="182" t="s">
        <v>49</v>
      </c>
      <c r="O102" s="41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3" t="s">
        <v>176</v>
      </c>
      <c r="AT102" s="23" t="s">
        <v>154</v>
      </c>
      <c r="AU102" s="23" t="s">
        <v>87</v>
      </c>
      <c r="AY102" s="23" t="s">
        <v>151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24</v>
      </c>
      <c r="BK102" s="185">
        <f>ROUND(I102*H102,2)</f>
        <v>0</v>
      </c>
      <c r="BL102" s="23" t="s">
        <v>176</v>
      </c>
      <c r="BM102" s="23" t="s">
        <v>967</v>
      </c>
    </row>
    <row r="103" spans="2:51" s="11" customFormat="1" ht="13.5">
      <c r="B103" s="186"/>
      <c r="D103" s="187" t="s">
        <v>161</v>
      </c>
      <c r="E103" s="188" t="s">
        <v>5</v>
      </c>
      <c r="F103" s="189" t="s">
        <v>968</v>
      </c>
      <c r="H103" s="190">
        <v>27900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95" t="s">
        <v>161</v>
      </c>
      <c r="AU103" s="195" t="s">
        <v>87</v>
      </c>
      <c r="AV103" s="11" t="s">
        <v>87</v>
      </c>
      <c r="AW103" s="11" t="s">
        <v>41</v>
      </c>
      <c r="AX103" s="11" t="s">
        <v>24</v>
      </c>
      <c r="AY103" s="195" t="s">
        <v>151</v>
      </c>
    </row>
    <row r="104" spans="2:65" s="1" customFormat="1" ht="22.5" customHeight="1">
      <c r="B104" s="173"/>
      <c r="C104" s="174" t="s">
        <v>197</v>
      </c>
      <c r="D104" s="174" t="s">
        <v>154</v>
      </c>
      <c r="E104" s="175" t="s">
        <v>969</v>
      </c>
      <c r="F104" s="176" t="s">
        <v>970</v>
      </c>
      <c r="G104" s="177" t="s">
        <v>157</v>
      </c>
      <c r="H104" s="178">
        <v>27900</v>
      </c>
      <c r="I104" s="179"/>
      <c r="J104" s="180">
        <f>ROUND(I104*H104,2)</f>
        <v>0</v>
      </c>
      <c r="K104" s="176" t="s">
        <v>158</v>
      </c>
      <c r="L104" s="40"/>
      <c r="M104" s="181" t="s">
        <v>5</v>
      </c>
      <c r="N104" s="182" t="s">
        <v>49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176</v>
      </c>
      <c r="AT104" s="23" t="s">
        <v>154</v>
      </c>
      <c r="AU104" s="23" t="s">
        <v>87</v>
      </c>
      <c r="AY104" s="23" t="s">
        <v>151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176</v>
      </c>
      <c r="BM104" s="23" t="s">
        <v>971</v>
      </c>
    </row>
    <row r="105" spans="2:51" s="11" customFormat="1" ht="13.5">
      <c r="B105" s="186"/>
      <c r="D105" s="187" t="s">
        <v>161</v>
      </c>
      <c r="E105" s="188" t="s">
        <v>5</v>
      </c>
      <c r="F105" s="189" t="s">
        <v>972</v>
      </c>
      <c r="H105" s="190">
        <v>27900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161</v>
      </c>
      <c r="AU105" s="195" t="s">
        <v>87</v>
      </c>
      <c r="AV105" s="11" t="s">
        <v>87</v>
      </c>
      <c r="AW105" s="11" t="s">
        <v>41</v>
      </c>
      <c r="AX105" s="11" t="s">
        <v>24</v>
      </c>
      <c r="AY105" s="195" t="s">
        <v>151</v>
      </c>
    </row>
    <row r="106" spans="2:65" s="1" customFormat="1" ht="22.5" customHeight="1">
      <c r="B106" s="173"/>
      <c r="C106" s="174" t="s">
        <v>203</v>
      </c>
      <c r="D106" s="174" t="s">
        <v>154</v>
      </c>
      <c r="E106" s="175" t="s">
        <v>973</v>
      </c>
      <c r="F106" s="176" t="s">
        <v>974</v>
      </c>
      <c r="G106" s="177" t="s">
        <v>157</v>
      </c>
      <c r="H106" s="178">
        <v>14400</v>
      </c>
      <c r="I106" s="179"/>
      <c r="J106" s="180">
        <f>ROUND(I106*H106,2)</f>
        <v>0</v>
      </c>
      <c r="K106" s="176" t="s">
        <v>158</v>
      </c>
      <c r="L106" s="40"/>
      <c r="M106" s="181" t="s">
        <v>5</v>
      </c>
      <c r="N106" s="182" t="s">
        <v>49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3" t="s">
        <v>176</v>
      </c>
      <c r="AT106" s="23" t="s">
        <v>154</v>
      </c>
      <c r="AU106" s="23" t="s">
        <v>87</v>
      </c>
      <c r="AY106" s="23" t="s">
        <v>151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24</v>
      </c>
      <c r="BK106" s="185">
        <f>ROUND(I106*H106,2)</f>
        <v>0</v>
      </c>
      <c r="BL106" s="23" t="s">
        <v>176</v>
      </c>
      <c r="BM106" s="23" t="s">
        <v>975</v>
      </c>
    </row>
    <row r="107" spans="2:51" s="11" customFormat="1" ht="13.5">
      <c r="B107" s="186"/>
      <c r="D107" s="187" t="s">
        <v>161</v>
      </c>
      <c r="E107" s="188" t="s">
        <v>5</v>
      </c>
      <c r="F107" s="189" t="s">
        <v>976</v>
      </c>
      <c r="H107" s="190">
        <v>14400</v>
      </c>
      <c r="I107" s="191"/>
      <c r="L107" s="186"/>
      <c r="M107" s="192"/>
      <c r="N107" s="193"/>
      <c r="O107" s="193"/>
      <c r="P107" s="193"/>
      <c r="Q107" s="193"/>
      <c r="R107" s="193"/>
      <c r="S107" s="193"/>
      <c r="T107" s="194"/>
      <c r="AT107" s="195" t="s">
        <v>161</v>
      </c>
      <c r="AU107" s="195" t="s">
        <v>87</v>
      </c>
      <c r="AV107" s="11" t="s">
        <v>87</v>
      </c>
      <c r="AW107" s="11" t="s">
        <v>41</v>
      </c>
      <c r="AX107" s="11" t="s">
        <v>24</v>
      </c>
      <c r="AY107" s="195" t="s">
        <v>151</v>
      </c>
    </row>
    <row r="108" spans="2:65" s="1" customFormat="1" ht="22.5" customHeight="1">
      <c r="B108" s="173"/>
      <c r="C108" s="174" t="s">
        <v>213</v>
      </c>
      <c r="D108" s="174" t="s">
        <v>154</v>
      </c>
      <c r="E108" s="175" t="s">
        <v>977</v>
      </c>
      <c r="F108" s="176" t="s">
        <v>978</v>
      </c>
      <c r="G108" s="177" t="s">
        <v>157</v>
      </c>
      <c r="H108" s="178">
        <v>10500</v>
      </c>
      <c r="I108" s="179"/>
      <c r="J108" s="180">
        <f>ROUND(I108*H108,2)</f>
        <v>0</v>
      </c>
      <c r="K108" s="176" t="s">
        <v>158</v>
      </c>
      <c r="L108" s="40"/>
      <c r="M108" s="181" t="s">
        <v>5</v>
      </c>
      <c r="N108" s="182" t="s">
        <v>49</v>
      </c>
      <c r="O108" s="41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3" t="s">
        <v>176</v>
      </c>
      <c r="AT108" s="23" t="s">
        <v>154</v>
      </c>
      <c r="AU108" s="23" t="s">
        <v>87</v>
      </c>
      <c r="AY108" s="23" t="s">
        <v>151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24</v>
      </c>
      <c r="BK108" s="185">
        <f>ROUND(I108*H108,2)</f>
        <v>0</v>
      </c>
      <c r="BL108" s="23" t="s">
        <v>176</v>
      </c>
      <c r="BM108" s="23" t="s">
        <v>979</v>
      </c>
    </row>
    <row r="109" spans="2:51" s="12" customFormat="1" ht="13.5">
      <c r="B109" s="211"/>
      <c r="D109" s="206" t="s">
        <v>161</v>
      </c>
      <c r="E109" s="212" t="s">
        <v>5</v>
      </c>
      <c r="F109" s="213" t="s">
        <v>980</v>
      </c>
      <c r="H109" s="214" t="s">
        <v>5</v>
      </c>
      <c r="I109" s="215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4" t="s">
        <v>161</v>
      </c>
      <c r="AU109" s="214" t="s">
        <v>87</v>
      </c>
      <c r="AV109" s="12" t="s">
        <v>24</v>
      </c>
      <c r="AW109" s="12" t="s">
        <v>41</v>
      </c>
      <c r="AX109" s="12" t="s">
        <v>78</v>
      </c>
      <c r="AY109" s="214" t="s">
        <v>151</v>
      </c>
    </row>
    <row r="110" spans="2:51" s="11" customFormat="1" ht="13.5">
      <c r="B110" s="186"/>
      <c r="D110" s="187" t="s">
        <v>161</v>
      </c>
      <c r="E110" s="188" t="s">
        <v>5</v>
      </c>
      <c r="F110" s="189" t="s">
        <v>981</v>
      </c>
      <c r="H110" s="190">
        <v>10500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5" t="s">
        <v>161</v>
      </c>
      <c r="AU110" s="195" t="s">
        <v>87</v>
      </c>
      <c r="AV110" s="11" t="s">
        <v>87</v>
      </c>
      <c r="AW110" s="11" t="s">
        <v>41</v>
      </c>
      <c r="AX110" s="11" t="s">
        <v>24</v>
      </c>
      <c r="AY110" s="195" t="s">
        <v>151</v>
      </c>
    </row>
    <row r="111" spans="2:65" s="1" customFormat="1" ht="22.5" customHeight="1">
      <c r="B111" s="173"/>
      <c r="C111" s="174" t="s">
        <v>221</v>
      </c>
      <c r="D111" s="174" t="s">
        <v>154</v>
      </c>
      <c r="E111" s="175" t="s">
        <v>982</v>
      </c>
      <c r="F111" s="176" t="s">
        <v>983</v>
      </c>
      <c r="G111" s="177" t="s">
        <v>157</v>
      </c>
      <c r="H111" s="178">
        <v>1</v>
      </c>
      <c r="I111" s="179"/>
      <c r="J111" s="180">
        <f>ROUND(I111*H111,2)</f>
        <v>0</v>
      </c>
      <c r="K111" s="176" t="s">
        <v>158</v>
      </c>
      <c r="L111" s="40"/>
      <c r="M111" s="181" t="s">
        <v>5</v>
      </c>
      <c r="N111" s="182" t="s">
        <v>49</v>
      </c>
      <c r="O111" s="41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3" t="s">
        <v>176</v>
      </c>
      <c r="AT111" s="23" t="s">
        <v>154</v>
      </c>
      <c r="AU111" s="23" t="s">
        <v>87</v>
      </c>
      <c r="AY111" s="23" t="s">
        <v>151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3" t="s">
        <v>24</v>
      </c>
      <c r="BK111" s="185">
        <f>ROUND(I111*H111,2)</f>
        <v>0</v>
      </c>
      <c r="BL111" s="23" t="s">
        <v>176</v>
      </c>
      <c r="BM111" s="23" t="s">
        <v>984</v>
      </c>
    </row>
    <row r="112" spans="2:51" s="12" customFormat="1" ht="13.5">
      <c r="B112" s="211"/>
      <c r="D112" s="206" t="s">
        <v>161</v>
      </c>
      <c r="E112" s="212" t="s">
        <v>5</v>
      </c>
      <c r="F112" s="213" t="s">
        <v>985</v>
      </c>
      <c r="H112" s="214" t="s">
        <v>5</v>
      </c>
      <c r="I112" s="215"/>
      <c r="L112" s="211"/>
      <c r="M112" s="216"/>
      <c r="N112" s="217"/>
      <c r="O112" s="217"/>
      <c r="P112" s="217"/>
      <c r="Q112" s="217"/>
      <c r="R112" s="217"/>
      <c r="S112" s="217"/>
      <c r="T112" s="218"/>
      <c r="AT112" s="214" t="s">
        <v>161</v>
      </c>
      <c r="AU112" s="214" t="s">
        <v>87</v>
      </c>
      <c r="AV112" s="12" t="s">
        <v>24</v>
      </c>
      <c r="AW112" s="12" t="s">
        <v>41</v>
      </c>
      <c r="AX112" s="12" t="s">
        <v>78</v>
      </c>
      <c r="AY112" s="214" t="s">
        <v>151</v>
      </c>
    </row>
    <row r="113" spans="2:51" s="11" customFormat="1" ht="13.5">
      <c r="B113" s="186"/>
      <c r="D113" s="187" t="s">
        <v>161</v>
      </c>
      <c r="E113" s="188" t="s">
        <v>5</v>
      </c>
      <c r="F113" s="189" t="s">
        <v>24</v>
      </c>
      <c r="H113" s="190">
        <v>1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5" t="s">
        <v>161</v>
      </c>
      <c r="AU113" s="195" t="s">
        <v>87</v>
      </c>
      <c r="AV113" s="11" t="s">
        <v>87</v>
      </c>
      <c r="AW113" s="11" t="s">
        <v>41</v>
      </c>
      <c r="AX113" s="11" t="s">
        <v>24</v>
      </c>
      <c r="AY113" s="195" t="s">
        <v>151</v>
      </c>
    </row>
    <row r="114" spans="2:65" s="1" customFormat="1" ht="22.5" customHeight="1">
      <c r="B114" s="173"/>
      <c r="C114" s="174" t="s">
        <v>29</v>
      </c>
      <c r="D114" s="174" t="s">
        <v>154</v>
      </c>
      <c r="E114" s="175" t="s">
        <v>986</v>
      </c>
      <c r="F114" s="176" t="s">
        <v>987</v>
      </c>
      <c r="G114" s="177" t="s">
        <v>157</v>
      </c>
      <c r="H114" s="178">
        <v>300</v>
      </c>
      <c r="I114" s="179"/>
      <c r="J114" s="180">
        <f>ROUND(I114*H114,2)</f>
        <v>0</v>
      </c>
      <c r="K114" s="176" t="s">
        <v>158</v>
      </c>
      <c r="L114" s="40"/>
      <c r="M114" s="181" t="s">
        <v>5</v>
      </c>
      <c r="N114" s="182" t="s">
        <v>49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176</v>
      </c>
      <c r="AT114" s="23" t="s">
        <v>154</v>
      </c>
      <c r="AU114" s="23" t="s">
        <v>87</v>
      </c>
      <c r="AY114" s="23" t="s">
        <v>151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24</v>
      </c>
      <c r="BK114" s="185">
        <f>ROUND(I114*H114,2)</f>
        <v>0</v>
      </c>
      <c r="BL114" s="23" t="s">
        <v>176</v>
      </c>
      <c r="BM114" s="23" t="s">
        <v>988</v>
      </c>
    </row>
    <row r="115" spans="2:51" s="11" customFormat="1" ht="13.5">
      <c r="B115" s="186"/>
      <c r="D115" s="187" t="s">
        <v>161</v>
      </c>
      <c r="E115" s="188" t="s">
        <v>5</v>
      </c>
      <c r="F115" s="189" t="s">
        <v>989</v>
      </c>
      <c r="H115" s="190">
        <v>300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95" t="s">
        <v>161</v>
      </c>
      <c r="AU115" s="195" t="s">
        <v>87</v>
      </c>
      <c r="AV115" s="11" t="s">
        <v>87</v>
      </c>
      <c r="AW115" s="11" t="s">
        <v>41</v>
      </c>
      <c r="AX115" s="11" t="s">
        <v>24</v>
      </c>
      <c r="AY115" s="195" t="s">
        <v>151</v>
      </c>
    </row>
    <row r="116" spans="2:65" s="1" customFormat="1" ht="22.5" customHeight="1">
      <c r="B116" s="173"/>
      <c r="C116" s="174" t="s">
        <v>231</v>
      </c>
      <c r="D116" s="174" t="s">
        <v>154</v>
      </c>
      <c r="E116" s="175" t="s">
        <v>990</v>
      </c>
      <c r="F116" s="176" t="s">
        <v>991</v>
      </c>
      <c r="G116" s="177" t="s">
        <v>157</v>
      </c>
      <c r="H116" s="178">
        <v>1</v>
      </c>
      <c r="I116" s="179"/>
      <c r="J116" s="180">
        <f>ROUND(I116*H116,2)</f>
        <v>0</v>
      </c>
      <c r="K116" s="176" t="s">
        <v>158</v>
      </c>
      <c r="L116" s="40"/>
      <c r="M116" s="181" t="s">
        <v>5</v>
      </c>
      <c r="N116" s="182" t="s">
        <v>49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176</v>
      </c>
      <c r="AT116" s="23" t="s">
        <v>154</v>
      </c>
      <c r="AU116" s="23" t="s">
        <v>87</v>
      </c>
      <c r="AY116" s="23" t="s">
        <v>151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176</v>
      </c>
      <c r="BM116" s="23" t="s">
        <v>992</v>
      </c>
    </row>
    <row r="117" spans="2:51" s="11" customFormat="1" ht="13.5">
      <c r="B117" s="186"/>
      <c r="D117" s="187" t="s">
        <v>161</v>
      </c>
      <c r="E117" s="188" t="s">
        <v>5</v>
      </c>
      <c r="F117" s="189" t="s">
        <v>993</v>
      </c>
      <c r="H117" s="190">
        <v>1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5" t="s">
        <v>161</v>
      </c>
      <c r="AU117" s="195" t="s">
        <v>87</v>
      </c>
      <c r="AV117" s="11" t="s">
        <v>87</v>
      </c>
      <c r="AW117" s="11" t="s">
        <v>41</v>
      </c>
      <c r="AX117" s="11" t="s">
        <v>24</v>
      </c>
      <c r="AY117" s="195" t="s">
        <v>151</v>
      </c>
    </row>
    <row r="118" spans="2:65" s="1" customFormat="1" ht="31.5" customHeight="1">
      <c r="B118" s="173"/>
      <c r="C118" s="174" t="s">
        <v>236</v>
      </c>
      <c r="D118" s="174" t="s">
        <v>154</v>
      </c>
      <c r="E118" s="175" t="s">
        <v>994</v>
      </c>
      <c r="F118" s="176" t="s">
        <v>995</v>
      </c>
      <c r="G118" s="177" t="s">
        <v>157</v>
      </c>
      <c r="H118" s="178">
        <v>300</v>
      </c>
      <c r="I118" s="179"/>
      <c r="J118" s="180">
        <f>ROUND(I118*H118,2)</f>
        <v>0</v>
      </c>
      <c r="K118" s="176" t="s">
        <v>158</v>
      </c>
      <c r="L118" s="40"/>
      <c r="M118" s="181" t="s">
        <v>5</v>
      </c>
      <c r="N118" s="182" t="s">
        <v>49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176</v>
      </c>
      <c r="AT118" s="23" t="s">
        <v>154</v>
      </c>
      <c r="AU118" s="23" t="s">
        <v>87</v>
      </c>
      <c r="AY118" s="23" t="s">
        <v>151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24</v>
      </c>
      <c r="BK118" s="185">
        <f>ROUND(I118*H118,2)</f>
        <v>0</v>
      </c>
      <c r="BL118" s="23" t="s">
        <v>176</v>
      </c>
      <c r="BM118" s="23" t="s">
        <v>996</v>
      </c>
    </row>
    <row r="119" spans="2:51" s="11" customFormat="1" ht="13.5">
      <c r="B119" s="186"/>
      <c r="D119" s="187" t="s">
        <v>161</v>
      </c>
      <c r="E119" s="188" t="s">
        <v>5</v>
      </c>
      <c r="F119" s="189" t="s">
        <v>989</v>
      </c>
      <c r="H119" s="190">
        <v>300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95" t="s">
        <v>161</v>
      </c>
      <c r="AU119" s="195" t="s">
        <v>87</v>
      </c>
      <c r="AV119" s="11" t="s">
        <v>87</v>
      </c>
      <c r="AW119" s="11" t="s">
        <v>41</v>
      </c>
      <c r="AX119" s="11" t="s">
        <v>24</v>
      </c>
      <c r="AY119" s="195" t="s">
        <v>151</v>
      </c>
    </row>
    <row r="120" spans="2:65" s="1" customFormat="1" ht="22.5" customHeight="1">
      <c r="B120" s="173"/>
      <c r="C120" s="174" t="s">
        <v>240</v>
      </c>
      <c r="D120" s="174" t="s">
        <v>154</v>
      </c>
      <c r="E120" s="175" t="s">
        <v>997</v>
      </c>
      <c r="F120" s="176" t="s">
        <v>998</v>
      </c>
      <c r="G120" s="177" t="s">
        <v>157</v>
      </c>
      <c r="H120" s="178">
        <v>1</v>
      </c>
      <c r="I120" s="179"/>
      <c r="J120" s="180">
        <f>ROUND(I120*H120,2)</f>
        <v>0</v>
      </c>
      <c r="K120" s="176" t="s">
        <v>158</v>
      </c>
      <c r="L120" s="40"/>
      <c r="M120" s="181" t="s">
        <v>5</v>
      </c>
      <c r="N120" s="182" t="s">
        <v>49</v>
      </c>
      <c r="O120" s="41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AR120" s="23" t="s">
        <v>176</v>
      </c>
      <c r="AT120" s="23" t="s">
        <v>154</v>
      </c>
      <c r="AU120" s="23" t="s">
        <v>87</v>
      </c>
      <c r="AY120" s="23" t="s">
        <v>151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3" t="s">
        <v>24</v>
      </c>
      <c r="BK120" s="185">
        <f>ROUND(I120*H120,2)</f>
        <v>0</v>
      </c>
      <c r="BL120" s="23" t="s">
        <v>176</v>
      </c>
      <c r="BM120" s="23" t="s">
        <v>999</v>
      </c>
    </row>
    <row r="121" spans="2:51" s="11" customFormat="1" ht="13.5">
      <c r="B121" s="186"/>
      <c r="D121" s="187" t="s">
        <v>161</v>
      </c>
      <c r="E121" s="188" t="s">
        <v>5</v>
      </c>
      <c r="F121" s="189" t="s">
        <v>24</v>
      </c>
      <c r="H121" s="190">
        <v>1</v>
      </c>
      <c r="I121" s="191"/>
      <c r="L121" s="186"/>
      <c r="M121" s="192"/>
      <c r="N121" s="193"/>
      <c r="O121" s="193"/>
      <c r="P121" s="193"/>
      <c r="Q121" s="193"/>
      <c r="R121" s="193"/>
      <c r="S121" s="193"/>
      <c r="T121" s="194"/>
      <c r="AT121" s="195" t="s">
        <v>161</v>
      </c>
      <c r="AU121" s="195" t="s">
        <v>87</v>
      </c>
      <c r="AV121" s="11" t="s">
        <v>87</v>
      </c>
      <c r="AW121" s="11" t="s">
        <v>41</v>
      </c>
      <c r="AX121" s="11" t="s">
        <v>24</v>
      </c>
      <c r="AY121" s="195" t="s">
        <v>151</v>
      </c>
    </row>
    <row r="122" spans="2:65" s="1" customFormat="1" ht="22.5" customHeight="1">
      <c r="B122" s="173"/>
      <c r="C122" s="174" t="s">
        <v>246</v>
      </c>
      <c r="D122" s="174" t="s">
        <v>154</v>
      </c>
      <c r="E122" s="175" t="s">
        <v>1000</v>
      </c>
      <c r="F122" s="176" t="s">
        <v>1001</v>
      </c>
      <c r="G122" s="177" t="s">
        <v>157</v>
      </c>
      <c r="H122" s="178">
        <v>1</v>
      </c>
      <c r="I122" s="179"/>
      <c r="J122" s="180">
        <f>ROUND(I122*H122,2)</f>
        <v>0</v>
      </c>
      <c r="K122" s="176" t="s">
        <v>158</v>
      </c>
      <c r="L122" s="40"/>
      <c r="M122" s="181" t="s">
        <v>5</v>
      </c>
      <c r="N122" s="182" t="s">
        <v>49</v>
      </c>
      <c r="O122" s="41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23" t="s">
        <v>176</v>
      </c>
      <c r="AT122" s="23" t="s">
        <v>154</v>
      </c>
      <c r="AU122" s="23" t="s">
        <v>87</v>
      </c>
      <c r="AY122" s="23" t="s">
        <v>151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24</v>
      </c>
      <c r="BK122" s="185">
        <f>ROUND(I122*H122,2)</f>
        <v>0</v>
      </c>
      <c r="BL122" s="23" t="s">
        <v>176</v>
      </c>
      <c r="BM122" s="23" t="s">
        <v>1002</v>
      </c>
    </row>
    <row r="123" spans="2:51" s="11" customFormat="1" ht="13.5">
      <c r="B123" s="186"/>
      <c r="D123" s="187" t="s">
        <v>161</v>
      </c>
      <c r="E123" s="188" t="s">
        <v>5</v>
      </c>
      <c r="F123" s="189" t="s">
        <v>24</v>
      </c>
      <c r="H123" s="190">
        <v>1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95" t="s">
        <v>161</v>
      </c>
      <c r="AU123" s="195" t="s">
        <v>87</v>
      </c>
      <c r="AV123" s="11" t="s">
        <v>87</v>
      </c>
      <c r="AW123" s="11" t="s">
        <v>41</v>
      </c>
      <c r="AX123" s="11" t="s">
        <v>24</v>
      </c>
      <c r="AY123" s="195" t="s">
        <v>151</v>
      </c>
    </row>
    <row r="124" spans="2:65" s="1" customFormat="1" ht="22.5" customHeight="1">
      <c r="B124" s="173"/>
      <c r="C124" s="174" t="s">
        <v>11</v>
      </c>
      <c r="D124" s="174" t="s">
        <v>154</v>
      </c>
      <c r="E124" s="175" t="s">
        <v>1003</v>
      </c>
      <c r="F124" s="176" t="s">
        <v>1004</v>
      </c>
      <c r="G124" s="177" t="s">
        <v>157</v>
      </c>
      <c r="H124" s="178">
        <v>300</v>
      </c>
      <c r="I124" s="179"/>
      <c r="J124" s="180">
        <f>ROUND(I124*H124,2)</f>
        <v>0</v>
      </c>
      <c r="K124" s="176" t="s">
        <v>158</v>
      </c>
      <c r="L124" s="40"/>
      <c r="M124" s="181" t="s">
        <v>5</v>
      </c>
      <c r="N124" s="182" t="s">
        <v>49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176</v>
      </c>
      <c r="AT124" s="23" t="s">
        <v>154</v>
      </c>
      <c r="AU124" s="23" t="s">
        <v>87</v>
      </c>
      <c r="AY124" s="23" t="s">
        <v>151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24</v>
      </c>
      <c r="BK124" s="185">
        <f>ROUND(I124*H124,2)</f>
        <v>0</v>
      </c>
      <c r="BL124" s="23" t="s">
        <v>176</v>
      </c>
      <c r="BM124" s="23" t="s">
        <v>1005</v>
      </c>
    </row>
    <row r="125" spans="2:51" s="11" customFormat="1" ht="13.5">
      <c r="B125" s="186"/>
      <c r="D125" s="206" t="s">
        <v>161</v>
      </c>
      <c r="E125" s="195" t="s">
        <v>5</v>
      </c>
      <c r="F125" s="207" t="s">
        <v>1006</v>
      </c>
      <c r="H125" s="208">
        <v>300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5" t="s">
        <v>161</v>
      </c>
      <c r="AU125" s="195" t="s">
        <v>87</v>
      </c>
      <c r="AV125" s="11" t="s">
        <v>87</v>
      </c>
      <c r="AW125" s="11" t="s">
        <v>41</v>
      </c>
      <c r="AX125" s="11" t="s">
        <v>24</v>
      </c>
      <c r="AY125" s="195" t="s">
        <v>151</v>
      </c>
    </row>
    <row r="126" spans="2:63" s="10" customFormat="1" ht="37.35" customHeight="1">
      <c r="B126" s="159"/>
      <c r="D126" s="170" t="s">
        <v>77</v>
      </c>
      <c r="E126" s="209" t="s">
        <v>173</v>
      </c>
      <c r="F126" s="209" t="s">
        <v>174</v>
      </c>
      <c r="I126" s="162"/>
      <c r="J126" s="210">
        <f>BK126</f>
        <v>0</v>
      </c>
      <c r="L126" s="159"/>
      <c r="M126" s="164"/>
      <c r="N126" s="165"/>
      <c r="O126" s="165"/>
      <c r="P126" s="166">
        <f>P127</f>
        <v>0</v>
      </c>
      <c r="Q126" s="165"/>
      <c r="R126" s="166">
        <f>R127</f>
        <v>0</v>
      </c>
      <c r="S126" s="165"/>
      <c r="T126" s="167">
        <f>T127</f>
        <v>0</v>
      </c>
      <c r="AR126" s="160" t="s">
        <v>175</v>
      </c>
      <c r="AT126" s="168" t="s">
        <v>77</v>
      </c>
      <c r="AU126" s="168" t="s">
        <v>78</v>
      </c>
      <c r="AY126" s="160" t="s">
        <v>151</v>
      </c>
      <c r="BK126" s="169">
        <f>BK127</f>
        <v>0</v>
      </c>
    </row>
    <row r="127" spans="2:65" s="1" customFormat="1" ht="31.5" customHeight="1">
      <c r="B127" s="173"/>
      <c r="C127" s="174" t="s">
        <v>259</v>
      </c>
      <c r="D127" s="174" t="s">
        <v>154</v>
      </c>
      <c r="E127" s="175" t="s">
        <v>1007</v>
      </c>
      <c r="F127" s="176" t="s">
        <v>1008</v>
      </c>
      <c r="G127" s="177" t="s">
        <v>192</v>
      </c>
      <c r="H127" s="178">
        <v>1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245" t="s">
        <v>49</v>
      </c>
      <c r="O127" s="246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3" t="s">
        <v>1009</v>
      </c>
      <c r="AT127" s="23" t="s">
        <v>154</v>
      </c>
      <c r="AU127" s="23" t="s">
        <v>24</v>
      </c>
      <c r="AY127" s="23" t="s">
        <v>151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1009</v>
      </c>
      <c r="BM127" s="23" t="s">
        <v>1010</v>
      </c>
    </row>
    <row r="128" spans="2:12" s="1" customFormat="1" ht="6.95" customHeight="1">
      <c r="B128" s="55"/>
      <c r="C128" s="56"/>
      <c r="D128" s="56"/>
      <c r="E128" s="56"/>
      <c r="F128" s="56"/>
      <c r="G128" s="56"/>
      <c r="H128" s="56"/>
      <c r="I128" s="126"/>
      <c r="J128" s="56"/>
      <c r="K128" s="56"/>
      <c r="L128" s="40"/>
    </row>
  </sheetData>
  <autoFilter ref="C78:K12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102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1011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ROUND(SUM(BE89:BE533),2)</f>
        <v>0</v>
      </c>
      <c r="G30" s="41"/>
      <c r="H30" s="41"/>
      <c r="I30" s="118">
        <v>0.21</v>
      </c>
      <c r="J30" s="117">
        <f>ROUND(ROUND((SUM(BE89:BE533)),2)*I30,2)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ROUND(SUM(BF89:BF533),2)</f>
        <v>0</v>
      </c>
      <c r="G31" s="41"/>
      <c r="H31" s="41"/>
      <c r="I31" s="118">
        <v>0.15</v>
      </c>
      <c r="J31" s="117">
        <f>ROUND(ROUND((SUM(BF89:BF533)),2)*I31,2)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ROUND(SUM(BG89:BG533),2)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ROUND(SUM(BH89:BH533),2)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ROUND(SUM(BI89:BI533),2)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104 - Rekonstrukce silničních propustků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J89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265</v>
      </c>
      <c r="E57" s="137"/>
      <c r="F57" s="137"/>
      <c r="G57" s="137"/>
      <c r="H57" s="137"/>
      <c r="I57" s="138"/>
      <c r="J57" s="139">
        <f>J90</f>
        <v>0</v>
      </c>
      <c r="K57" s="140"/>
    </row>
    <row r="58" spans="2:11" s="8" customFormat="1" ht="19.9" customHeight="1">
      <c r="B58" s="141"/>
      <c r="C58" s="142"/>
      <c r="D58" s="143" t="s">
        <v>266</v>
      </c>
      <c r="E58" s="144"/>
      <c r="F58" s="144"/>
      <c r="G58" s="144"/>
      <c r="H58" s="144"/>
      <c r="I58" s="145"/>
      <c r="J58" s="146">
        <f>J91</f>
        <v>0</v>
      </c>
      <c r="K58" s="147"/>
    </row>
    <row r="59" spans="2:11" s="8" customFormat="1" ht="19.9" customHeight="1">
      <c r="B59" s="141"/>
      <c r="C59" s="142"/>
      <c r="D59" s="143" t="s">
        <v>267</v>
      </c>
      <c r="E59" s="144"/>
      <c r="F59" s="144"/>
      <c r="G59" s="144"/>
      <c r="H59" s="144"/>
      <c r="I59" s="145"/>
      <c r="J59" s="146">
        <f>J244</f>
        <v>0</v>
      </c>
      <c r="K59" s="147"/>
    </row>
    <row r="60" spans="2:11" s="8" customFormat="1" ht="19.9" customHeight="1">
      <c r="B60" s="141"/>
      <c r="C60" s="142"/>
      <c r="D60" s="143" t="s">
        <v>1012</v>
      </c>
      <c r="E60" s="144"/>
      <c r="F60" s="144"/>
      <c r="G60" s="144"/>
      <c r="H60" s="144"/>
      <c r="I60" s="145"/>
      <c r="J60" s="146">
        <f>J301</f>
        <v>0</v>
      </c>
      <c r="K60" s="147"/>
    </row>
    <row r="61" spans="2:11" s="8" customFormat="1" ht="19.9" customHeight="1">
      <c r="B61" s="141"/>
      <c r="C61" s="142"/>
      <c r="D61" s="143" t="s">
        <v>1013</v>
      </c>
      <c r="E61" s="144"/>
      <c r="F61" s="144"/>
      <c r="G61" s="144"/>
      <c r="H61" s="144"/>
      <c r="I61" s="145"/>
      <c r="J61" s="146">
        <f>J344</f>
        <v>0</v>
      </c>
      <c r="K61" s="147"/>
    </row>
    <row r="62" spans="2:11" s="8" customFormat="1" ht="19.9" customHeight="1">
      <c r="B62" s="141"/>
      <c r="C62" s="142"/>
      <c r="D62" s="143" t="s">
        <v>268</v>
      </c>
      <c r="E62" s="144"/>
      <c r="F62" s="144"/>
      <c r="G62" s="144"/>
      <c r="H62" s="144"/>
      <c r="I62" s="145"/>
      <c r="J62" s="146">
        <f>J405</f>
        <v>0</v>
      </c>
      <c r="K62" s="147"/>
    </row>
    <row r="63" spans="2:11" s="8" customFormat="1" ht="19.9" customHeight="1">
      <c r="B63" s="141"/>
      <c r="C63" s="142"/>
      <c r="D63" s="143" t="s">
        <v>1014</v>
      </c>
      <c r="E63" s="144"/>
      <c r="F63" s="144"/>
      <c r="G63" s="144"/>
      <c r="H63" s="144"/>
      <c r="I63" s="145"/>
      <c r="J63" s="146">
        <f>J410</f>
        <v>0</v>
      </c>
      <c r="K63" s="147"/>
    </row>
    <row r="64" spans="2:11" s="8" customFormat="1" ht="19.9" customHeight="1">
      <c r="B64" s="141"/>
      <c r="C64" s="142"/>
      <c r="D64" s="143" t="s">
        <v>269</v>
      </c>
      <c r="E64" s="144"/>
      <c r="F64" s="144"/>
      <c r="G64" s="144"/>
      <c r="H64" s="144"/>
      <c r="I64" s="145"/>
      <c r="J64" s="146">
        <f>J422</f>
        <v>0</v>
      </c>
      <c r="K64" s="147"/>
    </row>
    <row r="65" spans="2:11" s="8" customFormat="1" ht="19.9" customHeight="1">
      <c r="B65" s="141"/>
      <c r="C65" s="142"/>
      <c r="D65" s="143" t="s">
        <v>733</v>
      </c>
      <c r="E65" s="144"/>
      <c r="F65" s="144"/>
      <c r="G65" s="144"/>
      <c r="H65" s="144"/>
      <c r="I65" s="145"/>
      <c r="J65" s="146">
        <f>J430</f>
        <v>0</v>
      </c>
      <c r="K65" s="147"/>
    </row>
    <row r="66" spans="2:11" s="8" customFormat="1" ht="19.9" customHeight="1">
      <c r="B66" s="141"/>
      <c r="C66" s="142"/>
      <c r="D66" s="143" t="s">
        <v>271</v>
      </c>
      <c r="E66" s="144"/>
      <c r="F66" s="144"/>
      <c r="G66" s="144"/>
      <c r="H66" s="144"/>
      <c r="I66" s="145"/>
      <c r="J66" s="146">
        <f>J497</f>
        <v>0</v>
      </c>
      <c r="K66" s="147"/>
    </row>
    <row r="67" spans="2:11" s="8" customFormat="1" ht="19.9" customHeight="1">
      <c r="B67" s="141"/>
      <c r="C67" s="142"/>
      <c r="D67" s="143" t="s">
        <v>272</v>
      </c>
      <c r="E67" s="144"/>
      <c r="F67" s="144"/>
      <c r="G67" s="144"/>
      <c r="H67" s="144"/>
      <c r="I67" s="145"/>
      <c r="J67" s="146">
        <f>J500</f>
        <v>0</v>
      </c>
      <c r="K67" s="147"/>
    </row>
    <row r="68" spans="2:11" s="7" customFormat="1" ht="24.95" customHeight="1">
      <c r="B68" s="134"/>
      <c r="C68" s="135"/>
      <c r="D68" s="136" t="s">
        <v>1015</v>
      </c>
      <c r="E68" s="137"/>
      <c r="F68" s="137"/>
      <c r="G68" s="137"/>
      <c r="H68" s="137"/>
      <c r="I68" s="138"/>
      <c r="J68" s="139">
        <f>J528</f>
        <v>0</v>
      </c>
      <c r="K68" s="140"/>
    </row>
    <row r="69" spans="2:11" s="8" customFormat="1" ht="19.9" customHeight="1">
      <c r="B69" s="141"/>
      <c r="C69" s="142"/>
      <c r="D69" s="143" t="s">
        <v>1016</v>
      </c>
      <c r="E69" s="144"/>
      <c r="F69" s="144"/>
      <c r="G69" s="144"/>
      <c r="H69" s="144"/>
      <c r="I69" s="145"/>
      <c r="J69" s="146">
        <f>J529</f>
        <v>0</v>
      </c>
      <c r="K69" s="147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05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26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7"/>
      <c r="J75" s="59"/>
      <c r="K75" s="59"/>
      <c r="L75" s="40"/>
    </row>
    <row r="76" spans="2:12" s="1" customFormat="1" ht="36.95" customHeight="1">
      <c r="B76" s="40"/>
      <c r="C76" s="60" t="s">
        <v>134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22.5" customHeight="1">
      <c r="B79" s="40"/>
      <c r="E79" s="289" t="str">
        <f>E7</f>
        <v>III/1257 Polánka, most ev.č. 1257-3</v>
      </c>
      <c r="F79" s="290"/>
      <c r="G79" s="290"/>
      <c r="H79" s="290"/>
      <c r="L79" s="40"/>
    </row>
    <row r="80" spans="2:12" s="1" customFormat="1" ht="14.45" customHeight="1">
      <c r="B80" s="40"/>
      <c r="C80" s="62" t="s">
        <v>124</v>
      </c>
      <c r="L80" s="40"/>
    </row>
    <row r="81" spans="2:12" s="1" customFormat="1" ht="23.25" customHeight="1">
      <c r="B81" s="40"/>
      <c r="E81" s="270" t="str">
        <f>E9</f>
        <v>104 - Rekonstrukce silničních propustků</v>
      </c>
      <c r="F81" s="291"/>
      <c r="G81" s="291"/>
      <c r="H81" s="291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25</v>
      </c>
      <c r="F83" s="148" t="str">
        <f>F12</f>
        <v xml:space="preserve"> </v>
      </c>
      <c r="I83" s="149" t="s">
        <v>27</v>
      </c>
      <c r="J83" s="66" t="str">
        <f>IF(J12="","",J12)</f>
        <v>3. 1. 2018</v>
      </c>
      <c r="L83" s="40"/>
    </row>
    <row r="84" spans="2:12" s="1" customFormat="1" ht="6.95" customHeight="1">
      <c r="B84" s="40"/>
      <c r="L84" s="40"/>
    </row>
    <row r="85" spans="2:12" s="1" customFormat="1" ht="15">
      <c r="B85" s="40"/>
      <c r="C85" s="62" t="s">
        <v>31</v>
      </c>
      <c r="F85" s="148" t="str">
        <f>E15</f>
        <v>Středočeský kraj,  Zborovská 11, Praha 4</v>
      </c>
      <c r="I85" s="149" t="s">
        <v>37</v>
      </c>
      <c r="J85" s="148" t="str">
        <f>E21</f>
        <v xml:space="preserve">PRAGOPROJEKT, a.s.  Praha </v>
      </c>
      <c r="L85" s="40"/>
    </row>
    <row r="86" spans="2:12" s="1" customFormat="1" ht="14.45" customHeight="1">
      <c r="B86" s="40"/>
      <c r="C86" s="62" t="s">
        <v>35</v>
      </c>
      <c r="F86" s="148" t="str">
        <f>IF(E18="","",E18)</f>
        <v/>
      </c>
      <c r="L86" s="40"/>
    </row>
    <row r="87" spans="2:12" s="1" customFormat="1" ht="10.35" customHeight="1">
      <c r="B87" s="40"/>
      <c r="L87" s="40"/>
    </row>
    <row r="88" spans="2:20" s="9" customFormat="1" ht="29.25" customHeight="1">
      <c r="B88" s="150"/>
      <c r="C88" s="151" t="s">
        <v>135</v>
      </c>
      <c r="D88" s="152" t="s">
        <v>63</v>
      </c>
      <c r="E88" s="152" t="s">
        <v>59</v>
      </c>
      <c r="F88" s="152" t="s">
        <v>136</v>
      </c>
      <c r="G88" s="152" t="s">
        <v>137</v>
      </c>
      <c r="H88" s="152" t="s">
        <v>138</v>
      </c>
      <c r="I88" s="153" t="s">
        <v>139</v>
      </c>
      <c r="J88" s="152" t="s">
        <v>128</v>
      </c>
      <c r="K88" s="154" t="s">
        <v>140</v>
      </c>
      <c r="L88" s="150"/>
      <c r="M88" s="72" t="s">
        <v>141</v>
      </c>
      <c r="N88" s="73" t="s">
        <v>48</v>
      </c>
      <c r="O88" s="73" t="s">
        <v>142</v>
      </c>
      <c r="P88" s="73" t="s">
        <v>143</v>
      </c>
      <c r="Q88" s="73" t="s">
        <v>144</v>
      </c>
      <c r="R88" s="73" t="s">
        <v>145</v>
      </c>
      <c r="S88" s="73" t="s">
        <v>146</v>
      </c>
      <c r="T88" s="74" t="s">
        <v>147</v>
      </c>
    </row>
    <row r="89" spans="2:63" s="1" customFormat="1" ht="29.25" customHeight="1">
      <c r="B89" s="40"/>
      <c r="C89" s="76" t="s">
        <v>129</v>
      </c>
      <c r="J89" s="155">
        <f>BK89</f>
        <v>0</v>
      </c>
      <c r="L89" s="40"/>
      <c r="M89" s="75"/>
      <c r="N89" s="67"/>
      <c r="O89" s="67"/>
      <c r="P89" s="156">
        <f>P90+P528</f>
        <v>0</v>
      </c>
      <c r="Q89" s="67"/>
      <c r="R89" s="156">
        <f>R90+R528</f>
        <v>265.2569824491184</v>
      </c>
      <c r="S89" s="67"/>
      <c r="T89" s="157">
        <f>T90+T528</f>
        <v>98.7201787</v>
      </c>
      <c r="AT89" s="23" t="s">
        <v>77</v>
      </c>
      <c r="AU89" s="23" t="s">
        <v>130</v>
      </c>
      <c r="BK89" s="158">
        <f>BK90+BK528</f>
        <v>0</v>
      </c>
    </row>
    <row r="90" spans="2:63" s="10" customFormat="1" ht="37.35" customHeight="1">
      <c r="B90" s="159"/>
      <c r="D90" s="160" t="s">
        <v>77</v>
      </c>
      <c r="E90" s="161" t="s">
        <v>273</v>
      </c>
      <c r="F90" s="161" t="s">
        <v>274</v>
      </c>
      <c r="I90" s="162"/>
      <c r="J90" s="163">
        <f>BK90</f>
        <v>0</v>
      </c>
      <c r="L90" s="159"/>
      <c r="M90" s="164"/>
      <c r="N90" s="165"/>
      <c r="O90" s="165"/>
      <c r="P90" s="166">
        <f>P91+P244+P301+P344+P405+P410+P422+P430+P497+P500</f>
        <v>0</v>
      </c>
      <c r="Q90" s="165"/>
      <c r="R90" s="166">
        <f>R91+R244+R301+R344+R405+R410+R422+R430+R497+R500</f>
        <v>265.2569824491184</v>
      </c>
      <c r="S90" s="165"/>
      <c r="T90" s="167">
        <f>T91+T244+T301+T344+T405+T410+T422+T430+T497+T500</f>
        <v>98.7201787</v>
      </c>
      <c r="AR90" s="160" t="s">
        <v>24</v>
      </c>
      <c r="AT90" s="168" t="s">
        <v>77</v>
      </c>
      <c r="AU90" s="168" t="s">
        <v>78</v>
      </c>
      <c r="AY90" s="160" t="s">
        <v>151</v>
      </c>
      <c r="BK90" s="169">
        <f>BK91+BK244+BK301+BK344+BK405+BK410+BK422+BK430+BK497+BK500</f>
        <v>0</v>
      </c>
    </row>
    <row r="91" spans="2:63" s="10" customFormat="1" ht="19.9" customHeight="1">
      <c r="B91" s="159"/>
      <c r="D91" s="170" t="s">
        <v>77</v>
      </c>
      <c r="E91" s="171" t="s">
        <v>24</v>
      </c>
      <c r="F91" s="171" t="s">
        <v>275</v>
      </c>
      <c r="I91" s="162"/>
      <c r="J91" s="172">
        <f>BK91</f>
        <v>0</v>
      </c>
      <c r="L91" s="159"/>
      <c r="M91" s="164"/>
      <c r="N91" s="165"/>
      <c r="O91" s="165"/>
      <c r="P91" s="166">
        <f>SUM(P92:P243)</f>
        <v>0</v>
      </c>
      <c r="Q91" s="165"/>
      <c r="R91" s="166">
        <f>SUM(R92:R243)</f>
        <v>0</v>
      </c>
      <c r="S91" s="165"/>
      <c r="T91" s="167">
        <f>SUM(T92:T243)</f>
        <v>28.181250000000002</v>
      </c>
      <c r="AR91" s="160" t="s">
        <v>24</v>
      </c>
      <c r="AT91" s="168" t="s">
        <v>77</v>
      </c>
      <c r="AU91" s="168" t="s">
        <v>24</v>
      </c>
      <c r="AY91" s="160" t="s">
        <v>151</v>
      </c>
      <c r="BK91" s="169">
        <f>SUM(BK92:BK243)</f>
        <v>0</v>
      </c>
    </row>
    <row r="92" spans="2:65" s="1" customFormat="1" ht="22.5" customHeight="1">
      <c r="B92" s="173"/>
      <c r="C92" s="174" t="s">
        <v>24</v>
      </c>
      <c r="D92" s="174" t="s">
        <v>154</v>
      </c>
      <c r="E92" s="175" t="s">
        <v>1017</v>
      </c>
      <c r="F92" s="176" t="s">
        <v>1018</v>
      </c>
      <c r="G92" s="177" t="s">
        <v>278</v>
      </c>
      <c r="H92" s="178">
        <v>37.575</v>
      </c>
      <c r="I92" s="179"/>
      <c r="J92" s="180">
        <f>ROUND(I92*H92,2)</f>
        <v>0</v>
      </c>
      <c r="K92" s="176" t="s">
        <v>158</v>
      </c>
      <c r="L92" s="40"/>
      <c r="M92" s="181" t="s">
        <v>5</v>
      </c>
      <c r="N92" s="182" t="s">
        <v>49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0.75</v>
      </c>
      <c r="T92" s="184">
        <f>S92*H92</f>
        <v>28.181250000000002</v>
      </c>
      <c r="AR92" s="23" t="s">
        <v>176</v>
      </c>
      <c r="AT92" s="23" t="s">
        <v>154</v>
      </c>
      <c r="AU92" s="23" t="s">
        <v>87</v>
      </c>
      <c r="AY92" s="23" t="s">
        <v>151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176</v>
      </c>
      <c r="BM92" s="23" t="s">
        <v>1019</v>
      </c>
    </row>
    <row r="93" spans="2:51" s="12" customFormat="1" ht="13.5">
      <c r="B93" s="211"/>
      <c r="D93" s="206" t="s">
        <v>161</v>
      </c>
      <c r="E93" s="212" t="s">
        <v>5</v>
      </c>
      <c r="F93" s="213" t="s">
        <v>1020</v>
      </c>
      <c r="H93" s="214" t="s">
        <v>5</v>
      </c>
      <c r="I93" s="215"/>
      <c r="L93" s="211"/>
      <c r="M93" s="216"/>
      <c r="N93" s="217"/>
      <c r="O93" s="217"/>
      <c r="P93" s="217"/>
      <c r="Q93" s="217"/>
      <c r="R93" s="217"/>
      <c r="S93" s="217"/>
      <c r="T93" s="218"/>
      <c r="AT93" s="214" t="s">
        <v>161</v>
      </c>
      <c r="AU93" s="214" t="s">
        <v>87</v>
      </c>
      <c r="AV93" s="12" t="s">
        <v>24</v>
      </c>
      <c r="AW93" s="12" t="s">
        <v>41</v>
      </c>
      <c r="AX93" s="12" t="s">
        <v>78</v>
      </c>
      <c r="AY93" s="214" t="s">
        <v>151</v>
      </c>
    </row>
    <row r="94" spans="2:51" s="12" customFormat="1" ht="13.5">
      <c r="B94" s="211"/>
      <c r="D94" s="206" t="s">
        <v>161</v>
      </c>
      <c r="E94" s="212" t="s">
        <v>5</v>
      </c>
      <c r="F94" s="213" t="s">
        <v>1021</v>
      </c>
      <c r="H94" s="214" t="s">
        <v>5</v>
      </c>
      <c r="I94" s="215"/>
      <c r="L94" s="211"/>
      <c r="M94" s="216"/>
      <c r="N94" s="217"/>
      <c r="O94" s="217"/>
      <c r="P94" s="217"/>
      <c r="Q94" s="217"/>
      <c r="R94" s="217"/>
      <c r="S94" s="217"/>
      <c r="T94" s="218"/>
      <c r="AT94" s="214" t="s">
        <v>161</v>
      </c>
      <c r="AU94" s="214" t="s">
        <v>87</v>
      </c>
      <c r="AV94" s="12" t="s">
        <v>24</v>
      </c>
      <c r="AW94" s="12" t="s">
        <v>41</v>
      </c>
      <c r="AX94" s="12" t="s">
        <v>78</v>
      </c>
      <c r="AY94" s="214" t="s">
        <v>151</v>
      </c>
    </row>
    <row r="95" spans="2:51" s="11" customFormat="1" ht="13.5">
      <c r="B95" s="186"/>
      <c r="D95" s="187" t="s">
        <v>161</v>
      </c>
      <c r="E95" s="188" t="s">
        <v>5</v>
      </c>
      <c r="F95" s="189" t="s">
        <v>1022</v>
      </c>
      <c r="H95" s="190">
        <v>37.575</v>
      </c>
      <c r="I95" s="191"/>
      <c r="L95" s="186"/>
      <c r="M95" s="192"/>
      <c r="N95" s="193"/>
      <c r="O95" s="193"/>
      <c r="P95" s="193"/>
      <c r="Q95" s="193"/>
      <c r="R95" s="193"/>
      <c r="S95" s="193"/>
      <c r="T95" s="194"/>
      <c r="AT95" s="195" t="s">
        <v>161</v>
      </c>
      <c r="AU95" s="195" t="s">
        <v>87</v>
      </c>
      <c r="AV95" s="11" t="s">
        <v>87</v>
      </c>
      <c r="AW95" s="11" t="s">
        <v>41</v>
      </c>
      <c r="AX95" s="11" t="s">
        <v>24</v>
      </c>
      <c r="AY95" s="195" t="s">
        <v>151</v>
      </c>
    </row>
    <row r="96" spans="2:65" s="1" customFormat="1" ht="22.5" customHeight="1">
      <c r="B96" s="173"/>
      <c r="C96" s="174" t="s">
        <v>87</v>
      </c>
      <c r="D96" s="174" t="s">
        <v>154</v>
      </c>
      <c r="E96" s="175" t="s">
        <v>1023</v>
      </c>
      <c r="F96" s="176" t="s">
        <v>1024</v>
      </c>
      <c r="G96" s="177" t="s">
        <v>1025</v>
      </c>
      <c r="H96" s="178">
        <v>120</v>
      </c>
      <c r="I96" s="179"/>
      <c r="J96" s="180">
        <f>ROUND(I96*H96,2)</f>
        <v>0</v>
      </c>
      <c r="K96" s="176" t="s">
        <v>158</v>
      </c>
      <c r="L96" s="40"/>
      <c r="M96" s="181" t="s">
        <v>5</v>
      </c>
      <c r="N96" s="182" t="s">
        <v>49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176</v>
      </c>
      <c r="AT96" s="23" t="s">
        <v>154</v>
      </c>
      <c r="AU96" s="23" t="s">
        <v>87</v>
      </c>
      <c r="AY96" s="23" t="s">
        <v>151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176</v>
      </c>
      <c r="BM96" s="23" t="s">
        <v>1026</v>
      </c>
    </row>
    <row r="97" spans="2:51" s="11" customFormat="1" ht="13.5">
      <c r="B97" s="186"/>
      <c r="D97" s="187" t="s">
        <v>161</v>
      </c>
      <c r="E97" s="188" t="s">
        <v>5</v>
      </c>
      <c r="F97" s="189" t="s">
        <v>1027</v>
      </c>
      <c r="H97" s="190">
        <v>120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5" t="s">
        <v>161</v>
      </c>
      <c r="AU97" s="195" t="s">
        <v>87</v>
      </c>
      <c r="AV97" s="11" t="s">
        <v>87</v>
      </c>
      <c r="AW97" s="11" t="s">
        <v>41</v>
      </c>
      <c r="AX97" s="11" t="s">
        <v>24</v>
      </c>
      <c r="AY97" s="195" t="s">
        <v>151</v>
      </c>
    </row>
    <row r="98" spans="2:65" s="1" customFormat="1" ht="22.5" customHeight="1">
      <c r="B98" s="173"/>
      <c r="C98" s="174" t="s">
        <v>150</v>
      </c>
      <c r="D98" s="174" t="s">
        <v>154</v>
      </c>
      <c r="E98" s="175" t="s">
        <v>297</v>
      </c>
      <c r="F98" s="176" t="s">
        <v>1028</v>
      </c>
      <c r="G98" s="177" t="s">
        <v>299</v>
      </c>
      <c r="H98" s="178">
        <v>155.839</v>
      </c>
      <c r="I98" s="179"/>
      <c r="J98" s="180">
        <f>ROUND(I98*H98,2)</f>
        <v>0</v>
      </c>
      <c r="K98" s="176" t="s">
        <v>158</v>
      </c>
      <c r="L98" s="40"/>
      <c r="M98" s="181" t="s">
        <v>5</v>
      </c>
      <c r="N98" s="182" t="s">
        <v>49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176</v>
      </c>
      <c r="AT98" s="23" t="s">
        <v>154</v>
      </c>
      <c r="AU98" s="23" t="s">
        <v>87</v>
      </c>
      <c r="AY98" s="23" t="s">
        <v>151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176</v>
      </c>
      <c r="BM98" s="23" t="s">
        <v>1029</v>
      </c>
    </row>
    <row r="99" spans="2:51" s="12" customFormat="1" ht="13.5">
      <c r="B99" s="211"/>
      <c r="D99" s="206" t="s">
        <v>161</v>
      </c>
      <c r="E99" s="212" t="s">
        <v>5</v>
      </c>
      <c r="F99" s="213" t="s">
        <v>1030</v>
      </c>
      <c r="H99" s="214" t="s">
        <v>5</v>
      </c>
      <c r="I99" s="215"/>
      <c r="L99" s="211"/>
      <c r="M99" s="216"/>
      <c r="N99" s="217"/>
      <c r="O99" s="217"/>
      <c r="P99" s="217"/>
      <c r="Q99" s="217"/>
      <c r="R99" s="217"/>
      <c r="S99" s="217"/>
      <c r="T99" s="218"/>
      <c r="AT99" s="214" t="s">
        <v>161</v>
      </c>
      <c r="AU99" s="214" t="s">
        <v>87</v>
      </c>
      <c r="AV99" s="12" t="s">
        <v>24</v>
      </c>
      <c r="AW99" s="12" t="s">
        <v>41</v>
      </c>
      <c r="AX99" s="12" t="s">
        <v>78</v>
      </c>
      <c r="AY99" s="214" t="s">
        <v>151</v>
      </c>
    </row>
    <row r="100" spans="2:51" s="12" customFormat="1" ht="13.5">
      <c r="B100" s="211"/>
      <c r="D100" s="206" t="s">
        <v>161</v>
      </c>
      <c r="E100" s="212" t="s">
        <v>5</v>
      </c>
      <c r="F100" s="213" t="s">
        <v>1031</v>
      </c>
      <c r="H100" s="214" t="s">
        <v>5</v>
      </c>
      <c r="I100" s="215"/>
      <c r="L100" s="211"/>
      <c r="M100" s="216"/>
      <c r="N100" s="217"/>
      <c r="O100" s="217"/>
      <c r="P100" s="217"/>
      <c r="Q100" s="217"/>
      <c r="R100" s="217"/>
      <c r="S100" s="217"/>
      <c r="T100" s="218"/>
      <c r="AT100" s="214" t="s">
        <v>161</v>
      </c>
      <c r="AU100" s="214" t="s">
        <v>87</v>
      </c>
      <c r="AV100" s="12" t="s">
        <v>24</v>
      </c>
      <c r="AW100" s="12" t="s">
        <v>41</v>
      </c>
      <c r="AX100" s="12" t="s">
        <v>78</v>
      </c>
      <c r="AY100" s="214" t="s">
        <v>151</v>
      </c>
    </row>
    <row r="101" spans="2:51" s="11" customFormat="1" ht="13.5">
      <c r="B101" s="186"/>
      <c r="D101" s="206" t="s">
        <v>161</v>
      </c>
      <c r="E101" s="195" t="s">
        <v>5</v>
      </c>
      <c r="F101" s="207" t="s">
        <v>1032</v>
      </c>
      <c r="H101" s="208">
        <v>7.5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95" t="s">
        <v>161</v>
      </c>
      <c r="AU101" s="195" t="s">
        <v>87</v>
      </c>
      <c r="AV101" s="11" t="s">
        <v>87</v>
      </c>
      <c r="AW101" s="11" t="s">
        <v>41</v>
      </c>
      <c r="AX101" s="11" t="s">
        <v>78</v>
      </c>
      <c r="AY101" s="195" t="s">
        <v>151</v>
      </c>
    </row>
    <row r="102" spans="2:51" s="12" customFormat="1" ht="13.5">
      <c r="B102" s="211"/>
      <c r="D102" s="206" t="s">
        <v>161</v>
      </c>
      <c r="E102" s="212" t="s">
        <v>5</v>
      </c>
      <c r="F102" s="213" t="s">
        <v>1033</v>
      </c>
      <c r="H102" s="214" t="s">
        <v>5</v>
      </c>
      <c r="I102" s="215"/>
      <c r="L102" s="211"/>
      <c r="M102" s="216"/>
      <c r="N102" s="217"/>
      <c r="O102" s="217"/>
      <c r="P102" s="217"/>
      <c r="Q102" s="217"/>
      <c r="R102" s="217"/>
      <c r="S102" s="217"/>
      <c r="T102" s="218"/>
      <c r="AT102" s="214" t="s">
        <v>161</v>
      </c>
      <c r="AU102" s="214" t="s">
        <v>87</v>
      </c>
      <c r="AV102" s="12" t="s">
        <v>24</v>
      </c>
      <c r="AW102" s="12" t="s">
        <v>41</v>
      </c>
      <c r="AX102" s="12" t="s">
        <v>78</v>
      </c>
      <c r="AY102" s="214" t="s">
        <v>151</v>
      </c>
    </row>
    <row r="103" spans="2:51" s="11" customFormat="1" ht="13.5">
      <c r="B103" s="186"/>
      <c r="D103" s="206" t="s">
        <v>161</v>
      </c>
      <c r="E103" s="195" t="s">
        <v>5</v>
      </c>
      <c r="F103" s="207" t="s">
        <v>1034</v>
      </c>
      <c r="H103" s="208">
        <v>7.84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95" t="s">
        <v>161</v>
      </c>
      <c r="AU103" s="195" t="s">
        <v>87</v>
      </c>
      <c r="AV103" s="11" t="s">
        <v>87</v>
      </c>
      <c r="AW103" s="11" t="s">
        <v>41</v>
      </c>
      <c r="AX103" s="11" t="s">
        <v>78</v>
      </c>
      <c r="AY103" s="195" t="s">
        <v>151</v>
      </c>
    </row>
    <row r="104" spans="2:51" s="12" customFormat="1" ht="13.5">
      <c r="B104" s="211"/>
      <c r="D104" s="206" t="s">
        <v>161</v>
      </c>
      <c r="E104" s="212" t="s">
        <v>5</v>
      </c>
      <c r="F104" s="213" t="s">
        <v>1035</v>
      </c>
      <c r="H104" s="214" t="s">
        <v>5</v>
      </c>
      <c r="I104" s="215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4" t="s">
        <v>161</v>
      </c>
      <c r="AU104" s="214" t="s">
        <v>87</v>
      </c>
      <c r="AV104" s="12" t="s">
        <v>24</v>
      </c>
      <c r="AW104" s="12" t="s">
        <v>41</v>
      </c>
      <c r="AX104" s="12" t="s">
        <v>78</v>
      </c>
      <c r="AY104" s="214" t="s">
        <v>151</v>
      </c>
    </row>
    <row r="105" spans="2:51" s="11" customFormat="1" ht="13.5">
      <c r="B105" s="186"/>
      <c r="D105" s="206" t="s">
        <v>161</v>
      </c>
      <c r="E105" s="195" t="s">
        <v>5</v>
      </c>
      <c r="F105" s="207" t="s">
        <v>236</v>
      </c>
      <c r="H105" s="208">
        <v>12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161</v>
      </c>
      <c r="AU105" s="195" t="s">
        <v>87</v>
      </c>
      <c r="AV105" s="11" t="s">
        <v>87</v>
      </c>
      <c r="AW105" s="11" t="s">
        <v>41</v>
      </c>
      <c r="AX105" s="11" t="s">
        <v>78</v>
      </c>
      <c r="AY105" s="195" t="s">
        <v>151</v>
      </c>
    </row>
    <row r="106" spans="2:51" s="12" customFormat="1" ht="13.5">
      <c r="B106" s="211"/>
      <c r="D106" s="206" t="s">
        <v>161</v>
      </c>
      <c r="E106" s="212" t="s">
        <v>5</v>
      </c>
      <c r="F106" s="213" t="s">
        <v>1036</v>
      </c>
      <c r="H106" s="214" t="s">
        <v>5</v>
      </c>
      <c r="I106" s="215"/>
      <c r="L106" s="211"/>
      <c r="M106" s="216"/>
      <c r="N106" s="217"/>
      <c r="O106" s="217"/>
      <c r="P106" s="217"/>
      <c r="Q106" s="217"/>
      <c r="R106" s="217"/>
      <c r="S106" s="217"/>
      <c r="T106" s="218"/>
      <c r="AT106" s="214" t="s">
        <v>161</v>
      </c>
      <c r="AU106" s="214" t="s">
        <v>87</v>
      </c>
      <c r="AV106" s="12" t="s">
        <v>24</v>
      </c>
      <c r="AW106" s="12" t="s">
        <v>41</v>
      </c>
      <c r="AX106" s="12" t="s">
        <v>78</v>
      </c>
      <c r="AY106" s="214" t="s">
        <v>151</v>
      </c>
    </row>
    <row r="107" spans="2:51" s="12" customFormat="1" ht="13.5">
      <c r="B107" s="211"/>
      <c r="D107" s="206" t="s">
        <v>161</v>
      </c>
      <c r="E107" s="212" t="s">
        <v>5</v>
      </c>
      <c r="F107" s="213" t="s">
        <v>1037</v>
      </c>
      <c r="H107" s="214" t="s">
        <v>5</v>
      </c>
      <c r="I107" s="215"/>
      <c r="L107" s="211"/>
      <c r="M107" s="216"/>
      <c r="N107" s="217"/>
      <c r="O107" s="217"/>
      <c r="P107" s="217"/>
      <c r="Q107" s="217"/>
      <c r="R107" s="217"/>
      <c r="S107" s="217"/>
      <c r="T107" s="218"/>
      <c r="AT107" s="214" t="s">
        <v>161</v>
      </c>
      <c r="AU107" s="214" t="s">
        <v>87</v>
      </c>
      <c r="AV107" s="12" t="s">
        <v>24</v>
      </c>
      <c r="AW107" s="12" t="s">
        <v>41</v>
      </c>
      <c r="AX107" s="12" t="s">
        <v>78</v>
      </c>
      <c r="AY107" s="214" t="s">
        <v>151</v>
      </c>
    </row>
    <row r="108" spans="2:51" s="11" customFormat="1" ht="13.5">
      <c r="B108" s="186"/>
      <c r="D108" s="206" t="s">
        <v>161</v>
      </c>
      <c r="E108" s="195" t="s">
        <v>5</v>
      </c>
      <c r="F108" s="207" t="s">
        <v>1038</v>
      </c>
      <c r="H108" s="208">
        <v>3.255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161</v>
      </c>
      <c r="AU108" s="195" t="s">
        <v>87</v>
      </c>
      <c r="AV108" s="11" t="s">
        <v>87</v>
      </c>
      <c r="AW108" s="11" t="s">
        <v>41</v>
      </c>
      <c r="AX108" s="11" t="s">
        <v>78</v>
      </c>
      <c r="AY108" s="195" t="s">
        <v>151</v>
      </c>
    </row>
    <row r="109" spans="2:51" s="12" customFormat="1" ht="13.5">
      <c r="B109" s="211"/>
      <c r="D109" s="206" t="s">
        <v>161</v>
      </c>
      <c r="E109" s="212" t="s">
        <v>5</v>
      </c>
      <c r="F109" s="213" t="s">
        <v>1039</v>
      </c>
      <c r="H109" s="214" t="s">
        <v>5</v>
      </c>
      <c r="I109" s="215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4" t="s">
        <v>161</v>
      </c>
      <c r="AU109" s="214" t="s">
        <v>87</v>
      </c>
      <c r="AV109" s="12" t="s">
        <v>24</v>
      </c>
      <c r="AW109" s="12" t="s">
        <v>41</v>
      </c>
      <c r="AX109" s="12" t="s">
        <v>78</v>
      </c>
      <c r="AY109" s="214" t="s">
        <v>151</v>
      </c>
    </row>
    <row r="110" spans="2:51" s="11" customFormat="1" ht="13.5">
      <c r="B110" s="186"/>
      <c r="D110" s="206" t="s">
        <v>161</v>
      </c>
      <c r="E110" s="195" t="s">
        <v>5</v>
      </c>
      <c r="F110" s="207" t="s">
        <v>197</v>
      </c>
      <c r="H110" s="208">
        <v>6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5" t="s">
        <v>161</v>
      </c>
      <c r="AU110" s="195" t="s">
        <v>87</v>
      </c>
      <c r="AV110" s="11" t="s">
        <v>87</v>
      </c>
      <c r="AW110" s="11" t="s">
        <v>41</v>
      </c>
      <c r="AX110" s="11" t="s">
        <v>78</v>
      </c>
      <c r="AY110" s="195" t="s">
        <v>151</v>
      </c>
    </row>
    <row r="111" spans="2:51" s="12" customFormat="1" ht="13.5">
      <c r="B111" s="211"/>
      <c r="D111" s="206" t="s">
        <v>161</v>
      </c>
      <c r="E111" s="212" t="s">
        <v>5</v>
      </c>
      <c r="F111" s="213" t="s">
        <v>1040</v>
      </c>
      <c r="H111" s="214" t="s">
        <v>5</v>
      </c>
      <c r="I111" s="215"/>
      <c r="L111" s="211"/>
      <c r="M111" s="216"/>
      <c r="N111" s="217"/>
      <c r="O111" s="217"/>
      <c r="P111" s="217"/>
      <c r="Q111" s="217"/>
      <c r="R111" s="217"/>
      <c r="S111" s="217"/>
      <c r="T111" s="218"/>
      <c r="AT111" s="214" t="s">
        <v>161</v>
      </c>
      <c r="AU111" s="214" t="s">
        <v>87</v>
      </c>
      <c r="AV111" s="12" t="s">
        <v>24</v>
      </c>
      <c r="AW111" s="12" t="s">
        <v>41</v>
      </c>
      <c r="AX111" s="12" t="s">
        <v>78</v>
      </c>
      <c r="AY111" s="214" t="s">
        <v>151</v>
      </c>
    </row>
    <row r="112" spans="2:51" s="12" customFormat="1" ht="13.5">
      <c r="B112" s="211"/>
      <c r="D112" s="206" t="s">
        <v>161</v>
      </c>
      <c r="E112" s="212" t="s">
        <v>5</v>
      </c>
      <c r="F112" s="213" t="s">
        <v>1041</v>
      </c>
      <c r="H112" s="214" t="s">
        <v>5</v>
      </c>
      <c r="I112" s="215"/>
      <c r="L112" s="211"/>
      <c r="M112" s="216"/>
      <c r="N112" s="217"/>
      <c r="O112" s="217"/>
      <c r="P112" s="217"/>
      <c r="Q112" s="217"/>
      <c r="R112" s="217"/>
      <c r="S112" s="217"/>
      <c r="T112" s="218"/>
      <c r="AT112" s="214" t="s">
        <v>161</v>
      </c>
      <c r="AU112" s="214" t="s">
        <v>87</v>
      </c>
      <c r="AV112" s="12" t="s">
        <v>24</v>
      </c>
      <c r="AW112" s="12" t="s">
        <v>41</v>
      </c>
      <c r="AX112" s="12" t="s">
        <v>78</v>
      </c>
      <c r="AY112" s="214" t="s">
        <v>151</v>
      </c>
    </row>
    <row r="113" spans="2:51" s="11" customFormat="1" ht="13.5">
      <c r="B113" s="186"/>
      <c r="D113" s="206" t="s">
        <v>161</v>
      </c>
      <c r="E113" s="195" t="s">
        <v>5</v>
      </c>
      <c r="F113" s="207" t="s">
        <v>1042</v>
      </c>
      <c r="H113" s="208">
        <v>7.875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5" t="s">
        <v>161</v>
      </c>
      <c r="AU113" s="195" t="s">
        <v>87</v>
      </c>
      <c r="AV113" s="11" t="s">
        <v>87</v>
      </c>
      <c r="AW113" s="11" t="s">
        <v>41</v>
      </c>
      <c r="AX113" s="11" t="s">
        <v>78</v>
      </c>
      <c r="AY113" s="195" t="s">
        <v>151</v>
      </c>
    </row>
    <row r="114" spans="2:51" s="12" customFormat="1" ht="13.5">
      <c r="B114" s="211"/>
      <c r="D114" s="206" t="s">
        <v>161</v>
      </c>
      <c r="E114" s="212" t="s">
        <v>5</v>
      </c>
      <c r="F114" s="213" t="s">
        <v>1033</v>
      </c>
      <c r="H114" s="214" t="s">
        <v>5</v>
      </c>
      <c r="I114" s="215"/>
      <c r="L114" s="211"/>
      <c r="M114" s="216"/>
      <c r="N114" s="217"/>
      <c r="O114" s="217"/>
      <c r="P114" s="217"/>
      <c r="Q114" s="217"/>
      <c r="R114" s="217"/>
      <c r="S114" s="217"/>
      <c r="T114" s="218"/>
      <c r="AT114" s="214" t="s">
        <v>161</v>
      </c>
      <c r="AU114" s="214" t="s">
        <v>87</v>
      </c>
      <c r="AV114" s="12" t="s">
        <v>24</v>
      </c>
      <c r="AW114" s="12" t="s">
        <v>41</v>
      </c>
      <c r="AX114" s="12" t="s">
        <v>78</v>
      </c>
      <c r="AY114" s="214" t="s">
        <v>151</v>
      </c>
    </row>
    <row r="115" spans="2:51" s="11" customFormat="1" ht="13.5">
      <c r="B115" s="186"/>
      <c r="D115" s="206" t="s">
        <v>161</v>
      </c>
      <c r="E115" s="195" t="s">
        <v>5</v>
      </c>
      <c r="F115" s="207" t="s">
        <v>1043</v>
      </c>
      <c r="H115" s="208">
        <v>10.43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95" t="s">
        <v>161</v>
      </c>
      <c r="AU115" s="195" t="s">
        <v>87</v>
      </c>
      <c r="AV115" s="11" t="s">
        <v>87</v>
      </c>
      <c r="AW115" s="11" t="s">
        <v>41</v>
      </c>
      <c r="AX115" s="11" t="s">
        <v>78</v>
      </c>
      <c r="AY115" s="195" t="s">
        <v>151</v>
      </c>
    </row>
    <row r="116" spans="2:51" s="12" customFormat="1" ht="13.5">
      <c r="B116" s="211"/>
      <c r="D116" s="206" t="s">
        <v>161</v>
      </c>
      <c r="E116" s="212" t="s">
        <v>5</v>
      </c>
      <c r="F116" s="213" t="s">
        <v>1035</v>
      </c>
      <c r="H116" s="214" t="s">
        <v>5</v>
      </c>
      <c r="I116" s="215"/>
      <c r="L116" s="211"/>
      <c r="M116" s="216"/>
      <c r="N116" s="217"/>
      <c r="O116" s="217"/>
      <c r="P116" s="217"/>
      <c r="Q116" s="217"/>
      <c r="R116" s="217"/>
      <c r="S116" s="217"/>
      <c r="T116" s="218"/>
      <c r="AT116" s="214" t="s">
        <v>161</v>
      </c>
      <c r="AU116" s="214" t="s">
        <v>87</v>
      </c>
      <c r="AV116" s="12" t="s">
        <v>24</v>
      </c>
      <c r="AW116" s="12" t="s">
        <v>41</v>
      </c>
      <c r="AX116" s="12" t="s">
        <v>78</v>
      </c>
      <c r="AY116" s="214" t="s">
        <v>151</v>
      </c>
    </row>
    <row r="117" spans="2:51" s="11" customFormat="1" ht="13.5">
      <c r="B117" s="186"/>
      <c r="D117" s="206" t="s">
        <v>161</v>
      </c>
      <c r="E117" s="195" t="s">
        <v>5</v>
      </c>
      <c r="F117" s="207" t="s">
        <v>213</v>
      </c>
      <c r="H117" s="208">
        <v>8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5" t="s">
        <v>161</v>
      </c>
      <c r="AU117" s="195" t="s">
        <v>87</v>
      </c>
      <c r="AV117" s="11" t="s">
        <v>87</v>
      </c>
      <c r="AW117" s="11" t="s">
        <v>41</v>
      </c>
      <c r="AX117" s="11" t="s">
        <v>78</v>
      </c>
      <c r="AY117" s="195" t="s">
        <v>151</v>
      </c>
    </row>
    <row r="118" spans="2:51" s="12" customFormat="1" ht="13.5">
      <c r="B118" s="211"/>
      <c r="D118" s="206" t="s">
        <v>161</v>
      </c>
      <c r="E118" s="212" t="s">
        <v>5</v>
      </c>
      <c r="F118" s="213" t="s">
        <v>1021</v>
      </c>
      <c r="H118" s="214" t="s">
        <v>5</v>
      </c>
      <c r="I118" s="215"/>
      <c r="L118" s="211"/>
      <c r="M118" s="216"/>
      <c r="N118" s="217"/>
      <c r="O118" s="217"/>
      <c r="P118" s="217"/>
      <c r="Q118" s="217"/>
      <c r="R118" s="217"/>
      <c r="S118" s="217"/>
      <c r="T118" s="218"/>
      <c r="AT118" s="214" t="s">
        <v>161</v>
      </c>
      <c r="AU118" s="214" t="s">
        <v>87</v>
      </c>
      <c r="AV118" s="12" t="s">
        <v>24</v>
      </c>
      <c r="AW118" s="12" t="s">
        <v>41</v>
      </c>
      <c r="AX118" s="12" t="s">
        <v>78</v>
      </c>
      <c r="AY118" s="214" t="s">
        <v>151</v>
      </c>
    </row>
    <row r="119" spans="2:51" s="11" customFormat="1" ht="13.5">
      <c r="B119" s="186"/>
      <c r="D119" s="206" t="s">
        <v>161</v>
      </c>
      <c r="E119" s="195" t="s">
        <v>5</v>
      </c>
      <c r="F119" s="207" t="s">
        <v>1044</v>
      </c>
      <c r="H119" s="208">
        <v>5.125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95" t="s">
        <v>161</v>
      </c>
      <c r="AU119" s="195" t="s">
        <v>87</v>
      </c>
      <c r="AV119" s="11" t="s">
        <v>87</v>
      </c>
      <c r="AW119" s="11" t="s">
        <v>41</v>
      </c>
      <c r="AX119" s="11" t="s">
        <v>78</v>
      </c>
      <c r="AY119" s="195" t="s">
        <v>151</v>
      </c>
    </row>
    <row r="120" spans="2:51" s="12" customFormat="1" ht="13.5">
      <c r="B120" s="211"/>
      <c r="D120" s="206" t="s">
        <v>161</v>
      </c>
      <c r="E120" s="212" t="s">
        <v>5</v>
      </c>
      <c r="F120" s="213" t="s">
        <v>1045</v>
      </c>
      <c r="H120" s="214" t="s">
        <v>5</v>
      </c>
      <c r="I120" s="215"/>
      <c r="L120" s="211"/>
      <c r="M120" s="216"/>
      <c r="N120" s="217"/>
      <c r="O120" s="217"/>
      <c r="P120" s="217"/>
      <c r="Q120" s="217"/>
      <c r="R120" s="217"/>
      <c r="S120" s="217"/>
      <c r="T120" s="218"/>
      <c r="AT120" s="214" t="s">
        <v>161</v>
      </c>
      <c r="AU120" s="214" t="s">
        <v>87</v>
      </c>
      <c r="AV120" s="12" t="s">
        <v>24</v>
      </c>
      <c r="AW120" s="12" t="s">
        <v>41</v>
      </c>
      <c r="AX120" s="12" t="s">
        <v>78</v>
      </c>
      <c r="AY120" s="214" t="s">
        <v>151</v>
      </c>
    </row>
    <row r="121" spans="2:51" s="12" customFormat="1" ht="13.5">
      <c r="B121" s="211"/>
      <c r="D121" s="206" t="s">
        <v>161</v>
      </c>
      <c r="E121" s="212" t="s">
        <v>5</v>
      </c>
      <c r="F121" s="213" t="s">
        <v>1041</v>
      </c>
      <c r="H121" s="214" t="s">
        <v>5</v>
      </c>
      <c r="I121" s="215"/>
      <c r="L121" s="211"/>
      <c r="M121" s="216"/>
      <c r="N121" s="217"/>
      <c r="O121" s="217"/>
      <c r="P121" s="217"/>
      <c r="Q121" s="217"/>
      <c r="R121" s="217"/>
      <c r="S121" s="217"/>
      <c r="T121" s="218"/>
      <c r="AT121" s="214" t="s">
        <v>161</v>
      </c>
      <c r="AU121" s="214" t="s">
        <v>87</v>
      </c>
      <c r="AV121" s="12" t="s">
        <v>24</v>
      </c>
      <c r="AW121" s="12" t="s">
        <v>41</v>
      </c>
      <c r="AX121" s="12" t="s">
        <v>78</v>
      </c>
      <c r="AY121" s="214" t="s">
        <v>151</v>
      </c>
    </row>
    <row r="122" spans="2:51" s="11" customFormat="1" ht="13.5">
      <c r="B122" s="186"/>
      <c r="D122" s="206" t="s">
        <v>161</v>
      </c>
      <c r="E122" s="195" t="s">
        <v>5</v>
      </c>
      <c r="F122" s="207" t="s">
        <v>1046</v>
      </c>
      <c r="H122" s="208">
        <v>18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5" t="s">
        <v>161</v>
      </c>
      <c r="AU122" s="195" t="s">
        <v>87</v>
      </c>
      <c r="AV122" s="11" t="s">
        <v>87</v>
      </c>
      <c r="AW122" s="11" t="s">
        <v>41</v>
      </c>
      <c r="AX122" s="11" t="s">
        <v>78</v>
      </c>
      <c r="AY122" s="195" t="s">
        <v>151</v>
      </c>
    </row>
    <row r="123" spans="2:51" s="12" customFormat="1" ht="13.5">
      <c r="B123" s="211"/>
      <c r="D123" s="206" t="s">
        <v>161</v>
      </c>
      <c r="E123" s="212" t="s">
        <v>5</v>
      </c>
      <c r="F123" s="213" t="s">
        <v>1033</v>
      </c>
      <c r="H123" s="214" t="s">
        <v>5</v>
      </c>
      <c r="I123" s="215"/>
      <c r="L123" s="211"/>
      <c r="M123" s="216"/>
      <c r="N123" s="217"/>
      <c r="O123" s="217"/>
      <c r="P123" s="217"/>
      <c r="Q123" s="217"/>
      <c r="R123" s="217"/>
      <c r="S123" s="217"/>
      <c r="T123" s="218"/>
      <c r="AT123" s="214" t="s">
        <v>161</v>
      </c>
      <c r="AU123" s="214" t="s">
        <v>87</v>
      </c>
      <c r="AV123" s="12" t="s">
        <v>24</v>
      </c>
      <c r="AW123" s="12" t="s">
        <v>41</v>
      </c>
      <c r="AX123" s="12" t="s">
        <v>78</v>
      </c>
      <c r="AY123" s="214" t="s">
        <v>151</v>
      </c>
    </row>
    <row r="124" spans="2:51" s="11" customFormat="1" ht="13.5">
      <c r="B124" s="186"/>
      <c r="D124" s="206" t="s">
        <v>161</v>
      </c>
      <c r="E124" s="195" t="s">
        <v>5</v>
      </c>
      <c r="F124" s="207" t="s">
        <v>1047</v>
      </c>
      <c r="H124" s="208">
        <v>9.065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5" t="s">
        <v>161</v>
      </c>
      <c r="AU124" s="195" t="s">
        <v>87</v>
      </c>
      <c r="AV124" s="11" t="s">
        <v>87</v>
      </c>
      <c r="AW124" s="11" t="s">
        <v>41</v>
      </c>
      <c r="AX124" s="11" t="s">
        <v>78</v>
      </c>
      <c r="AY124" s="195" t="s">
        <v>151</v>
      </c>
    </row>
    <row r="125" spans="2:51" s="12" customFormat="1" ht="13.5">
      <c r="B125" s="211"/>
      <c r="D125" s="206" t="s">
        <v>161</v>
      </c>
      <c r="E125" s="212" t="s">
        <v>5</v>
      </c>
      <c r="F125" s="213" t="s">
        <v>1035</v>
      </c>
      <c r="H125" s="214" t="s">
        <v>5</v>
      </c>
      <c r="I125" s="215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4" t="s">
        <v>161</v>
      </c>
      <c r="AU125" s="214" t="s">
        <v>87</v>
      </c>
      <c r="AV125" s="12" t="s">
        <v>24</v>
      </c>
      <c r="AW125" s="12" t="s">
        <v>41</v>
      </c>
      <c r="AX125" s="12" t="s">
        <v>78</v>
      </c>
      <c r="AY125" s="214" t="s">
        <v>151</v>
      </c>
    </row>
    <row r="126" spans="2:51" s="11" customFormat="1" ht="13.5">
      <c r="B126" s="186"/>
      <c r="D126" s="206" t="s">
        <v>161</v>
      </c>
      <c r="E126" s="195" t="s">
        <v>5</v>
      </c>
      <c r="F126" s="207" t="s">
        <v>236</v>
      </c>
      <c r="H126" s="208">
        <v>12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5" t="s">
        <v>161</v>
      </c>
      <c r="AU126" s="195" t="s">
        <v>87</v>
      </c>
      <c r="AV126" s="11" t="s">
        <v>87</v>
      </c>
      <c r="AW126" s="11" t="s">
        <v>41</v>
      </c>
      <c r="AX126" s="11" t="s">
        <v>78</v>
      </c>
      <c r="AY126" s="195" t="s">
        <v>151</v>
      </c>
    </row>
    <row r="127" spans="2:51" s="12" customFormat="1" ht="13.5">
      <c r="B127" s="211"/>
      <c r="D127" s="206" t="s">
        <v>161</v>
      </c>
      <c r="E127" s="212" t="s">
        <v>5</v>
      </c>
      <c r="F127" s="213" t="s">
        <v>1020</v>
      </c>
      <c r="H127" s="214" t="s">
        <v>5</v>
      </c>
      <c r="I127" s="215"/>
      <c r="L127" s="211"/>
      <c r="M127" s="216"/>
      <c r="N127" s="217"/>
      <c r="O127" s="217"/>
      <c r="P127" s="217"/>
      <c r="Q127" s="217"/>
      <c r="R127" s="217"/>
      <c r="S127" s="217"/>
      <c r="T127" s="218"/>
      <c r="AT127" s="214" t="s">
        <v>161</v>
      </c>
      <c r="AU127" s="214" t="s">
        <v>87</v>
      </c>
      <c r="AV127" s="12" t="s">
        <v>24</v>
      </c>
      <c r="AW127" s="12" t="s">
        <v>41</v>
      </c>
      <c r="AX127" s="12" t="s">
        <v>78</v>
      </c>
      <c r="AY127" s="214" t="s">
        <v>151</v>
      </c>
    </row>
    <row r="128" spans="2:51" s="12" customFormat="1" ht="13.5">
      <c r="B128" s="211"/>
      <c r="D128" s="206" t="s">
        <v>161</v>
      </c>
      <c r="E128" s="212" t="s">
        <v>5</v>
      </c>
      <c r="F128" s="213" t="s">
        <v>1041</v>
      </c>
      <c r="H128" s="214" t="s">
        <v>5</v>
      </c>
      <c r="I128" s="215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4" t="s">
        <v>161</v>
      </c>
      <c r="AU128" s="214" t="s">
        <v>87</v>
      </c>
      <c r="AV128" s="12" t="s">
        <v>24</v>
      </c>
      <c r="AW128" s="12" t="s">
        <v>41</v>
      </c>
      <c r="AX128" s="12" t="s">
        <v>78</v>
      </c>
      <c r="AY128" s="214" t="s">
        <v>151</v>
      </c>
    </row>
    <row r="129" spans="2:51" s="11" customFormat="1" ht="13.5">
      <c r="B129" s="186"/>
      <c r="D129" s="206" t="s">
        <v>161</v>
      </c>
      <c r="E129" s="195" t="s">
        <v>5</v>
      </c>
      <c r="F129" s="207" t="s">
        <v>1048</v>
      </c>
      <c r="H129" s="208">
        <v>17.6</v>
      </c>
      <c r="I129" s="191"/>
      <c r="L129" s="186"/>
      <c r="M129" s="192"/>
      <c r="N129" s="193"/>
      <c r="O129" s="193"/>
      <c r="P129" s="193"/>
      <c r="Q129" s="193"/>
      <c r="R129" s="193"/>
      <c r="S129" s="193"/>
      <c r="T129" s="194"/>
      <c r="AT129" s="195" t="s">
        <v>161</v>
      </c>
      <c r="AU129" s="195" t="s">
        <v>87</v>
      </c>
      <c r="AV129" s="11" t="s">
        <v>87</v>
      </c>
      <c r="AW129" s="11" t="s">
        <v>41</v>
      </c>
      <c r="AX129" s="11" t="s">
        <v>78</v>
      </c>
      <c r="AY129" s="195" t="s">
        <v>151</v>
      </c>
    </row>
    <row r="130" spans="2:51" s="12" customFormat="1" ht="13.5">
      <c r="B130" s="211"/>
      <c r="D130" s="206" t="s">
        <v>161</v>
      </c>
      <c r="E130" s="212" t="s">
        <v>5</v>
      </c>
      <c r="F130" s="213" t="s">
        <v>1033</v>
      </c>
      <c r="H130" s="214" t="s">
        <v>5</v>
      </c>
      <c r="I130" s="215"/>
      <c r="L130" s="211"/>
      <c r="M130" s="216"/>
      <c r="N130" s="217"/>
      <c r="O130" s="217"/>
      <c r="P130" s="217"/>
      <c r="Q130" s="217"/>
      <c r="R130" s="217"/>
      <c r="S130" s="217"/>
      <c r="T130" s="218"/>
      <c r="AT130" s="214" t="s">
        <v>161</v>
      </c>
      <c r="AU130" s="214" t="s">
        <v>87</v>
      </c>
      <c r="AV130" s="12" t="s">
        <v>24</v>
      </c>
      <c r="AW130" s="12" t="s">
        <v>41</v>
      </c>
      <c r="AX130" s="12" t="s">
        <v>78</v>
      </c>
      <c r="AY130" s="214" t="s">
        <v>151</v>
      </c>
    </row>
    <row r="131" spans="2:51" s="11" customFormat="1" ht="13.5">
      <c r="B131" s="186"/>
      <c r="D131" s="206" t="s">
        <v>161</v>
      </c>
      <c r="E131" s="195" t="s">
        <v>5</v>
      </c>
      <c r="F131" s="207" t="s">
        <v>1049</v>
      </c>
      <c r="H131" s="208">
        <v>6.755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161</v>
      </c>
      <c r="AU131" s="195" t="s">
        <v>87</v>
      </c>
      <c r="AV131" s="11" t="s">
        <v>87</v>
      </c>
      <c r="AW131" s="11" t="s">
        <v>41</v>
      </c>
      <c r="AX131" s="11" t="s">
        <v>78</v>
      </c>
      <c r="AY131" s="195" t="s">
        <v>151</v>
      </c>
    </row>
    <row r="132" spans="2:51" s="12" customFormat="1" ht="13.5">
      <c r="B132" s="211"/>
      <c r="D132" s="206" t="s">
        <v>161</v>
      </c>
      <c r="E132" s="212" t="s">
        <v>5</v>
      </c>
      <c r="F132" s="213" t="s">
        <v>1035</v>
      </c>
      <c r="H132" s="214" t="s">
        <v>5</v>
      </c>
      <c r="I132" s="215"/>
      <c r="L132" s="211"/>
      <c r="M132" s="216"/>
      <c r="N132" s="217"/>
      <c r="O132" s="217"/>
      <c r="P132" s="217"/>
      <c r="Q132" s="217"/>
      <c r="R132" s="217"/>
      <c r="S132" s="217"/>
      <c r="T132" s="218"/>
      <c r="AT132" s="214" t="s">
        <v>161</v>
      </c>
      <c r="AU132" s="214" t="s">
        <v>87</v>
      </c>
      <c r="AV132" s="12" t="s">
        <v>24</v>
      </c>
      <c r="AW132" s="12" t="s">
        <v>41</v>
      </c>
      <c r="AX132" s="12" t="s">
        <v>78</v>
      </c>
      <c r="AY132" s="214" t="s">
        <v>151</v>
      </c>
    </row>
    <row r="133" spans="2:51" s="11" customFormat="1" ht="13.5">
      <c r="B133" s="186"/>
      <c r="D133" s="206" t="s">
        <v>161</v>
      </c>
      <c r="E133" s="195" t="s">
        <v>5</v>
      </c>
      <c r="F133" s="207" t="s">
        <v>11</v>
      </c>
      <c r="H133" s="208">
        <v>15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95" t="s">
        <v>161</v>
      </c>
      <c r="AU133" s="195" t="s">
        <v>87</v>
      </c>
      <c r="AV133" s="11" t="s">
        <v>87</v>
      </c>
      <c r="AW133" s="11" t="s">
        <v>41</v>
      </c>
      <c r="AX133" s="11" t="s">
        <v>78</v>
      </c>
      <c r="AY133" s="195" t="s">
        <v>151</v>
      </c>
    </row>
    <row r="134" spans="2:51" s="12" customFormat="1" ht="13.5">
      <c r="B134" s="211"/>
      <c r="D134" s="206" t="s">
        <v>161</v>
      </c>
      <c r="E134" s="212" t="s">
        <v>5</v>
      </c>
      <c r="F134" s="213" t="s">
        <v>1021</v>
      </c>
      <c r="H134" s="214" t="s">
        <v>5</v>
      </c>
      <c r="I134" s="215"/>
      <c r="L134" s="211"/>
      <c r="M134" s="216"/>
      <c r="N134" s="217"/>
      <c r="O134" s="217"/>
      <c r="P134" s="217"/>
      <c r="Q134" s="217"/>
      <c r="R134" s="217"/>
      <c r="S134" s="217"/>
      <c r="T134" s="218"/>
      <c r="AT134" s="214" t="s">
        <v>161</v>
      </c>
      <c r="AU134" s="214" t="s">
        <v>87</v>
      </c>
      <c r="AV134" s="12" t="s">
        <v>24</v>
      </c>
      <c r="AW134" s="12" t="s">
        <v>41</v>
      </c>
      <c r="AX134" s="12" t="s">
        <v>78</v>
      </c>
      <c r="AY134" s="214" t="s">
        <v>151</v>
      </c>
    </row>
    <row r="135" spans="2:51" s="11" customFormat="1" ht="13.5">
      <c r="B135" s="186"/>
      <c r="D135" s="206" t="s">
        <v>161</v>
      </c>
      <c r="E135" s="195" t="s">
        <v>5</v>
      </c>
      <c r="F135" s="207" t="s">
        <v>1050</v>
      </c>
      <c r="H135" s="208">
        <v>9.394</v>
      </c>
      <c r="I135" s="191"/>
      <c r="L135" s="186"/>
      <c r="M135" s="192"/>
      <c r="N135" s="193"/>
      <c r="O135" s="193"/>
      <c r="P135" s="193"/>
      <c r="Q135" s="193"/>
      <c r="R135" s="193"/>
      <c r="S135" s="193"/>
      <c r="T135" s="194"/>
      <c r="AT135" s="195" t="s">
        <v>161</v>
      </c>
      <c r="AU135" s="195" t="s">
        <v>87</v>
      </c>
      <c r="AV135" s="11" t="s">
        <v>87</v>
      </c>
      <c r="AW135" s="11" t="s">
        <v>41</v>
      </c>
      <c r="AX135" s="11" t="s">
        <v>78</v>
      </c>
      <c r="AY135" s="195" t="s">
        <v>151</v>
      </c>
    </row>
    <row r="136" spans="2:51" s="13" customFormat="1" ht="13.5">
      <c r="B136" s="225"/>
      <c r="D136" s="187" t="s">
        <v>161</v>
      </c>
      <c r="E136" s="226" t="s">
        <v>5</v>
      </c>
      <c r="F136" s="227" t="s">
        <v>283</v>
      </c>
      <c r="H136" s="228">
        <v>155.839</v>
      </c>
      <c r="I136" s="229"/>
      <c r="L136" s="225"/>
      <c r="M136" s="230"/>
      <c r="N136" s="231"/>
      <c r="O136" s="231"/>
      <c r="P136" s="231"/>
      <c r="Q136" s="231"/>
      <c r="R136" s="231"/>
      <c r="S136" s="231"/>
      <c r="T136" s="232"/>
      <c r="AT136" s="233" t="s">
        <v>161</v>
      </c>
      <c r="AU136" s="233" t="s">
        <v>87</v>
      </c>
      <c r="AV136" s="13" t="s">
        <v>176</v>
      </c>
      <c r="AW136" s="13" t="s">
        <v>41</v>
      </c>
      <c r="AX136" s="13" t="s">
        <v>24</v>
      </c>
      <c r="AY136" s="233" t="s">
        <v>151</v>
      </c>
    </row>
    <row r="137" spans="2:65" s="1" customFormat="1" ht="22.5" customHeight="1">
      <c r="B137" s="173"/>
      <c r="C137" s="174" t="s">
        <v>176</v>
      </c>
      <c r="D137" s="174" t="s">
        <v>154</v>
      </c>
      <c r="E137" s="175" t="s">
        <v>308</v>
      </c>
      <c r="F137" s="176" t="s">
        <v>1051</v>
      </c>
      <c r="G137" s="177" t="s">
        <v>299</v>
      </c>
      <c r="H137" s="178">
        <v>2.136</v>
      </c>
      <c r="I137" s="179"/>
      <c r="J137" s="180">
        <f>ROUND(I137*H137,2)</f>
        <v>0</v>
      </c>
      <c r="K137" s="176" t="s">
        <v>158</v>
      </c>
      <c r="L137" s="40"/>
      <c r="M137" s="181" t="s">
        <v>5</v>
      </c>
      <c r="N137" s="182" t="s">
        <v>49</v>
      </c>
      <c r="O137" s="41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23" t="s">
        <v>176</v>
      </c>
      <c r="AT137" s="23" t="s">
        <v>154</v>
      </c>
      <c r="AU137" s="23" t="s">
        <v>87</v>
      </c>
      <c r="AY137" s="23" t="s">
        <v>151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176</v>
      </c>
      <c r="BM137" s="23" t="s">
        <v>1052</v>
      </c>
    </row>
    <row r="138" spans="2:51" s="12" customFormat="1" ht="13.5">
      <c r="B138" s="211"/>
      <c r="D138" s="206" t="s">
        <v>161</v>
      </c>
      <c r="E138" s="212" t="s">
        <v>5</v>
      </c>
      <c r="F138" s="213" t="s">
        <v>1053</v>
      </c>
      <c r="H138" s="214" t="s">
        <v>5</v>
      </c>
      <c r="I138" s="215"/>
      <c r="L138" s="211"/>
      <c r="M138" s="216"/>
      <c r="N138" s="217"/>
      <c r="O138" s="217"/>
      <c r="P138" s="217"/>
      <c r="Q138" s="217"/>
      <c r="R138" s="217"/>
      <c r="S138" s="217"/>
      <c r="T138" s="218"/>
      <c r="AT138" s="214" t="s">
        <v>161</v>
      </c>
      <c r="AU138" s="214" t="s">
        <v>87</v>
      </c>
      <c r="AV138" s="12" t="s">
        <v>24</v>
      </c>
      <c r="AW138" s="12" t="s">
        <v>41</v>
      </c>
      <c r="AX138" s="12" t="s">
        <v>78</v>
      </c>
      <c r="AY138" s="214" t="s">
        <v>151</v>
      </c>
    </row>
    <row r="139" spans="2:51" s="12" customFormat="1" ht="13.5">
      <c r="B139" s="211"/>
      <c r="D139" s="206" t="s">
        <v>161</v>
      </c>
      <c r="E139" s="212" t="s">
        <v>5</v>
      </c>
      <c r="F139" s="213" t="s">
        <v>1030</v>
      </c>
      <c r="H139" s="214" t="s">
        <v>5</v>
      </c>
      <c r="I139" s="215"/>
      <c r="L139" s="211"/>
      <c r="M139" s="216"/>
      <c r="N139" s="217"/>
      <c r="O139" s="217"/>
      <c r="P139" s="217"/>
      <c r="Q139" s="217"/>
      <c r="R139" s="217"/>
      <c r="S139" s="217"/>
      <c r="T139" s="218"/>
      <c r="AT139" s="214" t="s">
        <v>161</v>
      </c>
      <c r="AU139" s="214" t="s">
        <v>87</v>
      </c>
      <c r="AV139" s="12" t="s">
        <v>24</v>
      </c>
      <c r="AW139" s="12" t="s">
        <v>41</v>
      </c>
      <c r="AX139" s="12" t="s">
        <v>78</v>
      </c>
      <c r="AY139" s="214" t="s">
        <v>151</v>
      </c>
    </row>
    <row r="140" spans="2:51" s="11" customFormat="1" ht="13.5">
      <c r="B140" s="186"/>
      <c r="D140" s="206" t="s">
        <v>161</v>
      </c>
      <c r="E140" s="195" t="s">
        <v>5</v>
      </c>
      <c r="F140" s="207" t="s">
        <v>1054</v>
      </c>
      <c r="H140" s="208">
        <v>0.72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95" t="s">
        <v>161</v>
      </c>
      <c r="AU140" s="195" t="s">
        <v>87</v>
      </c>
      <c r="AV140" s="11" t="s">
        <v>87</v>
      </c>
      <c r="AW140" s="11" t="s">
        <v>41</v>
      </c>
      <c r="AX140" s="11" t="s">
        <v>78</v>
      </c>
      <c r="AY140" s="195" t="s">
        <v>151</v>
      </c>
    </row>
    <row r="141" spans="2:51" s="12" customFormat="1" ht="13.5">
      <c r="B141" s="211"/>
      <c r="D141" s="206" t="s">
        <v>161</v>
      </c>
      <c r="E141" s="212" t="s">
        <v>5</v>
      </c>
      <c r="F141" s="213" t="s">
        <v>1055</v>
      </c>
      <c r="H141" s="214" t="s">
        <v>5</v>
      </c>
      <c r="I141" s="215"/>
      <c r="L141" s="211"/>
      <c r="M141" s="216"/>
      <c r="N141" s="217"/>
      <c r="O141" s="217"/>
      <c r="P141" s="217"/>
      <c r="Q141" s="217"/>
      <c r="R141" s="217"/>
      <c r="S141" s="217"/>
      <c r="T141" s="218"/>
      <c r="AT141" s="214" t="s">
        <v>161</v>
      </c>
      <c r="AU141" s="214" t="s">
        <v>87</v>
      </c>
      <c r="AV141" s="12" t="s">
        <v>24</v>
      </c>
      <c r="AW141" s="12" t="s">
        <v>41</v>
      </c>
      <c r="AX141" s="12" t="s">
        <v>78</v>
      </c>
      <c r="AY141" s="214" t="s">
        <v>151</v>
      </c>
    </row>
    <row r="142" spans="2:51" s="11" customFormat="1" ht="13.5">
      <c r="B142" s="186"/>
      <c r="D142" s="206" t="s">
        <v>161</v>
      </c>
      <c r="E142" s="195" t="s">
        <v>5</v>
      </c>
      <c r="F142" s="207" t="s">
        <v>1056</v>
      </c>
      <c r="H142" s="208">
        <v>0.696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5" t="s">
        <v>161</v>
      </c>
      <c r="AU142" s="195" t="s">
        <v>87</v>
      </c>
      <c r="AV142" s="11" t="s">
        <v>87</v>
      </c>
      <c r="AW142" s="11" t="s">
        <v>41</v>
      </c>
      <c r="AX142" s="11" t="s">
        <v>78</v>
      </c>
      <c r="AY142" s="195" t="s">
        <v>151</v>
      </c>
    </row>
    <row r="143" spans="2:51" s="12" customFormat="1" ht="13.5">
      <c r="B143" s="211"/>
      <c r="D143" s="206" t="s">
        <v>161</v>
      </c>
      <c r="E143" s="212" t="s">
        <v>5</v>
      </c>
      <c r="F143" s="213" t="s">
        <v>1057</v>
      </c>
      <c r="H143" s="214" t="s">
        <v>5</v>
      </c>
      <c r="I143" s="215"/>
      <c r="L143" s="211"/>
      <c r="M143" s="216"/>
      <c r="N143" s="217"/>
      <c r="O143" s="217"/>
      <c r="P143" s="217"/>
      <c r="Q143" s="217"/>
      <c r="R143" s="217"/>
      <c r="S143" s="217"/>
      <c r="T143" s="218"/>
      <c r="AT143" s="214" t="s">
        <v>161</v>
      </c>
      <c r="AU143" s="214" t="s">
        <v>87</v>
      </c>
      <c r="AV143" s="12" t="s">
        <v>24</v>
      </c>
      <c r="AW143" s="12" t="s">
        <v>41</v>
      </c>
      <c r="AX143" s="12" t="s">
        <v>78</v>
      </c>
      <c r="AY143" s="214" t="s">
        <v>151</v>
      </c>
    </row>
    <row r="144" spans="2:51" s="11" customFormat="1" ht="13.5">
      <c r="B144" s="186"/>
      <c r="D144" s="206" t="s">
        <v>161</v>
      </c>
      <c r="E144" s="195" t="s">
        <v>5</v>
      </c>
      <c r="F144" s="207" t="s">
        <v>1054</v>
      </c>
      <c r="H144" s="208">
        <v>0.72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95" t="s">
        <v>161</v>
      </c>
      <c r="AU144" s="195" t="s">
        <v>87</v>
      </c>
      <c r="AV144" s="11" t="s">
        <v>87</v>
      </c>
      <c r="AW144" s="11" t="s">
        <v>41</v>
      </c>
      <c r="AX144" s="11" t="s">
        <v>78</v>
      </c>
      <c r="AY144" s="195" t="s">
        <v>151</v>
      </c>
    </row>
    <row r="145" spans="2:51" s="13" customFormat="1" ht="13.5">
      <c r="B145" s="225"/>
      <c r="D145" s="187" t="s">
        <v>161</v>
      </c>
      <c r="E145" s="226" t="s">
        <v>5</v>
      </c>
      <c r="F145" s="227" t="s">
        <v>283</v>
      </c>
      <c r="H145" s="228">
        <v>2.136</v>
      </c>
      <c r="I145" s="229"/>
      <c r="L145" s="225"/>
      <c r="M145" s="230"/>
      <c r="N145" s="231"/>
      <c r="O145" s="231"/>
      <c r="P145" s="231"/>
      <c r="Q145" s="231"/>
      <c r="R145" s="231"/>
      <c r="S145" s="231"/>
      <c r="T145" s="232"/>
      <c r="AT145" s="233" t="s">
        <v>161</v>
      </c>
      <c r="AU145" s="233" t="s">
        <v>87</v>
      </c>
      <c r="AV145" s="13" t="s">
        <v>176</v>
      </c>
      <c r="AW145" s="13" t="s">
        <v>41</v>
      </c>
      <c r="AX145" s="13" t="s">
        <v>24</v>
      </c>
      <c r="AY145" s="233" t="s">
        <v>151</v>
      </c>
    </row>
    <row r="146" spans="2:65" s="1" customFormat="1" ht="22.5" customHeight="1">
      <c r="B146" s="173"/>
      <c r="C146" s="174" t="s">
        <v>175</v>
      </c>
      <c r="D146" s="174" t="s">
        <v>154</v>
      </c>
      <c r="E146" s="175" t="s">
        <v>313</v>
      </c>
      <c r="F146" s="176" t="s">
        <v>314</v>
      </c>
      <c r="G146" s="177" t="s">
        <v>299</v>
      </c>
      <c r="H146" s="178">
        <v>1.068</v>
      </c>
      <c r="I146" s="179"/>
      <c r="J146" s="180">
        <f>ROUND(I146*H146,2)</f>
        <v>0</v>
      </c>
      <c r="K146" s="176" t="s">
        <v>158</v>
      </c>
      <c r="L146" s="40"/>
      <c r="M146" s="181" t="s">
        <v>5</v>
      </c>
      <c r="N146" s="182" t="s">
        <v>49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176</v>
      </c>
      <c r="AT146" s="23" t="s">
        <v>154</v>
      </c>
      <c r="AU146" s="23" t="s">
        <v>87</v>
      </c>
      <c r="AY146" s="23" t="s">
        <v>151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176</v>
      </c>
      <c r="BM146" s="23" t="s">
        <v>1058</v>
      </c>
    </row>
    <row r="147" spans="2:51" s="11" customFormat="1" ht="13.5">
      <c r="B147" s="186"/>
      <c r="D147" s="187" t="s">
        <v>161</v>
      </c>
      <c r="E147" s="188" t="s">
        <v>5</v>
      </c>
      <c r="F147" s="189" t="s">
        <v>1059</v>
      </c>
      <c r="H147" s="190">
        <v>1.068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5" t="s">
        <v>161</v>
      </c>
      <c r="AU147" s="195" t="s">
        <v>87</v>
      </c>
      <c r="AV147" s="11" t="s">
        <v>87</v>
      </c>
      <c r="AW147" s="11" t="s">
        <v>41</v>
      </c>
      <c r="AX147" s="11" t="s">
        <v>24</v>
      </c>
      <c r="AY147" s="195" t="s">
        <v>151</v>
      </c>
    </row>
    <row r="148" spans="2:65" s="1" customFormat="1" ht="22.5" customHeight="1">
      <c r="B148" s="173"/>
      <c r="C148" s="174" t="s">
        <v>197</v>
      </c>
      <c r="D148" s="174" t="s">
        <v>154</v>
      </c>
      <c r="E148" s="175" t="s">
        <v>1060</v>
      </c>
      <c r="F148" s="176" t="s">
        <v>1061</v>
      </c>
      <c r="G148" s="177" t="s">
        <v>299</v>
      </c>
      <c r="H148" s="178">
        <v>31.109</v>
      </c>
      <c r="I148" s="179"/>
      <c r="J148" s="180">
        <f>ROUND(I148*H148,2)</f>
        <v>0</v>
      </c>
      <c r="K148" s="176" t="s">
        <v>158</v>
      </c>
      <c r="L148" s="40"/>
      <c r="M148" s="181" t="s">
        <v>5</v>
      </c>
      <c r="N148" s="182" t="s">
        <v>49</v>
      </c>
      <c r="O148" s="41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23" t="s">
        <v>176</v>
      </c>
      <c r="AT148" s="23" t="s">
        <v>154</v>
      </c>
      <c r="AU148" s="23" t="s">
        <v>87</v>
      </c>
      <c r="AY148" s="23" t="s">
        <v>151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3" t="s">
        <v>24</v>
      </c>
      <c r="BK148" s="185">
        <f>ROUND(I148*H148,2)</f>
        <v>0</v>
      </c>
      <c r="BL148" s="23" t="s">
        <v>176</v>
      </c>
      <c r="BM148" s="23" t="s">
        <v>1062</v>
      </c>
    </row>
    <row r="149" spans="2:51" s="12" customFormat="1" ht="13.5">
      <c r="B149" s="211"/>
      <c r="D149" s="206" t="s">
        <v>161</v>
      </c>
      <c r="E149" s="212" t="s">
        <v>5</v>
      </c>
      <c r="F149" s="213" t="s">
        <v>1055</v>
      </c>
      <c r="H149" s="214" t="s">
        <v>5</v>
      </c>
      <c r="I149" s="215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4" t="s">
        <v>161</v>
      </c>
      <c r="AU149" s="214" t="s">
        <v>87</v>
      </c>
      <c r="AV149" s="12" t="s">
        <v>24</v>
      </c>
      <c r="AW149" s="12" t="s">
        <v>41</v>
      </c>
      <c r="AX149" s="12" t="s">
        <v>78</v>
      </c>
      <c r="AY149" s="214" t="s">
        <v>151</v>
      </c>
    </row>
    <row r="150" spans="2:51" s="12" customFormat="1" ht="13.5">
      <c r="B150" s="211"/>
      <c r="D150" s="206" t="s">
        <v>161</v>
      </c>
      <c r="E150" s="212" t="s">
        <v>5</v>
      </c>
      <c r="F150" s="213" t="s">
        <v>1063</v>
      </c>
      <c r="H150" s="214" t="s">
        <v>5</v>
      </c>
      <c r="I150" s="215"/>
      <c r="L150" s="211"/>
      <c r="M150" s="216"/>
      <c r="N150" s="217"/>
      <c r="O150" s="217"/>
      <c r="P150" s="217"/>
      <c r="Q150" s="217"/>
      <c r="R150" s="217"/>
      <c r="S150" s="217"/>
      <c r="T150" s="218"/>
      <c r="AT150" s="214" t="s">
        <v>161</v>
      </c>
      <c r="AU150" s="214" t="s">
        <v>87</v>
      </c>
      <c r="AV150" s="12" t="s">
        <v>24</v>
      </c>
      <c r="AW150" s="12" t="s">
        <v>41</v>
      </c>
      <c r="AX150" s="12" t="s">
        <v>78</v>
      </c>
      <c r="AY150" s="214" t="s">
        <v>151</v>
      </c>
    </row>
    <row r="151" spans="2:51" s="11" customFormat="1" ht="13.5">
      <c r="B151" s="186"/>
      <c r="D151" s="206" t="s">
        <v>161</v>
      </c>
      <c r="E151" s="195" t="s">
        <v>5</v>
      </c>
      <c r="F151" s="207" t="s">
        <v>1064</v>
      </c>
      <c r="H151" s="208">
        <v>9.045</v>
      </c>
      <c r="I151" s="191"/>
      <c r="L151" s="186"/>
      <c r="M151" s="192"/>
      <c r="N151" s="193"/>
      <c r="O151" s="193"/>
      <c r="P151" s="193"/>
      <c r="Q151" s="193"/>
      <c r="R151" s="193"/>
      <c r="S151" s="193"/>
      <c r="T151" s="194"/>
      <c r="AT151" s="195" t="s">
        <v>161</v>
      </c>
      <c r="AU151" s="195" t="s">
        <v>87</v>
      </c>
      <c r="AV151" s="11" t="s">
        <v>87</v>
      </c>
      <c r="AW151" s="11" t="s">
        <v>41</v>
      </c>
      <c r="AX151" s="11" t="s">
        <v>78</v>
      </c>
      <c r="AY151" s="195" t="s">
        <v>151</v>
      </c>
    </row>
    <row r="152" spans="2:51" s="12" customFormat="1" ht="13.5">
      <c r="B152" s="211"/>
      <c r="D152" s="206" t="s">
        <v>161</v>
      </c>
      <c r="E152" s="212" t="s">
        <v>5</v>
      </c>
      <c r="F152" s="213" t="s">
        <v>1065</v>
      </c>
      <c r="H152" s="214" t="s">
        <v>5</v>
      </c>
      <c r="I152" s="215"/>
      <c r="L152" s="211"/>
      <c r="M152" s="216"/>
      <c r="N152" s="217"/>
      <c r="O152" s="217"/>
      <c r="P152" s="217"/>
      <c r="Q152" s="217"/>
      <c r="R152" s="217"/>
      <c r="S152" s="217"/>
      <c r="T152" s="218"/>
      <c r="AT152" s="214" t="s">
        <v>161</v>
      </c>
      <c r="AU152" s="214" t="s">
        <v>87</v>
      </c>
      <c r="AV152" s="12" t="s">
        <v>24</v>
      </c>
      <c r="AW152" s="12" t="s">
        <v>41</v>
      </c>
      <c r="AX152" s="12" t="s">
        <v>78</v>
      </c>
      <c r="AY152" s="214" t="s">
        <v>151</v>
      </c>
    </row>
    <row r="153" spans="2:51" s="11" customFormat="1" ht="13.5">
      <c r="B153" s="186"/>
      <c r="D153" s="206" t="s">
        <v>161</v>
      </c>
      <c r="E153" s="195" t="s">
        <v>5</v>
      </c>
      <c r="F153" s="207" t="s">
        <v>1066</v>
      </c>
      <c r="H153" s="208">
        <v>9.5</v>
      </c>
      <c r="I153" s="191"/>
      <c r="L153" s="186"/>
      <c r="M153" s="192"/>
      <c r="N153" s="193"/>
      <c r="O153" s="193"/>
      <c r="P153" s="193"/>
      <c r="Q153" s="193"/>
      <c r="R153" s="193"/>
      <c r="S153" s="193"/>
      <c r="T153" s="194"/>
      <c r="AT153" s="195" t="s">
        <v>161</v>
      </c>
      <c r="AU153" s="195" t="s">
        <v>87</v>
      </c>
      <c r="AV153" s="11" t="s">
        <v>87</v>
      </c>
      <c r="AW153" s="11" t="s">
        <v>41</v>
      </c>
      <c r="AX153" s="11" t="s">
        <v>78</v>
      </c>
      <c r="AY153" s="195" t="s">
        <v>151</v>
      </c>
    </row>
    <row r="154" spans="2:51" s="12" customFormat="1" ht="13.5">
      <c r="B154" s="211"/>
      <c r="D154" s="206" t="s">
        <v>161</v>
      </c>
      <c r="E154" s="212" t="s">
        <v>5</v>
      </c>
      <c r="F154" s="213" t="s">
        <v>1067</v>
      </c>
      <c r="H154" s="214" t="s">
        <v>5</v>
      </c>
      <c r="I154" s="215"/>
      <c r="L154" s="211"/>
      <c r="M154" s="216"/>
      <c r="N154" s="217"/>
      <c r="O154" s="217"/>
      <c r="P154" s="217"/>
      <c r="Q154" s="217"/>
      <c r="R154" s="217"/>
      <c r="S154" s="217"/>
      <c r="T154" s="218"/>
      <c r="AT154" s="214" t="s">
        <v>161</v>
      </c>
      <c r="AU154" s="214" t="s">
        <v>87</v>
      </c>
      <c r="AV154" s="12" t="s">
        <v>24</v>
      </c>
      <c r="AW154" s="12" t="s">
        <v>41</v>
      </c>
      <c r="AX154" s="12" t="s">
        <v>78</v>
      </c>
      <c r="AY154" s="214" t="s">
        <v>151</v>
      </c>
    </row>
    <row r="155" spans="2:51" s="11" customFormat="1" ht="13.5">
      <c r="B155" s="186"/>
      <c r="D155" s="206" t="s">
        <v>161</v>
      </c>
      <c r="E155" s="195" t="s">
        <v>5</v>
      </c>
      <c r="F155" s="207" t="s">
        <v>1068</v>
      </c>
      <c r="H155" s="208">
        <v>8.732</v>
      </c>
      <c r="I155" s="191"/>
      <c r="L155" s="186"/>
      <c r="M155" s="192"/>
      <c r="N155" s="193"/>
      <c r="O155" s="193"/>
      <c r="P155" s="193"/>
      <c r="Q155" s="193"/>
      <c r="R155" s="193"/>
      <c r="S155" s="193"/>
      <c r="T155" s="194"/>
      <c r="AT155" s="195" t="s">
        <v>161</v>
      </c>
      <c r="AU155" s="195" t="s">
        <v>87</v>
      </c>
      <c r="AV155" s="11" t="s">
        <v>87</v>
      </c>
      <c r="AW155" s="11" t="s">
        <v>41</v>
      </c>
      <c r="AX155" s="11" t="s">
        <v>78</v>
      </c>
      <c r="AY155" s="195" t="s">
        <v>151</v>
      </c>
    </row>
    <row r="156" spans="2:51" s="12" customFormat="1" ht="13.5">
      <c r="B156" s="211"/>
      <c r="D156" s="206" t="s">
        <v>161</v>
      </c>
      <c r="E156" s="212" t="s">
        <v>5</v>
      </c>
      <c r="F156" s="213" t="s">
        <v>1057</v>
      </c>
      <c r="H156" s="214" t="s">
        <v>5</v>
      </c>
      <c r="I156" s="215"/>
      <c r="L156" s="211"/>
      <c r="M156" s="216"/>
      <c r="N156" s="217"/>
      <c r="O156" s="217"/>
      <c r="P156" s="217"/>
      <c r="Q156" s="217"/>
      <c r="R156" s="217"/>
      <c r="S156" s="217"/>
      <c r="T156" s="218"/>
      <c r="AT156" s="214" t="s">
        <v>161</v>
      </c>
      <c r="AU156" s="214" t="s">
        <v>87</v>
      </c>
      <c r="AV156" s="12" t="s">
        <v>24</v>
      </c>
      <c r="AW156" s="12" t="s">
        <v>41</v>
      </c>
      <c r="AX156" s="12" t="s">
        <v>78</v>
      </c>
      <c r="AY156" s="214" t="s">
        <v>151</v>
      </c>
    </row>
    <row r="157" spans="2:51" s="12" customFormat="1" ht="13.5">
      <c r="B157" s="211"/>
      <c r="D157" s="206" t="s">
        <v>161</v>
      </c>
      <c r="E157" s="212" t="s">
        <v>5</v>
      </c>
      <c r="F157" s="213" t="s">
        <v>1069</v>
      </c>
      <c r="H157" s="214" t="s">
        <v>5</v>
      </c>
      <c r="I157" s="215"/>
      <c r="L157" s="211"/>
      <c r="M157" s="216"/>
      <c r="N157" s="217"/>
      <c r="O157" s="217"/>
      <c r="P157" s="217"/>
      <c r="Q157" s="217"/>
      <c r="R157" s="217"/>
      <c r="S157" s="217"/>
      <c r="T157" s="218"/>
      <c r="AT157" s="214" t="s">
        <v>161</v>
      </c>
      <c r="AU157" s="214" t="s">
        <v>87</v>
      </c>
      <c r="AV157" s="12" t="s">
        <v>24</v>
      </c>
      <c r="AW157" s="12" t="s">
        <v>41</v>
      </c>
      <c r="AX157" s="12" t="s">
        <v>78</v>
      </c>
      <c r="AY157" s="214" t="s">
        <v>151</v>
      </c>
    </row>
    <row r="158" spans="2:51" s="11" customFormat="1" ht="13.5">
      <c r="B158" s="186"/>
      <c r="D158" s="206" t="s">
        <v>161</v>
      </c>
      <c r="E158" s="195" t="s">
        <v>5</v>
      </c>
      <c r="F158" s="207" t="s">
        <v>1070</v>
      </c>
      <c r="H158" s="208">
        <v>1.872</v>
      </c>
      <c r="I158" s="191"/>
      <c r="L158" s="186"/>
      <c r="M158" s="192"/>
      <c r="N158" s="193"/>
      <c r="O158" s="193"/>
      <c r="P158" s="193"/>
      <c r="Q158" s="193"/>
      <c r="R158" s="193"/>
      <c r="S158" s="193"/>
      <c r="T158" s="194"/>
      <c r="AT158" s="195" t="s">
        <v>161</v>
      </c>
      <c r="AU158" s="195" t="s">
        <v>87</v>
      </c>
      <c r="AV158" s="11" t="s">
        <v>87</v>
      </c>
      <c r="AW158" s="11" t="s">
        <v>41</v>
      </c>
      <c r="AX158" s="11" t="s">
        <v>78</v>
      </c>
      <c r="AY158" s="195" t="s">
        <v>151</v>
      </c>
    </row>
    <row r="159" spans="2:51" s="12" customFormat="1" ht="13.5">
      <c r="B159" s="211"/>
      <c r="D159" s="206" t="s">
        <v>161</v>
      </c>
      <c r="E159" s="212" t="s">
        <v>5</v>
      </c>
      <c r="F159" s="213" t="s">
        <v>1020</v>
      </c>
      <c r="H159" s="214" t="s">
        <v>5</v>
      </c>
      <c r="I159" s="215"/>
      <c r="L159" s="211"/>
      <c r="M159" s="216"/>
      <c r="N159" s="217"/>
      <c r="O159" s="217"/>
      <c r="P159" s="217"/>
      <c r="Q159" s="217"/>
      <c r="R159" s="217"/>
      <c r="S159" s="217"/>
      <c r="T159" s="218"/>
      <c r="AT159" s="214" t="s">
        <v>161</v>
      </c>
      <c r="AU159" s="214" t="s">
        <v>87</v>
      </c>
      <c r="AV159" s="12" t="s">
        <v>24</v>
      </c>
      <c r="AW159" s="12" t="s">
        <v>41</v>
      </c>
      <c r="AX159" s="12" t="s">
        <v>78</v>
      </c>
      <c r="AY159" s="214" t="s">
        <v>151</v>
      </c>
    </row>
    <row r="160" spans="2:51" s="11" customFormat="1" ht="13.5">
      <c r="B160" s="186"/>
      <c r="D160" s="206" t="s">
        <v>161</v>
      </c>
      <c r="E160" s="195" t="s">
        <v>5</v>
      </c>
      <c r="F160" s="207" t="s">
        <v>1071</v>
      </c>
      <c r="H160" s="208">
        <v>1.96</v>
      </c>
      <c r="I160" s="191"/>
      <c r="L160" s="186"/>
      <c r="M160" s="192"/>
      <c r="N160" s="193"/>
      <c r="O160" s="193"/>
      <c r="P160" s="193"/>
      <c r="Q160" s="193"/>
      <c r="R160" s="193"/>
      <c r="S160" s="193"/>
      <c r="T160" s="194"/>
      <c r="AT160" s="195" t="s">
        <v>161</v>
      </c>
      <c r="AU160" s="195" t="s">
        <v>87</v>
      </c>
      <c r="AV160" s="11" t="s">
        <v>87</v>
      </c>
      <c r="AW160" s="11" t="s">
        <v>41</v>
      </c>
      <c r="AX160" s="11" t="s">
        <v>78</v>
      </c>
      <c r="AY160" s="195" t="s">
        <v>151</v>
      </c>
    </row>
    <row r="161" spans="2:51" s="13" customFormat="1" ht="13.5">
      <c r="B161" s="225"/>
      <c r="D161" s="187" t="s">
        <v>161</v>
      </c>
      <c r="E161" s="226" t="s">
        <v>5</v>
      </c>
      <c r="F161" s="227" t="s">
        <v>283</v>
      </c>
      <c r="H161" s="228">
        <v>31.109</v>
      </c>
      <c r="I161" s="229"/>
      <c r="L161" s="225"/>
      <c r="M161" s="230"/>
      <c r="N161" s="231"/>
      <c r="O161" s="231"/>
      <c r="P161" s="231"/>
      <c r="Q161" s="231"/>
      <c r="R161" s="231"/>
      <c r="S161" s="231"/>
      <c r="T161" s="232"/>
      <c r="AT161" s="233" t="s">
        <v>161</v>
      </c>
      <c r="AU161" s="233" t="s">
        <v>87</v>
      </c>
      <c r="AV161" s="13" t="s">
        <v>176</v>
      </c>
      <c r="AW161" s="13" t="s">
        <v>41</v>
      </c>
      <c r="AX161" s="13" t="s">
        <v>24</v>
      </c>
      <c r="AY161" s="233" t="s">
        <v>151</v>
      </c>
    </row>
    <row r="162" spans="2:65" s="1" customFormat="1" ht="22.5" customHeight="1">
      <c r="B162" s="173"/>
      <c r="C162" s="174" t="s">
        <v>203</v>
      </c>
      <c r="D162" s="174" t="s">
        <v>154</v>
      </c>
      <c r="E162" s="175" t="s">
        <v>1072</v>
      </c>
      <c r="F162" s="176" t="s">
        <v>1073</v>
      </c>
      <c r="G162" s="177" t="s">
        <v>299</v>
      </c>
      <c r="H162" s="178">
        <v>15.555</v>
      </c>
      <c r="I162" s="179"/>
      <c r="J162" s="180">
        <f>ROUND(I162*H162,2)</f>
        <v>0</v>
      </c>
      <c r="K162" s="176" t="s">
        <v>158</v>
      </c>
      <c r="L162" s="40"/>
      <c r="M162" s="181" t="s">
        <v>5</v>
      </c>
      <c r="N162" s="182" t="s">
        <v>49</v>
      </c>
      <c r="O162" s="41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AR162" s="23" t="s">
        <v>176</v>
      </c>
      <c r="AT162" s="23" t="s">
        <v>154</v>
      </c>
      <c r="AU162" s="23" t="s">
        <v>87</v>
      </c>
      <c r="AY162" s="23" t="s">
        <v>151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23" t="s">
        <v>24</v>
      </c>
      <c r="BK162" s="185">
        <f>ROUND(I162*H162,2)</f>
        <v>0</v>
      </c>
      <c r="BL162" s="23" t="s">
        <v>176</v>
      </c>
      <c r="BM162" s="23" t="s">
        <v>1074</v>
      </c>
    </row>
    <row r="163" spans="2:51" s="11" customFormat="1" ht="13.5">
      <c r="B163" s="186"/>
      <c r="D163" s="187" t="s">
        <v>161</v>
      </c>
      <c r="E163" s="188" t="s">
        <v>5</v>
      </c>
      <c r="F163" s="189" t="s">
        <v>1075</v>
      </c>
      <c r="H163" s="190">
        <v>15.555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95" t="s">
        <v>161</v>
      </c>
      <c r="AU163" s="195" t="s">
        <v>87</v>
      </c>
      <c r="AV163" s="11" t="s">
        <v>87</v>
      </c>
      <c r="AW163" s="11" t="s">
        <v>41</v>
      </c>
      <c r="AX163" s="11" t="s">
        <v>24</v>
      </c>
      <c r="AY163" s="195" t="s">
        <v>151</v>
      </c>
    </row>
    <row r="164" spans="2:65" s="1" customFormat="1" ht="22.5" customHeight="1">
      <c r="B164" s="173"/>
      <c r="C164" s="174" t="s">
        <v>213</v>
      </c>
      <c r="D164" s="174" t="s">
        <v>154</v>
      </c>
      <c r="E164" s="175" t="s">
        <v>318</v>
      </c>
      <c r="F164" s="176" t="s">
        <v>319</v>
      </c>
      <c r="G164" s="177" t="s">
        <v>299</v>
      </c>
      <c r="H164" s="178">
        <v>129.15</v>
      </c>
      <c r="I164" s="179"/>
      <c r="J164" s="180">
        <f>ROUND(I164*H164,2)</f>
        <v>0</v>
      </c>
      <c r="K164" s="176" t="s">
        <v>158</v>
      </c>
      <c r="L164" s="40"/>
      <c r="M164" s="181" t="s">
        <v>5</v>
      </c>
      <c r="N164" s="182" t="s">
        <v>49</v>
      </c>
      <c r="O164" s="41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23" t="s">
        <v>176</v>
      </c>
      <c r="AT164" s="23" t="s">
        <v>154</v>
      </c>
      <c r="AU164" s="23" t="s">
        <v>87</v>
      </c>
      <c r="AY164" s="23" t="s">
        <v>151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3" t="s">
        <v>24</v>
      </c>
      <c r="BK164" s="185">
        <f>ROUND(I164*H164,2)</f>
        <v>0</v>
      </c>
      <c r="BL164" s="23" t="s">
        <v>176</v>
      </c>
      <c r="BM164" s="23" t="s">
        <v>1076</v>
      </c>
    </row>
    <row r="165" spans="2:51" s="12" customFormat="1" ht="27">
      <c r="B165" s="211"/>
      <c r="D165" s="206" t="s">
        <v>161</v>
      </c>
      <c r="E165" s="212" t="s">
        <v>5</v>
      </c>
      <c r="F165" s="213" t="s">
        <v>321</v>
      </c>
      <c r="H165" s="214" t="s">
        <v>5</v>
      </c>
      <c r="I165" s="215"/>
      <c r="L165" s="211"/>
      <c r="M165" s="216"/>
      <c r="N165" s="217"/>
      <c r="O165" s="217"/>
      <c r="P165" s="217"/>
      <c r="Q165" s="217"/>
      <c r="R165" s="217"/>
      <c r="S165" s="217"/>
      <c r="T165" s="218"/>
      <c r="AT165" s="214" t="s">
        <v>161</v>
      </c>
      <c r="AU165" s="214" t="s">
        <v>87</v>
      </c>
      <c r="AV165" s="12" t="s">
        <v>24</v>
      </c>
      <c r="AW165" s="12" t="s">
        <v>41</v>
      </c>
      <c r="AX165" s="12" t="s">
        <v>78</v>
      </c>
      <c r="AY165" s="214" t="s">
        <v>151</v>
      </c>
    </row>
    <row r="166" spans="2:51" s="12" customFormat="1" ht="13.5">
      <c r="B166" s="211"/>
      <c r="D166" s="206" t="s">
        <v>161</v>
      </c>
      <c r="E166" s="212" t="s">
        <v>5</v>
      </c>
      <c r="F166" s="213" t="s">
        <v>1077</v>
      </c>
      <c r="H166" s="214" t="s">
        <v>5</v>
      </c>
      <c r="I166" s="215"/>
      <c r="L166" s="211"/>
      <c r="M166" s="216"/>
      <c r="N166" s="217"/>
      <c r="O166" s="217"/>
      <c r="P166" s="217"/>
      <c r="Q166" s="217"/>
      <c r="R166" s="217"/>
      <c r="S166" s="217"/>
      <c r="T166" s="218"/>
      <c r="AT166" s="214" t="s">
        <v>161</v>
      </c>
      <c r="AU166" s="214" t="s">
        <v>87</v>
      </c>
      <c r="AV166" s="12" t="s">
        <v>24</v>
      </c>
      <c r="AW166" s="12" t="s">
        <v>41</v>
      </c>
      <c r="AX166" s="12" t="s">
        <v>78</v>
      </c>
      <c r="AY166" s="214" t="s">
        <v>151</v>
      </c>
    </row>
    <row r="167" spans="2:51" s="11" customFormat="1" ht="13.5">
      <c r="B167" s="186"/>
      <c r="D167" s="206" t="s">
        <v>161</v>
      </c>
      <c r="E167" s="195" t="s">
        <v>5</v>
      </c>
      <c r="F167" s="207" t="s">
        <v>1078</v>
      </c>
      <c r="H167" s="208">
        <v>64.575</v>
      </c>
      <c r="I167" s="191"/>
      <c r="L167" s="186"/>
      <c r="M167" s="192"/>
      <c r="N167" s="193"/>
      <c r="O167" s="193"/>
      <c r="P167" s="193"/>
      <c r="Q167" s="193"/>
      <c r="R167" s="193"/>
      <c r="S167" s="193"/>
      <c r="T167" s="194"/>
      <c r="AT167" s="195" t="s">
        <v>161</v>
      </c>
      <c r="AU167" s="195" t="s">
        <v>87</v>
      </c>
      <c r="AV167" s="11" t="s">
        <v>87</v>
      </c>
      <c r="AW167" s="11" t="s">
        <v>41</v>
      </c>
      <c r="AX167" s="11" t="s">
        <v>78</v>
      </c>
      <c r="AY167" s="195" t="s">
        <v>151</v>
      </c>
    </row>
    <row r="168" spans="2:51" s="12" customFormat="1" ht="13.5">
      <c r="B168" s="211"/>
      <c r="D168" s="206" t="s">
        <v>161</v>
      </c>
      <c r="E168" s="212" t="s">
        <v>5</v>
      </c>
      <c r="F168" s="213" t="s">
        <v>1079</v>
      </c>
      <c r="H168" s="214" t="s">
        <v>5</v>
      </c>
      <c r="I168" s="215"/>
      <c r="L168" s="211"/>
      <c r="M168" s="216"/>
      <c r="N168" s="217"/>
      <c r="O168" s="217"/>
      <c r="P168" s="217"/>
      <c r="Q168" s="217"/>
      <c r="R168" s="217"/>
      <c r="S168" s="217"/>
      <c r="T168" s="218"/>
      <c r="AT168" s="214" t="s">
        <v>161</v>
      </c>
      <c r="AU168" s="214" t="s">
        <v>87</v>
      </c>
      <c r="AV168" s="12" t="s">
        <v>24</v>
      </c>
      <c r="AW168" s="12" t="s">
        <v>41</v>
      </c>
      <c r="AX168" s="12" t="s">
        <v>78</v>
      </c>
      <c r="AY168" s="214" t="s">
        <v>151</v>
      </c>
    </row>
    <row r="169" spans="2:51" s="11" customFormat="1" ht="13.5">
      <c r="B169" s="186"/>
      <c r="D169" s="206" t="s">
        <v>161</v>
      </c>
      <c r="E169" s="195" t="s">
        <v>5</v>
      </c>
      <c r="F169" s="207" t="s">
        <v>1078</v>
      </c>
      <c r="H169" s="208">
        <v>64.575</v>
      </c>
      <c r="I169" s="191"/>
      <c r="L169" s="186"/>
      <c r="M169" s="192"/>
      <c r="N169" s="193"/>
      <c r="O169" s="193"/>
      <c r="P169" s="193"/>
      <c r="Q169" s="193"/>
      <c r="R169" s="193"/>
      <c r="S169" s="193"/>
      <c r="T169" s="194"/>
      <c r="AT169" s="195" t="s">
        <v>161</v>
      </c>
      <c r="AU169" s="195" t="s">
        <v>87</v>
      </c>
      <c r="AV169" s="11" t="s">
        <v>87</v>
      </c>
      <c r="AW169" s="11" t="s">
        <v>41</v>
      </c>
      <c r="AX169" s="11" t="s">
        <v>78</v>
      </c>
      <c r="AY169" s="195" t="s">
        <v>151</v>
      </c>
    </row>
    <row r="170" spans="2:51" s="13" customFormat="1" ht="13.5">
      <c r="B170" s="225"/>
      <c r="D170" s="187" t="s">
        <v>161</v>
      </c>
      <c r="E170" s="226" t="s">
        <v>5</v>
      </c>
      <c r="F170" s="227" t="s">
        <v>283</v>
      </c>
      <c r="H170" s="228">
        <v>129.15</v>
      </c>
      <c r="I170" s="229"/>
      <c r="L170" s="225"/>
      <c r="M170" s="230"/>
      <c r="N170" s="231"/>
      <c r="O170" s="231"/>
      <c r="P170" s="231"/>
      <c r="Q170" s="231"/>
      <c r="R170" s="231"/>
      <c r="S170" s="231"/>
      <c r="T170" s="232"/>
      <c r="AT170" s="233" t="s">
        <v>161</v>
      </c>
      <c r="AU170" s="233" t="s">
        <v>87</v>
      </c>
      <c r="AV170" s="13" t="s">
        <v>176</v>
      </c>
      <c r="AW170" s="13" t="s">
        <v>41</v>
      </c>
      <c r="AX170" s="13" t="s">
        <v>24</v>
      </c>
      <c r="AY170" s="233" t="s">
        <v>151</v>
      </c>
    </row>
    <row r="171" spans="2:65" s="1" customFormat="1" ht="22.5" customHeight="1">
      <c r="B171" s="173"/>
      <c r="C171" s="174" t="s">
        <v>221</v>
      </c>
      <c r="D171" s="174" t="s">
        <v>154</v>
      </c>
      <c r="E171" s="175" t="s">
        <v>328</v>
      </c>
      <c r="F171" s="176" t="s">
        <v>329</v>
      </c>
      <c r="G171" s="177" t="s">
        <v>299</v>
      </c>
      <c r="H171" s="178">
        <v>152.776</v>
      </c>
      <c r="I171" s="179"/>
      <c r="J171" s="180">
        <f>ROUND(I171*H171,2)</f>
        <v>0</v>
      </c>
      <c r="K171" s="176" t="s">
        <v>158</v>
      </c>
      <c r="L171" s="40"/>
      <c r="M171" s="181" t="s">
        <v>5</v>
      </c>
      <c r="N171" s="182" t="s">
        <v>49</v>
      </c>
      <c r="O171" s="41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3" t="s">
        <v>176</v>
      </c>
      <c r="AT171" s="23" t="s">
        <v>154</v>
      </c>
      <c r="AU171" s="23" t="s">
        <v>87</v>
      </c>
      <c r="AY171" s="23" t="s">
        <v>151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176</v>
      </c>
      <c r="BM171" s="23" t="s">
        <v>1080</v>
      </c>
    </row>
    <row r="172" spans="2:51" s="12" customFormat="1" ht="13.5">
      <c r="B172" s="211"/>
      <c r="D172" s="206" t="s">
        <v>161</v>
      </c>
      <c r="E172" s="212" t="s">
        <v>5</v>
      </c>
      <c r="F172" s="213" t="s">
        <v>691</v>
      </c>
      <c r="H172" s="214" t="s">
        <v>5</v>
      </c>
      <c r="I172" s="215"/>
      <c r="L172" s="211"/>
      <c r="M172" s="216"/>
      <c r="N172" s="217"/>
      <c r="O172" s="217"/>
      <c r="P172" s="217"/>
      <c r="Q172" s="217"/>
      <c r="R172" s="217"/>
      <c r="S172" s="217"/>
      <c r="T172" s="218"/>
      <c r="AT172" s="214" t="s">
        <v>161</v>
      </c>
      <c r="AU172" s="214" t="s">
        <v>87</v>
      </c>
      <c r="AV172" s="12" t="s">
        <v>24</v>
      </c>
      <c r="AW172" s="12" t="s">
        <v>41</v>
      </c>
      <c r="AX172" s="12" t="s">
        <v>78</v>
      </c>
      <c r="AY172" s="214" t="s">
        <v>151</v>
      </c>
    </row>
    <row r="173" spans="2:51" s="12" customFormat="1" ht="13.5">
      <c r="B173" s="211"/>
      <c r="D173" s="206" t="s">
        <v>161</v>
      </c>
      <c r="E173" s="212" t="s">
        <v>5</v>
      </c>
      <c r="F173" s="213" t="s">
        <v>1081</v>
      </c>
      <c r="H173" s="214" t="s">
        <v>5</v>
      </c>
      <c r="I173" s="215"/>
      <c r="L173" s="211"/>
      <c r="M173" s="216"/>
      <c r="N173" s="217"/>
      <c r="O173" s="217"/>
      <c r="P173" s="217"/>
      <c r="Q173" s="217"/>
      <c r="R173" s="217"/>
      <c r="S173" s="217"/>
      <c r="T173" s="218"/>
      <c r="AT173" s="214" t="s">
        <v>161</v>
      </c>
      <c r="AU173" s="214" t="s">
        <v>87</v>
      </c>
      <c r="AV173" s="12" t="s">
        <v>24</v>
      </c>
      <c r="AW173" s="12" t="s">
        <v>41</v>
      </c>
      <c r="AX173" s="12" t="s">
        <v>78</v>
      </c>
      <c r="AY173" s="214" t="s">
        <v>151</v>
      </c>
    </row>
    <row r="174" spans="2:51" s="11" customFormat="1" ht="13.5">
      <c r="B174" s="186"/>
      <c r="D174" s="206" t="s">
        <v>161</v>
      </c>
      <c r="E174" s="195" t="s">
        <v>5</v>
      </c>
      <c r="F174" s="207" t="s">
        <v>1082</v>
      </c>
      <c r="H174" s="208">
        <v>20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95" t="s">
        <v>161</v>
      </c>
      <c r="AU174" s="195" t="s">
        <v>87</v>
      </c>
      <c r="AV174" s="11" t="s">
        <v>87</v>
      </c>
      <c r="AW174" s="11" t="s">
        <v>41</v>
      </c>
      <c r="AX174" s="11" t="s">
        <v>78</v>
      </c>
      <c r="AY174" s="195" t="s">
        <v>151</v>
      </c>
    </row>
    <row r="175" spans="2:51" s="12" customFormat="1" ht="13.5">
      <c r="B175" s="211"/>
      <c r="D175" s="206" t="s">
        <v>161</v>
      </c>
      <c r="E175" s="212" t="s">
        <v>5</v>
      </c>
      <c r="F175" s="213" t="s">
        <v>1083</v>
      </c>
      <c r="H175" s="214" t="s">
        <v>5</v>
      </c>
      <c r="I175" s="215"/>
      <c r="L175" s="211"/>
      <c r="M175" s="216"/>
      <c r="N175" s="217"/>
      <c r="O175" s="217"/>
      <c r="P175" s="217"/>
      <c r="Q175" s="217"/>
      <c r="R175" s="217"/>
      <c r="S175" s="217"/>
      <c r="T175" s="218"/>
      <c r="AT175" s="214" t="s">
        <v>161</v>
      </c>
      <c r="AU175" s="214" t="s">
        <v>87</v>
      </c>
      <c r="AV175" s="12" t="s">
        <v>24</v>
      </c>
      <c r="AW175" s="12" t="s">
        <v>41</v>
      </c>
      <c r="AX175" s="12" t="s">
        <v>78</v>
      </c>
      <c r="AY175" s="214" t="s">
        <v>151</v>
      </c>
    </row>
    <row r="176" spans="2:51" s="11" customFormat="1" ht="13.5">
      <c r="B176" s="186"/>
      <c r="D176" s="206" t="s">
        <v>161</v>
      </c>
      <c r="E176" s="195" t="s">
        <v>5</v>
      </c>
      <c r="F176" s="207" t="s">
        <v>1084</v>
      </c>
      <c r="H176" s="208">
        <v>155.839</v>
      </c>
      <c r="I176" s="191"/>
      <c r="L176" s="186"/>
      <c r="M176" s="192"/>
      <c r="N176" s="193"/>
      <c r="O176" s="193"/>
      <c r="P176" s="193"/>
      <c r="Q176" s="193"/>
      <c r="R176" s="193"/>
      <c r="S176" s="193"/>
      <c r="T176" s="194"/>
      <c r="AT176" s="195" t="s">
        <v>161</v>
      </c>
      <c r="AU176" s="195" t="s">
        <v>87</v>
      </c>
      <c r="AV176" s="11" t="s">
        <v>87</v>
      </c>
      <c r="AW176" s="11" t="s">
        <v>41</v>
      </c>
      <c r="AX176" s="11" t="s">
        <v>78</v>
      </c>
      <c r="AY176" s="195" t="s">
        <v>151</v>
      </c>
    </row>
    <row r="177" spans="2:51" s="12" customFormat="1" ht="13.5">
      <c r="B177" s="211"/>
      <c r="D177" s="206" t="s">
        <v>161</v>
      </c>
      <c r="E177" s="212" t="s">
        <v>5</v>
      </c>
      <c r="F177" s="213" t="s">
        <v>1085</v>
      </c>
      <c r="H177" s="214" t="s">
        <v>5</v>
      </c>
      <c r="I177" s="215"/>
      <c r="L177" s="211"/>
      <c r="M177" s="216"/>
      <c r="N177" s="217"/>
      <c r="O177" s="217"/>
      <c r="P177" s="217"/>
      <c r="Q177" s="217"/>
      <c r="R177" s="217"/>
      <c r="S177" s="217"/>
      <c r="T177" s="218"/>
      <c r="AT177" s="214" t="s">
        <v>161</v>
      </c>
      <c r="AU177" s="214" t="s">
        <v>87</v>
      </c>
      <c r="AV177" s="12" t="s">
        <v>24</v>
      </c>
      <c r="AW177" s="12" t="s">
        <v>41</v>
      </c>
      <c r="AX177" s="12" t="s">
        <v>78</v>
      </c>
      <c r="AY177" s="214" t="s">
        <v>151</v>
      </c>
    </row>
    <row r="178" spans="2:51" s="11" customFormat="1" ht="13.5">
      <c r="B178" s="186"/>
      <c r="D178" s="206" t="s">
        <v>161</v>
      </c>
      <c r="E178" s="195" t="s">
        <v>5</v>
      </c>
      <c r="F178" s="207" t="s">
        <v>1086</v>
      </c>
      <c r="H178" s="208">
        <v>-64.575</v>
      </c>
      <c r="I178" s="191"/>
      <c r="L178" s="186"/>
      <c r="M178" s="192"/>
      <c r="N178" s="193"/>
      <c r="O178" s="193"/>
      <c r="P178" s="193"/>
      <c r="Q178" s="193"/>
      <c r="R178" s="193"/>
      <c r="S178" s="193"/>
      <c r="T178" s="194"/>
      <c r="AT178" s="195" t="s">
        <v>161</v>
      </c>
      <c r="AU178" s="195" t="s">
        <v>87</v>
      </c>
      <c r="AV178" s="11" t="s">
        <v>87</v>
      </c>
      <c r="AW178" s="11" t="s">
        <v>41</v>
      </c>
      <c r="AX178" s="11" t="s">
        <v>78</v>
      </c>
      <c r="AY178" s="195" t="s">
        <v>151</v>
      </c>
    </row>
    <row r="179" spans="2:51" s="12" customFormat="1" ht="13.5">
      <c r="B179" s="211"/>
      <c r="D179" s="206" t="s">
        <v>161</v>
      </c>
      <c r="E179" s="212" t="s">
        <v>5</v>
      </c>
      <c r="F179" s="213" t="s">
        <v>335</v>
      </c>
      <c r="H179" s="214" t="s">
        <v>5</v>
      </c>
      <c r="I179" s="215"/>
      <c r="L179" s="211"/>
      <c r="M179" s="216"/>
      <c r="N179" s="217"/>
      <c r="O179" s="217"/>
      <c r="P179" s="217"/>
      <c r="Q179" s="217"/>
      <c r="R179" s="217"/>
      <c r="S179" s="217"/>
      <c r="T179" s="218"/>
      <c r="AT179" s="214" t="s">
        <v>161</v>
      </c>
      <c r="AU179" s="214" t="s">
        <v>87</v>
      </c>
      <c r="AV179" s="12" t="s">
        <v>24</v>
      </c>
      <c r="AW179" s="12" t="s">
        <v>41</v>
      </c>
      <c r="AX179" s="12" t="s">
        <v>78</v>
      </c>
      <c r="AY179" s="214" t="s">
        <v>151</v>
      </c>
    </row>
    <row r="180" spans="2:51" s="11" customFormat="1" ht="13.5">
      <c r="B180" s="186"/>
      <c r="D180" s="206" t="s">
        <v>161</v>
      </c>
      <c r="E180" s="195" t="s">
        <v>5</v>
      </c>
      <c r="F180" s="207" t="s">
        <v>1087</v>
      </c>
      <c r="H180" s="208">
        <v>2.136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5" t="s">
        <v>161</v>
      </c>
      <c r="AU180" s="195" t="s">
        <v>87</v>
      </c>
      <c r="AV180" s="11" t="s">
        <v>87</v>
      </c>
      <c r="AW180" s="11" t="s">
        <v>41</v>
      </c>
      <c r="AX180" s="11" t="s">
        <v>78</v>
      </c>
      <c r="AY180" s="195" t="s">
        <v>151</v>
      </c>
    </row>
    <row r="181" spans="2:51" s="12" customFormat="1" ht="13.5">
      <c r="B181" s="211"/>
      <c r="D181" s="206" t="s">
        <v>161</v>
      </c>
      <c r="E181" s="212" t="s">
        <v>5</v>
      </c>
      <c r="F181" s="213" t="s">
        <v>1088</v>
      </c>
      <c r="H181" s="214" t="s">
        <v>5</v>
      </c>
      <c r="I181" s="215"/>
      <c r="L181" s="211"/>
      <c r="M181" s="216"/>
      <c r="N181" s="217"/>
      <c r="O181" s="217"/>
      <c r="P181" s="217"/>
      <c r="Q181" s="217"/>
      <c r="R181" s="217"/>
      <c r="S181" s="217"/>
      <c r="T181" s="218"/>
      <c r="AT181" s="214" t="s">
        <v>161</v>
      </c>
      <c r="AU181" s="214" t="s">
        <v>87</v>
      </c>
      <c r="AV181" s="12" t="s">
        <v>24</v>
      </c>
      <c r="AW181" s="12" t="s">
        <v>41</v>
      </c>
      <c r="AX181" s="12" t="s">
        <v>78</v>
      </c>
      <c r="AY181" s="214" t="s">
        <v>151</v>
      </c>
    </row>
    <row r="182" spans="2:51" s="11" customFormat="1" ht="13.5">
      <c r="B182" s="186"/>
      <c r="D182" s="206" t="s">
        <v>161</v>
      </c>
      <c r="E182" s="195" t="s">
        <v>5</v>
      </c>
      <c r="F182" s="207" t="s">
        <v>1089</v>
      </c>
      <c r="H182" s="208">
        <v>31.109</v>
      </c>
      <c r="I182" s="191"/>
      <c r="L182" s="186"/>
      <c r="M182" s="192"/>
      <c r="N182" s="193"/>
      <c r="O182" s="193"/>
      <c r="P182" s="193"/>
      <c r="Q182" s="193"/>
      <c r="R182" s="193"/>
      <c r="S182" s="193"/>
      <c r="T182" s="194"/>
      <c r="AT182" s="195" t="s">
        <v>161</v>
      </c>
      <c r="AU182" s="195" t="s">
        <v>87</v>
      </c>
      <c r="AV182" s="11" t="s">
        <v>87</v>
      </c>
      <c r="AW182" s="11" t="s">
        <v>41</v>
      </c>
      <c r="AX182" s="11" t="s">
        <v>78</v>
      </c>
      <c r="AY182" s="195" t="s">
        <v>151</v>
      </c>
    </row>
    <row r="183" spans="2:51" s="12" customFormat="1" ht="13.5">
      <c r="B183" s="211"/>
      <c r="D183" s="206" t="s">
        <v>161</v>
      </c>
      <c r="E183" s="212" t="s">
        <v>5</v>
      </c>
      <c r="F183" s="213" t="s">
        <v>1090</v>
      </c>
      <c r="H183" s="214" t="s">
        <v>5</v>
      </c>
      <c r="I183" s="215"/>
      <c r="L183" s="211"/>
      <c r="M183" s="216"/>
      <c r="N183" s="217"/>
      <c r="O183" s="217"/>
      <c r="P183" s="217"/>
      <c r="Q183" s="217"/>
      <c r="R183" s="217"/>
      <c r="S183" s="217"/>
      <c r="T183" s="218"/>
      <c r="AT183" s="214" t="s">
        <v>161</v>
      </c>
      <c r="AU183" s="214" t="s">
        <v>87</v>
      </c>
      <c r="AV183" s="12" t="s">
        <v>24</v>
      </c>
      <c r="AW183" s="12" t="s">
        <v>41</v>
      </c>
      <c r="AX183" s="12" t="s">
        <v>78</v>
      </c>
      <c r="AY183" s="214" t="s">
        <v>151</v>
      </c>
    </row>
    <row r="184" spans="2:51" s="11" customFormat="1" ht="13.5">
      <c r="B184" s="186"/>
      <c r="D184" s="206" t="s">
        <v>161</v>
      </c>
      <c r="E184" s="195" t="s">
        <v>5</v>
      </c>
      <c r="F184" s="207" t="s">
        <v>1091</v>
      </c>
      <c r="H184" s="208">
        <v>8.267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95" t="s">
        <v>161</v>
      </c>
      <c r="AU184" s="195" t="s">
        <v>87</v>
      </c>
      <c r="AV184" s="11" t="s">
        <v>87</v>
      </c>
      <c r="AW184" s="11" t="s">
        <v>41</v>
      </c>
      <c r="AX184" s="11" t="s">
        <v>78</v>
      </c>
      <c r="AY184" s="195" t="s">
        <v>151</v>
      </c>
    </row>
    <row r="185" spans="2:51" s="13" customFormat="1" ht="13.5">
      <c r="B185" s="225"/>
      <c r="D185" s="187" t="s">
        <v>161</v>
      </c>
      <c r="E185" s="226" t="s">
        <v>5</v>
      </c>
      <c r="F185" s="227" t="s">
        <v>283</v>
      </c>
      <c r="H185" s="228">
        <v>152.776</v>
      </c>
      <c r="I185" s="229"/>
      <c r="L185" s="225"/>
      <c r="M185" s="230"/>
      <c r="N185" s="231"/>
      <c r="O185" s="231"/>
      <c r="P185" s="231"/>
      <c r="Q185" s="231"/>
      <c r="R185" s="231"/>
      <c r="S185" s="231"/>
      <c r="T185" s="232"/>
      <c r="AT185" s="233" t="s">
        <v>161</v>
      </c>
      <c r="AU185" s="233" t="s">
        <v>87</v>
      </c>
      <c r="AV185" s="13" t="s">
        <v>176</v>
      </c>
      <c r="AW185" s="13" t="s">
        <v>41</v>
      </c>
      <c r="AX185" s="13" t="s">
        <v>24</v>
      </c>
      <c r="AY185" s="233" t="s">
        <v>151</v>
      </c>
    </row>
    <row r="186" spans="2:65" s="1" customFormat="1" ht="31.5" customHeight="1">
      <c r="B186" s="173"/>
      <c r="C186" s="174" t="s">
        <v>29</v>
      </c>
      <c r="D186" s="174" t="s">
        <v>154</v>
      </c>
      <c r="E186" s="175" t="s">
        <v>336</v>
      </c>
      <c r="F186" s="176" t="s">
        <v>337</v>
      </c>
      <c r="G186" s="177" t="s">
        <v>299</v>
      </c>
      <c r="H186" s="178">
        <v>1527.76</v>
      </c>
      <c r="I186" s="179"/>
      <c r="J186" s="180">
        <f>ROUND(I186*H186,2)</f>
        <v>0</v>
      </c>
      <c r="K186" s="176" t="s">
        <v>158</v>
      </c>
      <c r="L186" s="40"/>
      <c r="M186" s="181" t="s">
        <v>5</v>
      </c>
      <c r="N186" s="182" t="s">
        <v>49</v>
      </c>
      <c r="O186" s="41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AR186" s="23" t="s">
        <v>176</v>
      </c>
      <c r="AT186" s="23" t="s">
        <v>154</v>
      </c>
      <c r="AU186" s="23" t="s">
        <v>87</v>
      </c>
      <c r="AY186" s="23" t="s">
        <v>151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24</v>
      </c>
      <c r="BK186" s="185">
        <f>ROUND(I186*H186,2)</f>
        <v>0</v>
      </c>
      <c r="BL186" s="23" t="s">
        <v>176</v>
      </c>
      <c r="BM186" s="23" t="s">
        <v>1092</v>
      </c>
    </row>
    <row r="187" spans="2:51" s="12" customFormat="1" ht="27">
      <c r="B187" s="211"/>
      <c r="D187" s="206" t="s">
        <v>161</v>
      </c>
      <c r="E187" s="212" t="s">
        <v>5</v>
      </c>
      <c r="F187" s="213" t="s">
        <v>339</v>
      </c>
      <c r="H187" s="214" t="s">
        <v>5</v>
      </c>
      <c r="I187" s="215"/>
      <c r="L187" s="211"/>
      <c r="M187" s="216"/>
      <c r="N187" s="217"/>
      <c r="O187" s="217"/>
      <c r="P187" s="217"/>
      <c r="Q187" s="217"/>
      <c r="R187" s="217"/>
      <c r="S187" s="217"/>
      <c r="T187" s="218"/>
      <c r="AT187" s="214" t="s">
        <v>161</v>
      </c>
      <c r="AU187" s="214" t="s">
        <v>87</v>
      </c>
      <c r="AV187" s="12" t="s">
        <v>24</v>
      </c>
      <c r="AW187" s="12" t="s">
        <v>41</v>
      </c>
      <c r="AX187" s="12" t="s">
        <v>78</v>
      </c>
      <c r="AY187" s="214" t="s">
        <v>151</v>
      </c>
    </row>
    <row r="188" spans="2:51" s="11" customFormat="1" ht="13.5">
      <c r="B188" s="186"/>
      <c r="D188" s="187" t="s">
        <v>161</v>
      </c>
      <c r="E188" s="188" t="s">
        <v>5</v>
      </c>
      <c r="F188" s="189" t="s">
        <v>1093</v>
      </c>
      <c r="H188" s="190">
        <v>1527.76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95" t="s">
        <v>161</v>
      </c>
      <c r="AU188" s="195" t="s">
        <v>87</v>
      </c>
      <c r="AV188" s="11" t="s">
        <v>87</v>
      </c>
      <c r="AW188" s="11" t="s">
        <v>41</v>
      </c>
      <c r="AX188" s="11" t="s">
        <v>24</v>
      </c>
      <c r="AY188" s="195" t="s">
        <v>151</v>
      </c>
    </row>
    <row r="189" spans="2:65" s="1" customFormat="1" ht="22.5" customHeight="1">
      <c r="B189" s="173"/>
      <c r="C189" s="174" t="s">
        <v>231</v>
      </c>
      <c r="D189" s="174" t="s">
        <v>154</v>
      </c>
      <c r="E189" s="175" t="s">
        <v>341</v>
      </c>
      <c r="F189" s="176" t="s">
        <v>342</v>
      </c>
      <c r="G189" s="177" t="s">
        <v>299</v>
      </c>
      <c r="H189" s="178">
        <v>64.575</v>
      </c>
      <c r="I189" s="179"/>
      <c r="J189" s="180">
        <f>ROUND(I189*H189,2)</f>
        <v>0</v>
      </c>
      <c r="K189" s="176" t="s">
        <v>158</v>
      </c>
      <c r="L189" s="40"/>
      <c r="M189" s="181" t="s">
        <v>5</v>
      </c>
      <c r="N189" s="182" t="s">
        <v>49</v>
      </c>
      <c r="O189" s="41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AR189" s="23" t="s">
        <v>176</v>
      </c>
      <c r="AT189" s="23" t="s">
        <v>154</v>
      </c>
      <c r="AU189" s="23" t="s">
        <v>87</v>
      </c>
      <c r="AY189" s="23" t="s">
        <v>151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23" t="s">
        <v>24</v>
      </c>
      <c r="BK189" s="185">
        <f>ROUND(I189*H189,2)</f>
        <v>0</v>
      </c>
      <c r="BL189" s="23" t="s">
        <v>176</v>
      </c>
      <c r="BM189" s="23" t="s">
        <v>1094</v>
      </c>
    </row>
    <row r="190" spans="2:51" s="12" customFormat="1" ht="13.5">
      <c r="B190" s="211"/>
      <c r="D190" s="206" t="s">
        <v>161</v>
      </c>
      <c r="E190" s="212" t="s">
        <v>5</v>
      </c>
      <c r="F190" s="213" t="s">
        <v>1077</v>
      </c>
      <c r="H190" s="214" t="s">
        <v>5</v>
      </c>
      <c r="I190" s="215"/>
      <c r="L190" s="211"/>
      <c r="M190" s="216"/>
      <c r="N190" s="217"/>
      <c r="O190" s="217"/>
      <c r="P190" s="217"/>
      <c r="Q190" s="217"/>
      <c r="R190" s="217"/>
      <c r="S190" s="217"/>
      <c r="T190" s="218"/>
      <c r="AT190" s="214" t="s">
        <v>161</v>
      </c>
      <c r="AU190" s="214" t="s">
        <v>87</v>
      </c>
      <c r="AV190" s="12" t="s">
        <v>24</v>
      </c>
      <c r="AW190" s="12" t="s">
        <v>41</v>
      </c>
      <c r="AX190" s="12" t="s">
        <v>78</v>
      </c>
      <c r="AY190" s="214" t="s">
        <v>151</v>
      </c>
    </row>
    <row r="191" spans="2:51" s="11" customFormat="1" ht="13.5">
      <c r="B191" s="186"/>
      <c r="D191" s="187" t="s">
        <v>161</v>
      </c>
      <c r="E191" s="188" t="s">
        <v>5</v>
      </c>
      <c r="F191" s="189" t="s">
        <v>1078</v>
      </c>
      <c r="H191" s="190">
        <v>64.575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95" t="s">
        <v>161</v>
      </c>
      <c r="AU191" s="195" t="s">
        <v>87</v>
      </c>
      <c r="AV191" s="11" t="s">
        <v>87</v>
      </c>
      <c r="AW191" s="11" t="s">
        <v>41</v>
      </c>
      <c r="AX191" s="11" t="s">
        <v>24</v>
      </c>
      <c r="AY191" s="195" t="s">
        <v>151</v>
      </c>
    </row>
    <row r="192" spans="2:65" s="1" customFormat="1" ht="22.5" customHeight="1">
      <c r="B192" s="173"/>
      <c r="C192" s="174" t="s">
        <v>236</v>
      </c>
      <c r="D192" s="174" t="s">
        <v>154</v>
      </c>
      <c r="E192" s="175" t="s">
        <v>362</v>
      </c>
      <c r="F192" s="176" t="s">
        <v>363</v>
      </c>
      <c r="G192" s="177" t="s">
        <v>299</v>
      </c>
      <c r="H192" s="178">
        <v>217.351</v>
      </c>
      <c r="I192" s="179"/>
      <c r="J192" s="180">
        <f>ROUND(I192*H192,2)</f>
        <v>0</v>
      </c>
      <c r="K192" s="176" t="s">
        <v>158</v>
      </c>
      <c r="L192" s="40"/>
      <c r="M192" s="181" t="s">
        <v>5</v>
      </c>
      <c r="N192" s="182" t="s">
        <v>49</v>
      </c>
      <c r="O192" s="41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AR192" s="23" t="s">
        <v>176</v>
      </c>
      <c r="AT192" s="23" t="s">
        <v>154</v>
      </c>
      <c r="AU192" s="23" t="s">
        <v>87</v>
      </c>
      <c r="AY192" s="23" t="s">
        <v>151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24</v>
      </c>
      <c r="BK192" s="185">
        <f>ROUND(I192*H192,2)</f>
        <v>0</v>
      </c>
      <c r="BL192" s="23" t="s">
        <v>176</v>
      </c>
      <c r="BM192" s="23" t="s">
        <v>1095</v>
      </c>
    </row>
    <row r="193" spans="2:51" s="12" customFormat="1" ht="13.5">
      <c r="B193" s="211"/>
      <c r="D193" s="206" t="s">
        <v>161</v>
      </c>
      <c r="E193" s="212" t="s">
        <v>5</v>
      </c>
      <c r="F193" s="213" t="s">
        <v>365</v>
      </c>
      <c r="H193" s="214" t="s">
        <v>5</v>
      </c>
      <c r="I193" s="215"/>
      <c r="L193" s="211"/>
      <c r="M193" s="216"/>
      <c r="N193" s="217"/>
      <c r="O193" s="217"/>
      <c r="P193" s="217"/>
      <c r="Q193" s="217"/>
      <c r="R193" s="217"/>
      <c r="S193" s="217"/>
      <c r="T193" s="218"/>
      <c r="AT193" s="214" t="s">
        <v>161</v>
      </c>
      <c r="AU193" s="214" t="s">
        <v>87</v>
      </c>
      <c r="AV193" s="12" t="s">
        <v>24</v>
      </c>
      <c r="AW193" s="12" t="s">
        <v>41</v>
      </c>
      <c r="AX193" s="12" t="s">
        <v>78</v>
      </c>
      <c r="AY193" s="214" t="s">
        <v>151</v>
      </c>
    </row>
    <row r="194" spans="2:51" s="11" customFormat="1" ht="13.5">
      <c r="B194" s="186"/>
      <c r="D194" s="206" t="s">
        <v>161</v>
      </c>
      <c r="E194" s="195" t="s">
        <v>5</v>
      </c>
      <c r="F194" s="207" t="s">
        <v>1078</v>
      </c>
      <c r="H194" s="208">
        <v>64.575</v>
      </c>
      <c r="I194" s="191"/>
      <c r="L194" s="186"/>
      <c r="M194" s="192"/>
      <c r="N194" s="193"/>
      <c r="O194" s="193"/>
      <c r="P194" s="193"/>
      <c r="Q194" s="193"/>
      <c r="R194" s="193"/>
      <c r="S194" s="193"/>
      <c r="T194" s="194"/>
      <c r="AT194" s="195" t="s">
        <v>161</v>
      </c>
      <c r="AU194" s="195" t="s">
        <v>87</v>
      </c>
      <c r="AV194" s="11" t="s">
        <v>87</v>
      </c>
      <c r="AW194" s="11" t="s">
        <v>41</v>
      </c>
      <c r="AX194" s="11" t="s">
        <v>78</v>
      </c>
      <c r="AY194" s="195" t="s">
        <v>151</v>
      </c>
    </row>
    <row r="195" spans="2:51" s="12" customFormat="1" ht="13.5">
      <c r="B195" s="211"/>
      <c r="D195" s="206" t="s">
        <v>161</v>
      </c>
      <c r="E195" s="212" t="s">
        <v>5</v>
      </c>
      <c r="F195" s="213" t="s">
        <v>366</v>
      </c>
      <c r="H195" s="214" t="s">
        <v>5</v>
      </c>
      <c r="I195" s="215"/>
      <c r="L195" s="211"/>
      <c r="M195" s="216"/>
      <c r="N195" s="217"/>
      <c r="O195" s="217"/>
      <c r="P195" s="217"/>
      <c r="Q195" s="217"/>
      <c r="R195" s="217"/>
      <c r="S195" s="217"/>
      <c r="T195" s="218"/>
      <c r="AT195" s="214" t="s">
        <v>161</v>
      </c>
      <c r="AU195" s="214" t="s">
        <v>87</v>
      </c>
      <c r="AV195" s="12" t="s">
        <v>24</v>
      </c>
      <c r="AW195" s="12" t="s">
        <v>41</v>
      </c>
      <c r="AX195" s="12" t="s">
        <v>78</v>
      </c>
      <c r="AY195" s="214" t="s">
        <v>151</v>
      </c>
    </row>
    <row r="196" spans="2:51" s="11" customFormat="1" ht="13.5">
      <c r="B196" s="186"/>
      <c r="D196" s="206" t="s">
        <v>161</v>
      </c>
      <c r="E196" s="195" t="s">
        <v>5</v>
      </c>
      <c r="F196" s="207" t="s">
        <v>1096</v>
      </c>
      <c r="H196" s="208">
        <v>152.776</v>
      </c>
      <c r="I196" s="191"/>
      <c r="L196" s="186"/>
      <c r="M196" s="192"/>
      <c r="N196" s="193"/>
      <c r="O196" s="193"/>
      <c r="P196" s="193"/>
      <c r="Q196" s="193"/>
      <c r="R196" s="193"/>
      <c r="S196" s="193"/>
      <c r="T196" s="194"/>
      <c r="AT196" s="195" t="s">
        <v>161</v>
      </c>
      <c r="AU196" s="195" t="s">
        <v>87</v>
      </c>
      <c r="AV196" s="11" t="s">
        <v>87</v>
      </c>
      <c r="AW196" s="11" t="s">
        <v>41</v>
      </c>
      <c r="AX196" s="11" t="s">
        <v>78</v>
      </c>
      <c r="AY196" s="195" t="s">
        <v>151</v>
      </c>
    </row>
    <row r="197" spans="2:51" s="13" customFormat="1" ht="13.5">
      <c r="B197" s="225"/>
      <c r="D197" s="187" t="s">
        <v>161</v>
      </c>
      <c r="E197" s="226" t="s">
        <v>5</v>
      </c>
      <c r="F197" s="227" t="s">
        <v>283</v>
      </c>
      <c r="H197" s="228">
        <v>217.351</v>
      </c>
      <c r="I197" s="229"/>
      <c r="L197" s="225"/>
      <c r="M197" s="230"/>
      <c r="N197" s="231"/>
      <c r="O197" s="231"/>
      <c r="P197" s="231"/>
      <c r="Q197" s="231"/>
      <c r="R197" s="231"/>
      <c r="S197" s="231"/>
      <c r="T197" s="232"/>
      <c r="AT197" s="233" t="s">
        <v>161</v>
      </c>
      <c r="AU197" s="233" t="s">
        <v>87</v>
      </c>
      <c r="AV197" s="13" t="s">
        <v>176</v>
      </c>
      <c r="AW197" s="13" t="s">
        <v>41</v>
      </c>
      <c r="AX197" s="13" t="s">
        <v>24</v>
      </c>
      <c r="AY197" s="233" t="s">
        <v>151</v>
      </c>
    </row>
    <row r="198" spans="2:65" s="1" customFormat="1" ht="22.5" customHeight="1">
      <c r="B198" s="173"/>
      <c r="C198" s="174" t="s">
        <v>240</v>
      </c>
      <c r="D198" s="174" t="s">
        <v>154</v>
      </c>
      <c r="E198" s="175" t="s">
        <v>368</v>
      </c>
      <c r="F198" s="176" t="s">
        <v>369</v>
      </c>
      <c r="G198" s="177" t="s">
        <v>351</v>
      </c>
      <c r="H198" s="178">
        <v>320.83</v>
      </c>
      <c r="I198" s="179"/>
      <c r="J198" s="180">
        <f>ROUND(I198*H198,2)</f>
        <v>0</v>
      </c>
      <c r="K198" s="176" t="s">
        <v>158</v>
      </c>
      <c r="L198" s="40"/>
      <c r="M198" s="181" t="s">
        <v>5</v>
      </c>
      <c r="N198" s="182" t="s">
        <v>49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176</v>
      </c>
      <c r="AT198" s="23" t="s">
        <v>154</v>
      </c>
      <c r="AU198" s="23" t="s">
        <v>87</v>
      </c>
      <c r="AY198" s="23" t="s">
        <v>151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24</v>
      </c>
      <c r="BK198" s="185">
        <f>ROUND(I198*H198,2)</f>
        <v>0</v>
      </c>
      <c r="BL198" s="23" t="s">
        <v>176</v>
      </c>
      <c r="BM198" s="23" t="s">
        <v>1097</v>
      </c>
    </row>
    <row r="199" spans="2:51" s="12" customFormat="1" ht="13.5">
      <c r="B199" s="211"/>
      <c r="D199" s="206" t="s">
        <v>161</v>
      </c>
      <c r="E199" s="212" t="s">
        <v>5</v>
      </c>
      <c r="F199" s="213" t="s">
        <v>371</v>
      </c>
      <c r="H199" s="214" t="s">
        <v>5</v>
      </c>
      <c r="I199" s="215"/>
      <c r="L199" s="211"/>
      <c r="M199" s="216"/>
      <c r="N199" s="217"/>
      <c r="O199" s="217"/>
      <c r="P199" s="217"/>
      <c r="Q199" s="217"/>
      <c r="R199" s="217"/>
      <c r="S199" s="217"/>
      <c r="T199" s="218"/>
      <c r="AT199" s="214" t="s">
        <v>161</v>
      </c>
      <c r="AU199" s="214" t="s">
        <v>87</v>
      </c>
      <c r="AV199" s="12" t="s">
        <v>24</v>
      </c>
      <c r="AW199" s="12" t="s">
        <v>41</v>
      </c>
      <c r="AX199" s="12" t="s">
        <v>78</v>
      </c>
      <c r="AY199" s="214" t="s">
        <v>151</v>
      </c>
    </row>
    <row r="200" spans="2:51" s="11" customFormat="1" ht="13.5">
      <c r="B200" s="186"/>
      <c r="D200" s="187" t="s">
        <v>161</v>
      </c>
      <c r="E200" s="188" t="s">
        <v>5</v>
      </c>
      <c r="F200" s="189" t="s">
        <v>1098</v>
      </c>
      <c r="H200" s="190">
        <v>320.83</v>
      </c>
      <c r="I200" s="191"/>
      <c r="L200" s="186"/>
      <c r="M200" s="192"/>
      <c r="N200" s="193"/>
      <c r="O200" s="193"/>
      <c r="P200" s="193"/>
      <c r="Q200" s="193"/>
      <c r="R200" s="193"/>
      <c r="S200" s="193"/>
      <c r="T200" s="194"/>
      <c r="AT200" s="195" t="s">
        <v>161</v>
      </c>
      <c r="AU200" s="195" t="s">
        <v>87</v>
      </c>
      <c r="AV200" s="11" t="s">
        <v>87</v>
      </c>
      <c r="AW200" s="11" t="s">
        <v>41</v>
      </c>
      <c r="AX200" s="11" t="s">
        <v>24</v>
      </c>
      <c r="AY200" s="195" t="s">
        <v>151</v>
      </c>
    </row>
    <row r="201" spans="2:65" s="1" customFormat="1" ht="31.5" customHeight="1">
      <c r="B201" s="173"/>
      <c r="C201" s="174" t="s">
        <v>246</v>
      </c>
      <c r="D201" s="174" t="s">
        <v>154</v>
      </c>
      <c r="E201" s="175" t="s">
        <v>1099</v>
      </c>
      <c r="F201" s="176" t="s">
        <v>1100</v>
      </c>
      <c r="G201" s="177" t="s">
        <v>299</v>
      </c>
      <c r="H201" s="178">
        <v>64.575</v>
      </c>
      <c r="I201" s="179"/>
      <c r="J201" s="180">
        <f>ROUND(I201*H201,2)</f>
        <v>0</v>
      </c>
      <c r="K201" s="176" t="s">
        <v>158</v>
      </c>
      <c r="L201" s="40"/>
      <c r="M201" s="181" t="s">
        <v>5</v>
      </c>
      <c r="N201" s="182" t="s">
        <v>49</v>
      </c>
      <c r="O201" s="41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3" t="s">
        <v>176</v>
      </c>
      <c r="AT201" s="23" t="s">
        <v>154</v>
      </c>
      <c r="AU201" s="23" t="s">
        <v>87</v>
      </c>
      <c r="AY201" s="23" t="s">
        <v>151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3" t="s">
        <v>24</v>
      </c>
      <c r="BK201" s="185">
        <f>ROUND(I201*H201,2)</f>
        <v>0</v>
      </c>
      <c r="BL201" s="23" t="s">
        <v>176</v>
      </c>
      <c r="BM201" s="23" t="s">
        <v>1101</v>
      </c>
    </row>
    <row r="202" spans="2:51" s="12" customFormat="1" ht="13.5">
      <c r="B202" s="211"/>
      <c r="D202" s="206" t="s">
        <v>161</v>
      </c>
      <c r="E202" s="212" t="s">
        <v>5</v>
      </c>
      <c r="F202" s="213" t="s">
        <v>1102</v>
      </c>
      <c r="H202" s="214" t="s">
        <v>5</v>
      </c>
      <c r="I202" s="215"/>
      <c r="L202" s="211"/>
      <c r="M202" s="216"/>
      <c r="N202" s="217"/>
      <c r="O202" s="217"/>
      <c r="P202" s="217"/>
      <c r="Q202" s="217"/>
      <c r="R202" s="217"/>
      <c r="S202" s="217"/>
      <c r="T202" s="218"/>
      <c r="AT202" s="214" t="s">
        <v>161</v>
      </c>
      <c r="AU202" s="214" t="s">
        <v>87</v>
      </c>
      <c r="AV202" s="12" t="s">
        <v>24</v>
      </c>
      <c r="AW202" s="12" t="s">
        <v>41</v>
      </c>
      <c r="AX202" s="12" t="s">
        <v>78</v>
      </c>
      <c r="AY202" s="214" t="s">
        <v>151</v>
      </c>
    </row>
    <row r="203" spans="2:51" s="12" customFormat="1" ht="13.5">
      <c r="B203" s="211"/>
      <c r="D203" s="206" t="s">
        <v>161</v>
      </c>
      <c r="E203" s="212" t="s">
        <v>5</v>
      </c>
      <c r="F203" s="213" t="s">
        <v>1103</v>
      </c>
      <c r="H203" s="214" t="s">
        <v>5</v>
      </c>
      <c r="I203" s="215"/>
      <c r="L203" s="211"/>
      <c r="M203" s="216"/>
      <c r="N203" s="217"/>
      <c r="O203" s="217"/>
      <c r="P203" s="217"/>
      <c r="Q203" s="217"/>
      <c r="R203" s="217"/>
      <c r="S203" s="217"/>
      <c r="T203" s="218"/>
      <c r="AT203" s="214" t="s">
        <v>161</v>
      </c>
      <c r="AU203" s="214" t="s">
        <v>87</v>
      </c>
      <c r="AV203" s="12" t="s">
        <v>24</v>
      </c>
      <c r="AW203" s="12" t="s">
        <v>41</v>
      </c>
      <c r="AX203" s="12" t="s">
        <v>78</v>
      </c>
      <c r="AY203" s="214" t="s">
        <v>151</v>
      </c>
    </row>
    <row r="204" spans="2:51" s="11" customFormat="1" ht="13.5">
      <c r="B204" s="186"/>
      <c r="D204" s="206" t="s">
        <v>161</v>
      </c>
      <c r="E204" s="195" t="s">
        <v>5</v>
      </c>
      <c r="F204" s="207" t="s">
        <v>1032</v>
      </c>
      <c r="H204" s="208">
        <v>7.5</v>
      </c>
      <c r="I204" s="191"/>
      <c r="L204" s="186"/>
      <c r="M204" s="192"/>
      <c r="N204" s="193"/>
      <c r="O204" s="193"/>
      <c r="P204" s="193"/>
      <c r="Q204" s="193"/>
      <c r="R204" s="193"/>
      <c r="S204" s="193"/>
      <c r="T204" s="194"/>
      <c r="AT204" s="195" t="s">
        <v>161</v>
      </c>
      <c r="AU204" s="195" t="s">
        <v>87</v>
      </c>
      <c r="AV204" s="11" t="s">
        <v>87</v>
      </c>
      <c r="AW204" s="11" t="s">
        <v>41</v>
      </c>
      <c r="AX204" s="11" t="s">
        <v>78</v>
      </c>
      <c r="AY204" s="195" t="s">
        <v>151</v>
      </c>
    </row>
    <row r="205" spans="2:51" s="12" customFormat="1" ht="13.5">
      <c r="B205" s="211"/>
      <c r="D205" s="206" t="s">
        <v>161</v>
      </c>
      <c r="E205" s="212" t="s">
        <v>5</v>
      </c>
      <c r="F205" s="213" t="s">
        <v>1055</v>
      </c>
      <c r="H205" s="214" t="s">
        <v>5</v>
      </c>
      <c r="I205" s="215"/>
      <c r="L205" s="211"/>
      <c r="M205" s="216"/>
      <c r="N205" s="217"/>
      <c r="O205" s="217"/>
      <c r="P205" s="217"/>
      <c r="Q205" s="217"/>
      <c r="R205" s="217"/>
      <c r="S205" s="217"/>
      <c r="T205" s="218"/>
      <c r="AT205" s="214" t="s">
        <v>161</v>
      </c>
      <c r="AU205" s="214" t="s">
        <v>87</v>
      </c>
      <c r="AV205" s="12" t="s">
        <v>24</v>
      </c>
      <c r="AW205" s="12" t="s">
        <v>41</v>
      </c>
      <c r="AX205" s="12" t="s">
        <v>78</v>
      </c>
      <c r="AY205" s="214" t="s">
        <v>151</v>
      </c>
    </row>
    <row r="206" spans="2:51" s="12" customFormat="1" ht="13.5">
      <c r="B206" s="211"/>
      <c r="D206" s="206" t="s">
        <v>161</v>
      </c>
      <c r="E206" s="212" t="s">
        <v>5</v>
      </c>
      <c r="F206" s="213" t="s">
        <v>1104</v>
      </c>
      <c r="H206" s="214" t="s">
        <v>5</v>
      </c>
      <c r="I206" s="215"/>
      <c r="L206" s="211"/>
      <c r="M206" s="216"/>
      <c r="N206" s="217"/>
      <c r="O206" s="217"/>
      <c r="P206" s="217"/>
      <c r="Q206" s="217"/>
      <c r="R206" s="217"/>
      <c r="S206" s="217"/>
      <c r="T206" s="218"/>
      <c r="AT206" s="214" t="s">
        <v>161</v>
      </c>
      <c r="AU206" s="214" t="s">
        <v>87</v>
      </c>
      <c r="AV206" s="12" t="s">
        <v>24</v>
      </c>
      <c r="AW206" s="12" t="s">
        <v>41</v>
      </c>
      <c r="AX206" s="12" t="s">
        <v>78</v>
      </c>
      <c r="AY206" s="214" t="s">
        <v>151</v>
      </c>
    </row>
    <row r="207" spans="2:51" s="11" customFormat="1" ht="13.5">
      <c r="B207" s="186"/>
      <c r="D207" s="206" t="s">
        <v>161</v>
      </c>
      <c r="E207" s="195" t="s">
        <v>5</v>
      </c>
      <c r="F207" s="207" t="s">
        <v>1105</v>
      </c>
      <c r="H207" s="208">
        <v>6.8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5" t="s">
        <v>161</v>
      </c>
      <c r="AU207" s="195" t="s">
        <v>87</v>
      </c>
      <c r="AV207" s="11" t="s">
        <v>87</v>
      </c>
      <c r="AW207" s="11" t="s">
        <v>41</v>
      </c>
      <c r="AX207" s="11" t="s">
        <v>78</v>
      </c>
      <c r="AY207" s="195" t="s">
        <v>151</v>
      </c>
    </row>
    <row r="208" spans="2:51" s="12" customFormat="1" ht="13.5">
      <c r="B208" s="211"/>
      <c r="D208" s="206" t="s">
        <v>161</v>
      </c>
      <c r="E208" s="212" t="s">
        <v>5</v>
      </c>
      <c r="F208" s="213" t="s">
        <v>1106</v>
      </c>
      <c r="H208" s="214" t="s">
        <v>5</v>
      </c>
      <c r="I208" s="215"/>
      <c r="L208" s="211"/>
      <c r="M208" s="216"/>
      <c r="N208" s="217"/>
      <c r="O208" s="217"/>
      <c r="P208" s="217"/>
      <c r="Q208" s="217"/>
      <c r="R208" s="217"/>
      <c r="S208" s="217"/>
      <c r="T208" s="218"/>
      <c r="AT208" s="214" t="s">
        <v>161</v>
      </c>
      <c r="AU208" s="214" t="s">
        <v>87</v>
      </c>
      <c r="AV208" s="12" t="s">
        <v>24</v>
      </c>
      <c r="AW208" s="12" t="s">
        <v>41</v>
      </c>
      <c r="AX208" s="12" t="s">
        <v>78</v>
      </c>
      <c r="AY208" s="214" t="s">
        <v>151</v>
      </c>
    </row>
    <row r="209" spans="2:51" s="11" customFormat="1" ht="13.5">
      <c r="B209" s="186"/>
      <c r="D209" s="206" t="s">
        <v>161</v>
      </c>
      <c r="E209" s="195" t="s">
        <v>5</v>
      </c>
      <c r="F209" s="207" t="s">
        <v>1105</v>
      </c>
      <c r="H209" s="208">
        <v>6.8</v>
      </c>
      <c r="I209" s="191"/>
      <c r="L209" s="186"/>
      <c r="M209" s="192"/>
      <c r="N209" s="193"/>
      <c r="O209" s="193"/>
      <c r="P209" s="193"/>
      <c r="Q209" s="193"/>
      <c r="R209" s="193"/>
      <c r="S209" s="193"/>
      <c r="T209" s="194"/>
      <c r="AT209" s="195" t="s">
        <v>161</v>
      </c>
      <c r="AU209" s="195" t="s">
        <v>87</v>
      </c>
      <c r="AV209" s="11" t="s">
        <v>87</v>
      </c>
      <c r="AW209" s="11" t="s">
        <v>41</v>
      </c>
      <c r="AX209" s="11" t="s">
        <v>78</v>
      </c>
      <c r="AY209" s="195" t="s">
        <v>151</v>
      </c>
    </row>
    <row r="210" spans="2:51" s="12" customFormat="1" ht="13.5">
      <c r="B210" s="211"/>
      <c r="D210" s="206" t="s">
        <v>161</v>
      </c>
      <c r="E210" s="212" t="s">
        <v>5</v>
      </c>
      <c r="F210" s="213" t="s">
        <v>1107</v>
      </c>
      <c r="H210" s="214" t="s">
        <v>5</v>
      </c>
      <c r="I210" s="215"/>
      <c r="L210" s="211"/>
      <c r="M210" s="216"/>
      <c r="N210" s="217"/>
      <c r="O210" s="217"/>
      <c r="P210" s="217"/>
      <c r="Q210" s="217"/>
      <c r="R210" s="217"/>
      <c r="S210" s="217"/>
      <c r="T210" s="218"/>
      <c r="AT210" s="214" t="s">
        <v>161</v>
      </c>
      <c r="AU210" s="214" t="s">
        <v>87</v>
      </c>
      <c r="AV210" s="12" t="s">
        <v>24</v>
      </c>
      <c r="AW210" s="12" t="s">
        <v>41</v>
      </c>
      <c r="AX210" s="12" t="s">
        <v>78</v>
      </c>
      <c r="AY210" s="214" t="s">
        <v>151</v>
      </c>
    </row>
    <row r="211" spans="2:51" s="12" customFormat="1" ht="13.5">
      <c r="B211" s="211"/>
      <c r="D211" s="206" t="s">
        <v>161</v>
      </c>
      <c r="E211" s="212" t="s">
        <v>5</v>
      </c>
      <c r="F211" s="213" t="s">
        <v>1108</v>
      </c>
      <c r="H211" s="214" t="s">
        <v>5</v>
      </c>
      <c r="I211" s="215"/>
      <c r="L211" s="211"/>
      <c r="M211" s="216"/>
      <c r="N211" s="217"/>
      <c r="O211" s="217"/>
      <c r="P211" s="217"/>
      <c r="Q211" s="217"/>
      <c r="R211" s="217"/>
      <c r="S211" s="217"/>
      <c r="T211" s="218"/>
      <c r="AT211" s="214" t="s">
        <v>161</v>
      </c>
      <c r="AU211" s="214" t="s">
        <v>87</v>
      </c>
      <c r="AV211" s="12" t="s">
        <v>24</v>
      </c>
      <c r="AW211" s="12" t="s">
        <v>41</v>
      </c>
      <c r="AX211" s="12" t="s">
        <v>78</v>
      </c>
      <c r="AY211" s="214" t="s">
        <v>151</v>
      </c>
    </row>
    <row r="212" spans="2:51" s="11" customFormat="1" ht="13.5">
      <c r="B212" s="186"/>
      <c r="D212" s="206" t="s">
        <v>161</v>
      </c>
      <c r="E212" s="195" t="s">
        <v>5</v>
      </c>
      <c r="F212" s="207" t="s">
        <v>1042</v>
      </c>
      <c r="H212" s="208">
        <v>7.875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95" t="s">
        <v>161</v>
      </c>
      <c r="AU212" s="195" t="s">
        <v>87</v>
      </c>
      <c r="AV212" s="11" t="s">
        <v>87</v>
      </c>
      <c r="AW212" s="11" t="s">
        <v>41</v>
      </c>
      <c r="AX212" s="11" t="s">
        <v>78</v>
      </c>
      <c r="AY212" s="195" t="s">
        <v>151</v>
      </c>
    </row>
    <row r="213" spans="2:51" s="12" customFormat="1" ht="13.5">
      <c r="B213" s="211"/>
      <c r="D213" s="206" t="s">
        <v>161</v>
      </c>
      <c r="E213" s="212" t="s">
        <v>5</v>
      </c>
      <c r="F213" s="213" t="s">
        <v>1109</v>
      </c>
      <c r="H213" s="214" t="s">
        <v>5</v>
      </c>
      <c r="I213" s="215"/>
      <c r="L213" s="211"/>
      <c r="M213" s="216"/>
      <c r="N213" s="217"/>
      <c r="O213" s="217"/>
      <c r="P213" s="217"/>
      <c r="Q213" s="217"/>
      <c r="R213" s="217"/>
      <c r="S213" s="217"/>
      <c r="T213" s="218"/>
      <c r="AT213" s="214" t="s">
        <v>161</v>
      </c>
      <c r="AU213" s="214" t="s">
        <v>87</v>
      </c>
      <c r="AV213" s="12" t="s">
        <v>24</v>
      </c>
      <c r="AW213" s="12" t="s">
        <v>41</v>
      </c>
      <c r="AX213" s="12" t="s">
        <v>78</v>
      </c>
      <c r="AY213" s="214" t="s">
        <v>151</v>
      </c>
    </row>
    <row r="214" spans="2:51" s="12" customFormat="1" ht="13.5">
      <c r="B214" s="211"/>
      <c r="D214" s="206" t="s">
        <v>161</v>
      </c>
      <c r="E214" s="212" t="s">
        <v>5</v>
      </c>
      <c r="F214" s="213" t="s">
        <v>1108</v>
      </c>
      <c r="H214" s="214" t="s">
        <v>5</v>
      </c>
      <c r="I214" s="215"/>
      <c r="L214" s="211"/>
      <c r="M214" s="216"/>
      <c r="N214" s="217"/>
      <c r="O214" s="217"/>
      <c r="P214" s="217"/>
      <c r="Q214" s="217"/>
      <c r="R214" s="217"/>
      <c r="S214" s="217"/>
      <c r="T214" s="218"/>
      <c r="AT214" s="214" t="s">
        <v>161</v>
      </c>
      <c r="AU214" s="214" t="s">
        <v>87</v>
      </c>
      <c r="AV214" s="12" t="s">
        <v>24</v>
      </c>
      <c r="AW214" s="12" t="s">
        <v>41</v>
      </c>
      <c r="AX214" s="12" t="s">
        <v>78</v>
      </c>
      <c r="AY214" s="214" t="s">
        <v>151</v>
      </c>
    </row>
    <row r="215" spans="2:51" s="11" customFormat="1" ht="13.5">
      <c r="B215" s="186"/>
      <c r="D215" s="206" t="s">
        <v>161</v>
      </c>
      <c r="E215" s="195" t="s">
        <v>5</v>
      </c>
      <c r="F215" s="207" t="s">
        <v>1046</v>
      </c>
      <c r="H215" s="208">
        <v>18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95" t="s">
        <v>161</v>
      </c>
      <c r="AU215" s="195" t="s">
        <v>87</v>
      </c>
      <c r="AV215" s="11" t="s">
        <v>87</v>
      </c>
      <c r="AW215" s="11" t="s">
        <v>41</v>
      </c>
      <c r="AX215" s="11" t="s">
        <v>78</v>
      </c>
      <c r="AY215" s="195" t="s">
        <v>151</v>
      </c>
    </row>
    <row r="216" spans="2:51" s="12" customFormat="1" ht="13.5">
      <c r="B216" s="211"/>
      <c r="D216" s="206" t="s">
        <v>161</v>
      </c>
      <c r="E216" s="212" t="s">
        <v>5</v>
      </c>
      <c r="F216" s="213" t="s">
        <v>1110</v>
      </c>
      <c r="H216" s="214" t="s">
        <v>5</v>
      </c>
      <c r="I216" s="215"/>
      <c r="L216" s="211"/>
      <c r="M216" s="216"/>
      <c r="N216" s="217"/>
      <c r="O216" s="217"/>
      <c r="P216" s="217"/>
      <c r="Q216" s="217"/>
      <c r="R216" s="217"/>
      <c r="S216" s="217"/>
      <c r="T216" s="218"/>
      <c r="AT216" s="214" t="s">
        <v>161</v>
      </c>
      <c r="AU216" s="214" t="s">
        <v>87</v>
      </c>
      <c r="AV216" s="12" t="s">
        <v>24</v>
      </c>
      <c r="AW216" s="12" t="s">
        <v>41</v>
      </c>
      <c r="AX216" s="12" t="s">
        <v>78</v>
      </c>
      <c r="AY216" s="214" t="s">
        <v>151</v>
      </c>
    </row>
    <row r="217" spans="2:51" s="12" customFormat="1" ht="13.5">
      <c r="B217" s="211"/>
      <c r="D217" s="206" t="s">
        <v>161</v>
      </c>
      <c r="E217" s="212" t="s">
        <v>5</v>
      </c>
      <c r="F217" s="213" t="s">
        <v>1108</v>
      </c>
      <c r="H217" s="214" t="s">
        <v>5</v>
      </c>
      <c r="I217" s="215"/>
      <c r="L217" s="211"/>
      <c r="M217" s="216"/>
      <c r="N217" s="217"/>
      <c r="O217" s="217"/>
      <c r="P217" s="217"/>
      <c r="Q217" s="217"/>
      <c r="R217" s="217"/>
      <c r="S217" s="217"/>
      <c r="T217" s="218"/>
      <c r="AT217" s="214" t="s">
        <v>161</v>
      </c>
      <c r="AU217" s="214" t="s">
        <v>87</v>
      </c>
      <c r="AV217" s="12" t="s">
        <v>24</v>
      </c>
      <c r="AW217" s="12" t="s">
        <v>41</v>
      </c>
      <c r="AX217" s="12" t="s">
        <v>78</v>
      </c>
      <c r="AY217" s="214" t="s">
        <v>151</v>
      </c>
    </row>
    <row r="218" spans="2:51" s="11" customFormat="1" ht="13.5">
      <c r="B218" s="186"/>
      <c r="D218" s="206" t="s">
        <v>161</v>
      </c>
      <c r="E218" s="195" t="s">
        <v>5</v>
      </c>
      <c r="F218" s="207" t="s">
        <v>1111</v>
      </c>
      <c r="H218" s="208">
        <v>17.6</v>
      </c>
      <c r="I218" s="191"/>
      <c r="L218" s="186"/>
      <c r="M218" s="192"/>
      <c r="N218" s="193"/>
      <c r="O218" s="193"/>
      <c r="P218" s="193"/>
      <c r="Q218" s="193"/>
      <c r="R218" s="193"/>
      <c r="S218" s="193"/>
      <c r="T218" s="194"/>
      <c r="AT218" s="195" t="s">
        <v>161</v>
      </c>
      <c r="AU218" s="195" t="s">
        <v>87</v>
      </c>
      <c r="AV218" s="11" t="s">
        <v>87</v>
      </c>
      <c r="AW218" s="11" t="s">
        <v>41</v>
      </c>
      <c r="AX218" s="11" t="s">
        <v>78</v>
      </c>
      <c r="AY218" s="195" t="s">
        <v>151</v>
      </c>
    </row>
    <row r="219" spans="2:51" s="13" customFormat="1" ht="13.5">
      <c r="B219" s="225"/>
      <c r="D219" s="187" t="s">
        <v>161</v>
      </c>
      <c r="E219" s="226" t="s">
        <v>5</v>
      </c>
      <c r="F219" s="227" t="s">
        <v>283</v>
      </c>
      <c r="H219" s="228">
        <v>64.575</v>
      </c>
      <c r="I219" s="229"/>
      <c r="L219" s="225"/>
      <c r="M219" s="230"/>
      <c r="N219" s="231"/>
      <c r="O219" s="231"/>
      <c r="P219" s="231"/>
      <c r="Q219" s="231"/>
      <c r="R219" s="231"/>
      <c r="S219" s="231"/>
      <c r="T219" s="232"/>
      <c r="AT219" s="233" t="s">
        <v>161</v>
      </c>
      <c r="AU219" s="233" t="s">
        <v>87</v>
      </c>
      <c r="AV219" s="13" t="s">
        <v>176</v>
      </c>
      <c r="AW219" s="13" t="s">
        <v>41</v>
      </c>
      <c r="AX219" s="13" t="s">
        <v>24</v>
      </c>
      <c r="AY219" s="233" t="s">
        <v>151</v>
      </c>
    </row>
    <row r="220" spans="2:65" s="1" customFormat="1" ht="22.5" customHeight="1">
      <c r="B220" s="173"/>
      <c r="C220" s="174" t="s">
        <v>11</v>
      </c>
      <c r="D220" s="174" t="s">
        <v>154</v>
      </c>
      <c r="E220" s="175" t="s">
        <v>373</v>
      </c>
      <c r="F220" s="176" t="s">
        <v>374</v>
      </c>
      <c r="G220" s="177" t="s">
        <v>278</v>
      </c>
      <c r="H220" s="178">
        <v>150</v>
      </c>
      <c r="I220" s="179"/>
      <c r="J220" s="180">
        <f>ROUND(I220*H220,2)</f>
        <v>0</v>
      </c>
      <c r="K220" s="176" t="s">
        <v>158</v>
      </c>
      <c r="L220" s="40"/>
      <c r="M220" s="181" t="s">
        <v>5</v>
      </c>
      <c r="N220" s="182" t="s">
        <v>49</v>
      </c>
      <c r="O220" s="41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AR220" s="23" t="s">
        <v>176</v>
      </c>
      <c r="AT220" s="23" t="s">
        <v>154</v>
      </c>
      <c r="AU220" s="23" t="s">
        <v>87</v>
      </c>
      <c r="AY220" s="23" t="s">
        <v>151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23" t="s">
        <v>24</v>
      </c>
      <c r="BK220" s="185">
        <f>ROUND(I220*H220,2)</f>
        <v>0</v>
      </c>
      <c r="BL220" s="23" t="s">
        <v>176</v>
      </c>
      <c r="BM220" s="23" t="s">
        <v>1112</v>
      </c>
    </row>
    <row r="221" spans="2:51" s="12" customFormat="1" ht="13.5">
      <c r="B221" s="211"/>
      <c r="D221" s="206" t="s">
        <v>161</v>
      </c>
      <c r="E221" s="212" t="s">
        <v>5</v>
      </c>
      <c r="F221" s="213" t="s">
        <v>1113</v>
      </c>
      <c r="H221" s="214" t="s">
        <v>5</v>
      </c>
      <c r="I221" s="215"/>
      <c r="L221" s="211"/>
      <c r="M221" s="216"/>
      <c r="N221" s="217"/>
      <c r="O221" s="217"/>
      <c r="P221" s="217"/>
      <c r="Q221" s="217"/>
      <c r="R221" s="217"/>
      <c r="S221" s="217"/>
      <c r="T221" s="218"/>
      <c r="AT221" s="214" t="s">
        <v>161</v>
      </c>
      <c r="AU221" s="214" t="s">
        <v>87</v>
      </c>
      <c r="AV221" s="12" t="s">
        <v>24</v>
      </c>
      <c r="AW221" s="12" t="s">
        <v>41</v>
      </c>
      <c r="AX221" s="12" t="s">
        <v>78</v>
      </c>
      <c r="AY221" s="214" t="s">
        <v>151</v>
      </c>
    </row>
    <row r="222" spans="2:51" s="11" customFormat="1" ht="13.5">
      <c r="B222" s="186"/>
      <c r="D222" s="187" t="s">
        <v>161</v>
      </c>
      <c r="E222" s="188" t="s">
        <v>5</v>
      </c>
      <c r="F222" s="189" t="s">
        <v>1114</v>
      </c>
      <c r="H222" s="190">
        <v>150</v>
      </c>
      <c r="I222" s="191"/>
      <c r="L222" s="186"/>
      <c r="M222" s="192"/>
      <c r="N222" s="193"/>
      <c r="O222" s="193"/>
      <c r="P222" s="193"/>
      <c r="Q222" s="193"/>
      <c r="R222" s="193"/>
      <c r="S222" s="193"/>
      <c r="T222" s="194"/>
      <c r="AT222" s="195" t="s">
        <v>161</v>
      </c>
      <c r="AU222" s="195" t="s">
        <v>87</v>
      </c>
      <c r="AV222" s="11" t="s">
        <v>87</v>
      </c>
      <c r="AW222" s="11" t="s">
        <v>41</v>
      </c>
      <c r="AX222" s="11" t="s">
        <v>24</v>
      </c>
      <c r="AY222" s="195" t="s">
        <v>151</v>
      </c>
    </row>
    <row r="223" spans="2:65" s="1" customFormat="1" ht="22.5" customHeight="1">
      <c r="B223" s="173"/>
      <c r="C223" s="174" t="s">
        <v>259</v>
      </c>
      <c r="D223" s="174" t="s">
        <v>154</v>
      </c>
      <c r="E223" s="175" t="s">
        <v>379</v>
      </c>
      <c r="F223" s="176" t="s">
        <v>380</v>
      </c>
      <c r="G223" s="177" t="s">
        <v>278</v>
      </c>
      <c r="H223" s="178">
        <v>164.775</v>
      </c>
      <c r="I223" s="179"/>
      <c r="J223" s="180">
        <f>ROUND(I223*H223,2)</f>
        <v>0</v>
      </c>
      <c r="K223" s="176" t="s">
        <v>158</v>
      </c>
      <c r="L223" s="40"/>
      <c r="M223" s="181" t="s">
        <v>5</v>
      </c>
      <c r="N223" s="182" t="s">
        <v>49</v>
      </c>
      <c r="O223" s="41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AR223" s="23" t="s">
        <v>176</v>
      </c>
      <c r="AT223" s="23" t="s">
        <v>154</v>
      </c>
      <c r="AU223" s="23" t="s">
        <v>87</v>
      </c>
      <c r="AY223" s="23" t="s">
        <v>151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23" t="s">
        <v>24</v>
      </c>
      <c r="BK223" s="185">
        <f>ROUND(I223*H223,2)</f>
        <v>0</v>
      </c>
      <c r="BL223" s="23" t="s">
        <v>176</v>
      </c>
      <c r="BM223" s="23" t="s">
        <v>1115</v>
      </c>
    </row>
    <row r="224" spans="2:51" s="12" customFormat="1" ht="13.5">
      <c r="B224" s="211"/>
      <c r="D224" s="206" t="s">
        <v>161</v>
      </c>
      <c r="E224" s="212" t="s">
        <v>5</v>
      </c>
      <c r="F224" s="213" t="s">
        <v>1102</v>
      </c>
      <c r="H224" s="214" t="s">
        <v>5</v>
      </c>
      <c r="I224" s="215"/>
      <c r="L224" s="211"/>
      <c r="M224" s="216"/>
      <c r="N224" s="217"/>
      <c r="O224" s="217"/>
      <c r="P224" s="217"/>
      <c r="Q224" s="217"/>
      <c r="R224" s="217"/>
      <c r="S224" s="217"/>
      <c r="T224" s="218"/>
      <c r="AT224" s="214" t="s">
        <v>161</v>
      </c>
      <c r="AU224" s="214" t="s">
        <v>87</v>
      </c>
      <c r="AV224" s="12" t="s">
        <v>24</v>
      </c>
      <c r="AW224" s="12" t="s">
        <v>41</v>
      </c>
      <c r="AX224" s="12" t="s">
        <v>78</v>
      </c>
      <c r="AY224" s="214" t="s">
        <v>151</v>
      </c>
    </row>
    <row r="225" spans="2:51" s="12" customFormat="1" ht="13.5">
      <c r="B225" s="211"/>
      <c r="D225" s="206" t="s">
        <v>161</v>
      </c>
      <c r="E225" s="212" t="s">
        <v>5</v>
      </c>
      <c r="F225" s="213" t="s">
        <v>1116</v>
      </c>
      <c r="H225" s="214" t="s">
        <v>5</v>
      </c>
      <c r="I225" s="215"/>
      <c r="L225" s="211"/>
      <c r="M225" s="216"/>
      <c r="N225" s="217"/>
      <c r="O225" s="217"/>
      <c r="P225" s="217"/>
      <c r="Q225" s="217"/>
      <c r="R225" s="217"/>
      <c r="S225" s="217"/>
      <c r="T225" s="218"/>
      <c r="AT225" s="214" t="s">
        <v>161</v>
      </c>
      <c r="AU225" s="214" t="s">
        <v>87</v>
      </c>
      <c r="AV225" s="12" t="s">
        <v>24</v>
      </c>
      <c r="AW225" s="12" t="s">
        <v>41</v>
      </c>
      <c r="AX225" s="12" t="s">
        <v>78</v>
      </c>
      <c r="AY225" s="214" t="s">
        <v>151</v>
      </c>
    </row>
    <row r="226" spans="2:51" s="11" customFormat="1" ht="13.5">
      <c r="B226" s="186"/>
      <c r="D226" s="206" t="s">
        <v>161</v>
      </c>
      <c r="E226" s="195" t="s">
        <v>5</v>
      </c>
      <c r="F226" s="207" t="s">
        <v>1117</v>
      </c>
      <c r="H226" s="208">
        <v>22.4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95" t="s">
        <v>161</v>
      </c>
      <c r="AU226" s="195" t="s">
        <v>87</v>
      </c>
      <c r="AV226" s="11" t="s">
        <v>87</v>
      </c>
      <c r="AW226" s="11" t="s">
        <v>41</v>
      </c>
      <c r="AX226" s="11" t="s">
        <v>78</v>
      </c>
      <c r="AY226" s="195" t="s">
        <v>151</v>
      </c>
    </row>
    <row r="227" spans="2:51" s="12" customFormat="1" ht="13.5">
      <c r="B227" s="211"/>
      <c r="D227" s="206" t="s">
        <v>161</v>
      </c>
      <c r="E227" s="212" t="s">
        <v>5</v>
      </c>
      <c r="F227" s="213" t="s">
        <v>1118</v>
      </c>
      <c r="H227" s="214" t="s">
        <v>5</v>
      </c>
      <c r="I227" s="215"/>
      <c r="L227" s="211"/>
      <c r="M227" s="216"/>
      <c r="N227" s="217"/>
      <c r="O227" s="217"/>
      <c r="P227" s="217"/>
      <c r="Q227" s="217"/>
      <c r="R227" s="217"/>
      <c r="S227" s="217"/>
      <c r="T227" s="218"/>
      <c r="AT227" s="214" t="s">
        <v>161</v>
      </c>
      <c r="AU227" s="214" t="s">
        <v>87</v>
      </c>
      <c r="AV227" s="12" t="s">
        <v>24</v>
      </c>
      <c r="AW227" s="12" t="s">
        <v>41</v>
      </c>
      <c r="AX227" s="12" t="s">
        <v>78</v>
      </c>
      <c r="AY227" s="214" t="s">
        <v>151</v>
      </c>
    </row>
    <row r="228" spans="2:51" s="12" customFormat="1" ht="13.5">
      <c r="B228" s="211"/>
      <c r="D228" s="206" t="s">
        <v>161</v>
      </c>
      <c r="E228" s="212" t="s">
        <v>5</v>
      </c>
      <c r="F228" s="213" t="s">
        <v>1119</v>
      </c>
      <c r="H228" s="214" t="s">
        <v>5</v>
      </c>
      <c r="I228" s="215"/>
      <c r="L228" s="211"/>
      <c r="M228" s="216"/>
      <c r="N228" s="217"/>
      <c r="O228" s="217"/>
      <c r="P228" s="217"/>
      <c r="Q228" s="217"/>
      <c r="R228" s="217"/>
      <c r="S228" s="217"/>
      <c r="T228" s="218"/>
      <c r="AT228" s="214" t="s">
        <v>161</v>
      </c>
      <c r="AU228" s="214" t="s">
        <v>87</v>
      </c>
      <c r="AV228" s="12" t="s">
        <v>24</v>
      </c>
      <c r="AW228" s="12" t="s">
        <v>41</v>
      </c>
      <c r="AX228" s="12" t="s">
        <v>78</v>
      </c>
      <c r="AY228" s="214" t="s">
        <v>151</v>
      </c>
    </row>
    <row r="229" spans="2:51" s="11" customFormat="1" ht="13.5">
      <c r="B229" s="186"/>
      <c r="D229" s="206" t="s">
        <v>161</v>
      </c>
      <c r="E229" s="195" t="s">
        <v>5</v>
      </c>
      <c r="F229" s="207" t="s">
        <v>1120</v>
      </c>
      <c r="H229" s="208">
        <v>9.3</v>
      </c>
      <c r="I229" s="191"/>
      <c r="L229" s="186"/>
      <c r="M229" s="192"/>
      <c r="N229" s="193"/>
      <c r="O229" s="193"/>
      <c r="P229" s="193"/>
      <c r="Q229" s="193"/>
      <c r="R229" s="193"/>
      <c r="S229" s="193"/>
      <c r="T229" s="194"/>
      <c r="AT229" s="195" t="s">
        <v>161</v>
      </c>
      <c r="AU229" s="195" t="s">
        <v>87</v>
      </c>
      <c r="AV229" s="11" t="s">
        <v>87</v>
      </c>
      <c r="AW229" s="11" t="s">
        <v>41</v>
      </c>
      <c r="AX229" s="11" t="s">
        <v>78</v>
      </c>
      <c r="AY229" s="195" t="s">
        <v>151</v>
      </c>
    </row>
    <row r="230" spans="2:51" s="12" customFormat="1" ht="13.5">
      <c r="B230" s="211"/>
      <c r="D230" s="206" t="s">
        <v>161</v>
      </c>
      <c r="E230" s="212" t="s">
        <v>5</v>
      </c>
      <c r="F230" s="213" t="s">
        <v>1107</v>
      </c>
      <c r="H230" s="214" t="s">
        <v>5</v>
      </c>
      <c r="I230" s="215"/>
      <c r="L230" s="211"/>
      <c r="M230" s="216"/>
      <c r="N230" s="217"/>
      <c r="O230" s="217"/>
      <c r="P230" s="217"/>
      <c r="Q230" s="217"/>
      <c r="R230" s="217"/>
      <c r="S230" s="217"/>
      <c r="T230" s="218"/>
      <c r="AT230" s="214" t="s">
        <v>161</v>
      </c>
      <c r="AU230" s="214" t="s">
        <v>87</v>
      </c>
      <c r="AV230" s="12" t="s">
        <v>24</v>
      </c>
      <c r="AW230" s="12" t="s">
        <v>41</v>
      </c>
      <c r="AX230" s="12" t="s">
        <v>78</v>
      </c>
      <c r="AY230" s="214" t="s">
        <v>151</v>
      </c>
    </row>
    <row r="231" spans="2:51" s="12" customFormat="1" ht="13.5">
      <c r="B231" s="211"/>
      <c r="D231" s="206" t="s">
        <v>161</v>
      </c>
      <c r="E231" s="212" t="s">
        <v>5</v>
      </c>
      <c r="F231" s="213" t="s">
        <v>1116</v>
      </c>
      <c r="H231" s="214" t="s">
        <v>5</v>
      </c>
      <c r="I231" s="215"/>
      <c r="L231" s="211"/>
      <c r="M231" s="216"/>
      <c r="N231" s="217"/>
      <c r="O231" s="217"/>
      <c r="P231" s="217"/>
      <c r="Q231" s="217"/>
      <c r="R231" s="217"/>
      <c r="S231" s="217"/>
      <c r="T231" s="218"/>
      <c r="AT231" s="214" t="s">
        <v>161</v>
      </c>
      <c r="AU231" s="214" t="s">
        <v>87</v>
      </c>
      <c r="AV231" s="12" t="s">
        <v>24</v>
      </c>
      <c r="AW231" s="12" t="s">
        <v>41</v>
      </c>
      <c r="AX231" s="12" t="s">
        <v>78</v>
      </c>
      <c r="AY231" s="214" t="s">
        <v>151</v>
      </c>
    </row>
    <row r="232" spans="2:51" s="11" customFormat="1" ht="13.5">
      <c r="B232" s="186"/>
      <c r="D232" s="206" t="s">
        <v>161</v>
      </c>
      <c r="E232" s="195" t="s">
        <v>5</v>
      </c>
      <c r="F232" s="207" t="s">
        <v>1121</v>
      </c>
      <c r="H232" s="208">
        <v>29.8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95" t="s">
        <v>161</v>
      </c>
      <c r="AU232" s="195" t="s">
        <v>87</v>
      </c>
      <c r="AV232" s="11" t="s">
        <v>87</v>
      </c>
      <c r="AW232" s="11" t="s">
        <v>41</v>
      </c>
      <c r="AX232" s="11" t="s">
        <v>78</v>
      </c>
      <c r="AY232" s="195" t="s">
        <v>151</v>
      </c>
    </row>
    <row r="233" spans="2:51" s="12" customFormat="1" ht="13.5">
      <c r="B233" s="211"/>
      <c r="D233" s="206" t="s">
        <v>161</v>
      </c>
      <c r="E233" s="212" t="s">
        <v>5</v>
      </c>
      <c r="F233" s="213" t="s">
        <v>1122</v>
      </c>
      <c r="H233" s="214" t="s">
        <v>5</v>
      </c>
      <c r="I233" s="215"/>
      <c r="L233" s="211"/>
      <c r="M233" s="216"/>
      <c r="N233" s="217"/>
      <c r="O233" s="217"/>
      <c r="P233" s="217"/>
      <c r="Q233" s="217"/>
      <c r="R233" s="217"/>
      <c r="S233" s="217"/>
      <c r="T233" s="218"/>
      <c r="AT233" s="214" t="s">
        <v>161</v>
      </c>
      <c r="AU233" s="214" t="s">
        <v>87</v>
      </c>
      <c r="AV233" s="12" t="s">
        <v>24</v>
      </c>
      <c r="AW233" s="12" t="s">
        <v>41</v>
      </c>
      <c r="AX233" s="12" t="s">
        <v>78</v>
      </c>
      <c r="AY233" s="214" t="s">
        <v>151</v>
      </c>
    </row>
    <row r="234" spans="2:51" s="11" customFormat="1" ht="13.5">
      <c r="B234" s="186"/>
      <c r="D234" s="206" t="s">
        <v>161</v>
      </c>
      <c r="E234" s="195" t="s">
        <v>5</v>
      </c>
      <c r="F234" s="207" t="s">
        <v>1123</v>
      </c>
      <c r="H234" s="208">
        <v>20.5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5" t="s">
        <v>161</v>
      </c>
      <c r="AU234" s="195" t="s">
        <v>87</v>
      </c>
      <c r="AV234" s="11" t="s">
        <v>87</v>
      </c>
      <c r="AW234" s="11" t="s">
        <v>41</v>
      </c>
      <c r="AX234" s="11" t="s">
        <v>78</v>
      </c>
      <c r="AY234" s="195" t="s">
        <v>151</v>
      </c>
    </row>
    <row r="235" spans="2:51" s="12" customFormat="1" ht="13.5">
      <c r="B235" s="211"/>
      <c r="D235" s="206" t="s">
        <v>161</v>
      </c>
      <c r="E235" s="212" t="s">
        <v>5</v>
      </c>
      <c r="F235" s="213" t="s">
        <v>1109</v>
      </c>
      <c r="H235" s="214" t="s">
        <v>5</v>
      </c>
      <c r="I235" s="215"/>
      <c r="L235" s="211"/>
      <c r="M235" s="216"/>
      <c r="N235" s="217"/>
      <c r="O235" s="217"/>
      <c r="P235" s="217"/>
      <c r="Q235" s="217"/>
      <c r="R235" s="217"/>
      <c r="S235" s="217"/>
      <c r="T235" s="218"/>
      <c r="AT235" s="214" t="s">
        <v>161</v>
      </c>
      <c r="AU235" s="214" t="s">
        <v>87</v>
      </c>
      <c r="AV235" s="12" t="s">
        <v>24</v>
      </c>
      <c r="AW235" s="12" t="s">
        <v>41</v>
      </c>
      <c r="AX235" s="12" t="s">
        <v>78</v>
      </c>
      <c r="AY235" s="214" t="s">
        <v>151</v>
      </c>
    </row>
    <row r="236" spans="2:51" s="12" customFormat="1" ht="13.5">
      <c r="B236" s="211"/>
      <c r="D236" s="206" t="s">
        <v>161</v>
      </c>
      <c r="E236" s="212" t="s">
        <v>5</v>
      </c>
      <c r="F236" s="213" t="s">
        <v>1116</v>
      </c>
      <c r="H236" s="214" t="s">
        <v>5</v>
      </c>
      <c r="I236" s="215"/>
      <c r="L236" s="211"/>
      <c r="M236" s="216"/>
      <c r="N236" s="217"/>
      <c r="O236" s="217"/>
      <c r="P236" s="217"/>
      <c r="Q236" s="217"/>
      <c r="R236" s="217"/>
      <c r="S236" s="217"/>
      <c r="T236" s="218"/>
      <c r="AT236" s="214" t="s">
        <v>161</v>
      </c>
      <c r="AU236" s="214" t="s">
        <v>87</v>
      </c>
      <c r="AV236" s="12" t="s">
        <v>24</v>
      </c>
      <c r="AW236" s="12" t="s">
        <v>41</v>
      </c>
      <c r="AX236" s="12" t="s">
        <v>78</v>
      </c>
      <c r="AY236" s="214" t="s">
        <v>151</v>
      </c>
    </row>
    <row r="237" spans="2:51" s="11" customFormat="1" ht="13.5">
      <c r="B237" s="186"/>
      <c r="D237" s="206" t="s">
        <v>161</v>
      </c>
      <c r="E237" s="195" t="s">
        <v>5</v>
      </c>
      <c r="F237" s="207" t="s">
        <v>1124</v>
      </c>
      <c r="H237" s="208">
        <v>25.9</v>
      </c>
      <c r="I237" s="191"/>
      <c r="L237" s="186"/>
      <c r="M237" s="192"/>
      <c r="N237" s="193"/>
      <c r="O237" s="193"/>
      <c r="P237" s="193"/>
      <c r="Q237" s="193"/>
      <c r="R237" s="193"/>
      <c r="S237" s="193"/>
      <c r="T237" s="194"/>
      <c r="AT237" s="195" t="s">
        <v>161</v>
      </c>
      <c r="AU237" s="195" t="s">
        <v>87</v>
      </c>
      <c r="AV237" s="11" t="s">
        <v>87</v>
      </c>
      <c r="AW237" s="11" t="s">
        <v>41</v>
      </c>
      <c r="AX237" s="11" t="s">
        <v>78</v>
      </c>
      <c r="AY237" s="195" t="s">
        <v>151</v>
      </c>
    </row>
    <row r="238" spans="2:51" s="12" customFormat="1" ht="13.5">
      <c r="B238" s="211"/>
      <c r="D238" s="206" t="s">
        <v>161</v>
      </c>
      <c r="E238" s="212" t="s">
        <v>5</v>
      </c>
      <c r="F238" s="213" t="s">
        <v>1110</v>
      </c>
      <c r="H238" s="214" t="s">
        <v>5</v>
      </c>
      <c r="I238" s="215"/>
      <c r="L238" s="211"/>
      <c r="M238" s="216"/>
      <c r="N238" s="217"/>
      <c r="O238" s="217"/>
      <c r="P238" s="217"/>
      <c r="Q238" s="217"/>
      <c r="R238" s="217"/>
      <c r="S238" s="217"/>
      <c r="T238" s="218"/>
      <c r="AT238" s="214" t="s">
        <v>161</v>
      </c>
      <c r="AU238" s="214" t="s">
        <v>87</v>
      </c>
      <c r="AV238" s="12" t="s">
        <v>24</v>
      </c>
      <c r="AW238" s="12" t="s">
        <v>41</v>
      </c>
      <c r="AX238" s="12" t="s">
        <v>78</v>
      </c>
      <c r="AY238" s="214" t="s">
        <v>151</v>
      </c>
    </row>
    <row r="239" spans="2:51" s="12" customFormat="1" ht="13.5">
      <c r="B239" s="211"/>
      <c r="D239" s="206" t="s">
        <v>161</v>
      </c>
      <c r="E239" s="212" t="s">
        <v>5</v>
      </c>
      <c r="F239" s="213" t="s">
        <v>1116</v>
      </c>
      <c r="H239" s="214" t="s">
        <v>5</v>
      </c>
      <c r="I239" s="215"/>
      <c r="L239" s="211"/>
      <c r="M239" s="216"/>
      <c r="N239" s="217"/>
      <c r="O239" s="217"/>
      <c r="P239" s="217"/>
      <c r="Q239" s="217"/>
      <c r="R239" s="217"/>
      <c r="S239" s="217"/>
      <c r="T239" s="218"/>
      <c r="AT239" s="214" t="s">
        <v>161</v>
      </c>
      <c r="AU239" s="214" t="s">
        <v>87</v>
      </c>
      <c r="AV239" s="12" t="s">
        <v>24</v>
      </c>
      <c r="AW239" s="12" t="s">
        <v>41</v>
      </c>
      <c r="AX239" s="12" t="s">
        <v>78</v>
      </c>
      <c r="AY239" s="214" t="s">
        <v>151</v>
      </c>
    </row>
    <row r="240" spans="2:51" s="11" customFormat="1" ht="13.5">
      <c r="B240" s="186"/>
      <c r="D240" s="206" t="s">
        <v>161</v>
      </c>
      <c r="E240" s="195" t="s">
        <v>5</v>
      </c>
      <c r="F240" s="207" t="s">
        <v>1125</v>
      </c>
      <c r="H240" s="208">
        <v>19.3</v>
      </c>
      <c r="I240" s="191"/>
      <c r="L240" s="186"/>
      <c r="M240" s="192"/>
      <c r="N240" s="193"/>
      <c r="O240" s="193"/>
      <c r="P240" s="193"/>
      <c r="Q240" s="193"/>
      <c r="R240" s="193"/>
      <c r="S240" s="193"/>
      <c r="T240" s="194"/>
      <c r="AT240" s="195" t="s">
        <v>161</v>
      </c>
      <c r="AU240" s="195" t="s">
        <v>87</v>
      </c>
      <c r="AV240" s="11" t="s">
        <v>87</v>
      </c>
      <c r="AW240" s="11" t="s">
        <v>41</v>
      </c>
      <c r="AX240" s="11" t="s">
        <v>78</v>
      </c>
      <c r="AY240" s="195" t="s">
        <v>151</v>
      </c>
    </row>
    <row r="241" spans="2:51" s="12" customFormat="1" ht="13.5">
      <c r="B241" s="211"/>
      <c r="D241" s="206" t="s">
        <v>161</v>
      </c>
      <c r="E241" s="212" t="s">
        <v>5</v>
      </c>
      <c r="F241" s="213" t="s">
        <v>1122</v>
      </c>
      <c r="H241" s="214" t="s">
        <v>5</v>
      </c>
      <c r="I241" s="215"/>
      <c r="L241" s="211"/>
      <c r="M241" s="216"/>
      <c r="N241" s="217"/>
      <c r="O241" s="217"/>
      <c r="P241" s="217"/>
      <c r="Q241" s="217"/>
      <c r="R241" s="217"/>
      <c r="S241" s="217"/>
      <c r="T241" s="218"/>
      <c r="AT241" s="214" t="s">
        <v>161</v>
      </c>
      <c r="AU241" s="214" t="s">
        <v>87</v>
      </c>
      <c r="AV241" s="12" t="s">
        <v>24</v>
      </c>
      <c r="AW241" s="12" t="s">
        <v>41</v>
      </c>
      <c r="AX241" s="12" t="s">
        <v>78</v>
      </c>
      <c r="AY241" s="214" t="s">
        <v>151</v>
      </c>
    </row>
    <row r="242" spans="2:51" s="11" customFormat="1" ht="13.5">
      <c r="B242" s="186"/>
      <c r="D242" s="206" t="s">
        <v>161</v>
      </c>
      <c r="E242" s="195" t="s">
        <v>5</v>
      </c>
      <c r="F242" s="207" t="s">
        <v>1022</v>
      </c>
      <c r="H242" s="208">
        <v>37.575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95" t="s">
        <v>161</v>
      </c>
      <c r="AU242" s="195" t="s">
        <v>87</v>
      </c>
      <c r="AV242" s="11" t="s">
        <v>87</v>
      </c>
      <c r="AW242" s="11" t="s">
        <v>41</v>
      </c>
      <c r="AX242" s="11" t="s">
        <v>78</v>
      </c>
      <c r="AY242" s="195" t="s">
        <v>151</v>
      </c>
    </row>
    <row r="243" spans="2:51" s="13" customFormat="1" ht="13.5">
      <c r="B243" s="225"/>
      <c r="D243" s="206" t="s">
        <v>161</v>
      </c>
      <c r="E243" s="242" t="s">
        <v>5</v>
      </c>
      <c r="F243" s="243" t="s">
        <v>283</v>
      </c>
      <c r="H243" s="244">
        <v>164.775</v>
      </c>
      <c r="I243" s="229"/>
      <c r="L243" s="225"/>
      <c r="M243" s="230"/>
      <c r="N243" s="231"/>
      <c r="O243" s="231"/>
      <c r="P243" s="231"/>
      <c r="Q243" s="231"/>
      <c r="R243" s="231"/>
      <c r="S243" s="231"/>
      <c r="T243" s="232"/>
      <c r="AT243" s="233" t="s">
        <v>161</v>
      </c>
      <c r="AU243" s="233" t="s">
        <v>87</v>
      </c>
      <c r="AV243" s="13" t="s">
        <v>176</v>
      </c>
      <c r="AW243" s="13" t="s">
        <v>41</v>
      </c>
      <c r="AX243" s="13" t="s">
        <v>24</v>
      </c>
      <c r="AY243" s="233" t="s">
        <v>151</v>
      </c>
    </row>
    <row r="244" spans="2:63" s="10" customFormat="1" ht="29.85" customHeight="1">
      <c r="B244" s="159"/>
      <c r="D244" s="170" t="s">
        <v>77</v>
      </c>
      <c r="E244" s="171" t="s">
        <v>87</v>
      </c>
      <c r="F244" s="171" t="s">
        <v>437</v>
      </c>
      <c r="I244" s="162"/>
      <c r="J244" s="172">
        <f>BK244</f>
        <v>0</v>
      </c>
      <c r="L244" s="159"/>
      <c r="M244" s="164"/>
      <c r="N244" s="165"/>
      <c r="O244" s="165"/>
      <c r="P244" s="166">
        <f>SUM(P245:P300)</f>
        <v>0</v>
      </c>
      <c r="Q244" s="165"/>
      <c r="R244" s="166">
        <f>SUM(R245:R300)</f>
        <v>49.04313105231838</v>
      </c>
      <c r="S244" s="165"/>
      <c r="T244" s="167">
        <f>SUM(T245:T300)</f>
        <v>0</v>
      </c>
      <c r="AR244" s="160" t="s">
        <v>24</v>
      </c>
      <c r="AT244" s="168" t="s">
        <v>77</v>
      </c>
      <c r="AU244" s="168" t="s">
        <v>24</v>
      </c>
      <c r="AY244" s="160" t="s">
        <v>151</v>
      </c>
      <c r="BK244" s="169">
        <f>SUM(BK245:BK300)</f>
        <v>0</v>
      </c>
    </row>
    <row r="245" spans="2:65" s="1" customFormat="1" ht="22.5" customHeight="1">
      <c r="B245" s="173"/>
      <c r="C245" s="174" t="s">
        <v>378</v>
      </c>
      <c r="D245" s="174" t="s">
        <v>154</v>
      </c>
      <c r="E245" s="175" t="s">
        <v>1126</v>
      </c>
      <c r="F245" s="176" t="s">
        <v>1127</v>
      </c>
      <c r="G245" s="177" t="s">
        <v>299</v>
      </c>
      <c r="H245" s="178">
        <v>14.519</v>
      </c>
      <c r="I245" s="179"/>
      <c r="J245" s="180">
        <f>ROUND(I245*H245,2)</f>
        <v>0</v>
      </c>
      <c r="K245" s="176" t="s">
        <v>158</v>
      </c>
      <c r="L245" s="40"/>
      <c r="M245" s="181" t="s">
        <v>5</v>
      </c>
      <c r="N245" s="182" t="s">
        <v>49</v>
      </c>
      <c r="O245" s="41"/>
      <c r="P245" s="183">
        <f>O245*H245</f>
        <v>0</v>
      </c>
      <c r="Q245" s="183">
        <v>2.453292204</v>
      </c>
      <c r="R245" s="183">
        <f>Q245*H245</f>
        <v>35.619349509875995</v>
      </c>
      <c r="S245" s="183">
        <v>0</v>
      </c>
      <c r="T245" s="184">
        <f>S245*H245</f>
        <v>0</v>
      </c>
      <c r="AR245" s="23" t="s">
        <v>176</v>
      </c>
      <c r="AT245" s="23" t="s">
        <v>154</v>
      </c>
      <c r="AU245" s="23" t="s">
        <v>87</v>
      </c>
      <c r="AY245" s="23" t="s">
        <v>151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23" t="s">
        <v>24</v>
      </c>
      <c r="BK245" s="185">
        <f>ROUND(I245*H245,2)</f>
        <v>0</v>
      </c>
      <c r="BL245" s="23" t="s">
        <v>176</v>
      </c>
      <c r="BM245" s="23" t="s">
        <v>1128</v>
      </c>
    </row>
    <row r="246" spans="2:51" s="12" customFormat="1" ht="13.5">
      <c r="B246" s="211"/>
      <c r="D246" s="206" t="s">
        <v>161</v>
      </c>
      <c r="E246" s="212" t="s">
        <v>5</v>
      </c>
      <c r="F246" s="213" t="s">
        <v>1107</v>
      </c>
      <c r="H246" s="214" t="s">
        <v>5</v>
      </c>
      <c r="I246" s="215"/>
      <c r="L246" s="211"/>
      <c r="M246" s="216"/>
      <c r="N246" s="217"/>
      <c r="O246" s="217"/>
      <c r="P246" s="217"/>
      <c r="Q246" s="217"/>
      <c r="R246" s="217"/>
      <c r="S246" s="217"/>
      <c r="T246" s="218"/>
      <c r="AT246" s="214" t="s">
        <v>161</v>
      </c>
      <c r="AU246" s="214" t="s">
        <v>87</v>
      </c>
      <c r="AV246" s="12" t="s">
        <v>24</v>
      </c>
      <c r="AW246" s="12" t="s">
        <v>41</v>
      </c>
      <c r="AX246" s="12" t="s">
        <v>78</v>
      </c>
      <c r="AY246" s="214" t="s">
        <v>151</v>
      </c>
    </row>
    <row r="247" spans="2:51" s="12" customFormat="1" ht="13.5">
      <c r="B247" s="211"/>
      <c r="D247" s="206" t="s">
        <v>161</v>
      </c>
      <c r="E247" s="212" t="s">
        <v>5</v>
      </c>
      <c r="F247" s="213" t="s">
        <v>1129</v>
      </c>
      <c r="H247" s="214" t="s">
        <v>5</v>
      </c>
      <c r="I247" s="215"/>
      <c r="L247" s="211"/>
      <c r="M247" s="216"/>
      <c r="N247" s="217"/>
      <c r="O247" s="217"/>
      <c r="P247" s="217"/>
      <c r="Q247" s="217"/>
      <c r="R247" s="217"/>
      <c r="S247" s="217"/>
      <c r="T247" s="218"/>
      <c r="AT247" s="214" t="s">
        <v>161</v>
      </c>
      <c r="AU247" s="214" t="s">
        <v>87</v>
      </c>
      <c r="AV247" s="12" t="s">
        <v>24</v>
      </c>
      <c r="AW247" s="12" t="s">
        <v>41</v>
      </c>
      <c r="AX247" s="12" t="s">
        <v>78</v>
      </c>
      <c r="AY247" s="214" t="s">
        <v>151</v>
      </c>
    </row>
    <row r="248" spans="2:51" s="11" customFormat="1" ht="13.5">
      <c r="B248" s="186"/>
      <c r="D248" s="206" t="s">
        <v>161</v>
      </c>
      <c r="E248" s="195" t="s">
        <v>5</v>
      </c>
      <c r="F248" s="207" t="s">
        <v>1044</v>
      </c>
      <c r="H248" s="208">
        <v>5.125</v>
      </c>
      <c r="I248" s="191"/>
      <c r="L248" s="186"/>
      <c r="M248" s="192"/>
      <c r="N248" s="193"/>
      <c r="O248" s="193"/>
      <c r="P248" s="193"/>
      <c r="Q248" s="193"/>
      <c r="R248" s="193"/>
      <c r="S248" s="193"/>
      <c r="T248" s="194"/>
      <c r="AT248" s="195" t="s">
        <v>161</v>
      </c>
      <c r="AU248" s="195" t="s">
        <v>87</v>
      </c>
      <c r="AV248" s="11" t="s">
        <v>87</v>
      </c>
      <c r="AW248" s="11" t="s">
        <v>41</v>
      </c>
      <c r="AX248" s="11" t="s">
        <v>78</v>
      </c>
      <c r="AY248" s="195" t="s">
        <v>151</v>
      </c>
    </row>
    <row r="249" spans="2:51" s="12" customFormat="1" ht="13.5">
      <c r="B249" s="211"/>
      <c r="D249" s="206" t="s">
        <v>161</v>
      </c>
      <c r="E249" s="212" t="s">
        <v>5</v>
      </c>
      <c r="F249" s="213" t="s">
        <v>1110</v>
      </c>
      <c r="H249" s="214" t="s">
        <v>5</v>
      </c>
      <c r="I249" s="215"/>
      <c r="L249" s="211"/>
      <c r="M249" s="216"/>
      <c r="N249" s="217"/>
      <c r="O249" s="217"/>
      <c r="P249" s="217"/>
      <c r="Q249" s="217"/>
      <c r="R249" s="217"/>
      <c r="S249" s="217"/>
      <c r="T249" s="218"/>
      <c r="AT249" s="214" t="s">
        <v>161</v>
      </c>
      <c r="AU249" s="214" t="s">
        <v>87</v>
      </c>
      <c r="AV249" s="12" t="s">
        <v>24</v>
      </c>
      <c r="AW249" s="12" t="s">
        <v>41</v>
      </c>
      <c r="AX249" s="12" t="s">
        <v>78</v>
      </c>
      <c r="AY249" s="214" t="s">
        <v>151</v>
      </c>
    </row>
    <row r="250" spans="2:51" s="12" customFormat="1" ht="13.5">
      <c r="B250" s="211"/>
      <c r="D250" s="206" t="s">
        <v>161</v>
      </c>
      <c r="E250" s="212" t="s">
        <v>5</v>
      </c>
      <c r="F250" s="213" t="s">
        <v>1129</v>
      </c>
      <c r="H250" s="214" t="s">
        <v>5</v>
      </c>
      <c r="I250" s="215"/>
      <c r="L250" s="211"/>
      <c r="M250" s="216"/>
      <c r="N250" s="217"/>
      <c r="O250" s="217"/>
      <c r="P250" s="217"/>
      <c r="Q250" s="217"/>
      <c r="R250" s="217"/>
      <c r="S250" s="217"/>
      <c r="T250" s="218"/>
      <c r="AT250" s="214" t="s">
        <v>161</v>
      </c>
      <c r="AU250" s="214" t="s">
        <v>87</v>
      </c>
      <c r="AV250" s="12" t="s">
        <v>24</v>
      </c>
      <c r="AW250" s="12" t="s">
        <v>41</v>
      </c>
      <c r="AX250" s="12" t="s">
        <v>78</v>
      </c>
      <c r="AY250" s="214" t="s">
        <v>151</v>
      </c>
    </row>
    <row r="251" spans="2:51" s="11" customFormat="1" ht="13.5">
      <c r="B251" s="186"/>
      <c r="D251" s="206" t="s">
        <v>161</v>
      </c>
      <c r="E251" s="195" t="s">
        <v>5</v>
      </c>
      <c r="F251" s="207" t="s">
        <v>1050</v>
      </c>
      <c r="H251" s="208">
        <v>9.394</v>
      </c>
      <c r="I251" s="191"/>
      <c r="L251" s="186"/>
      <c r="M251" s="192"/>
      <c r="N251" s="193"/>
      <c r="O251" s="193"/>
      <c r="P251" s="193"/>
      <c r="Q251" s="193"/>
      <c r="R251" s="193"/>
      <c r="S251" s="193"/>
      <c r="T251" s="194"/>
      <c r="AT251" s="195" t="s">
        <v>161</v>
      </c>
      <c r="AU251" s="195" t="s">
        <v>87</v>
      </c>
      <c r="AV251" s="11" t="s">
        <v>87</v>
      </c>
      <c r="AW251" s="11" t="s">
        <v>41</v>
      </c>
      <c r="AX251" s="11" t="s">
        <v>78</v>
      </c>
      <c r="AY251" s="195" t="s">
        <v>151</v>
      </c>
    </row>
    <row r="252" spans="2:51" s="13" customFormat="1" ht="13.5">
      <c r="B252" s="225"/>
      <c r="D252" s="187" t="s">
        <v>161</v>
      </c>
      <c r="E252" s="226" t="s">
        <v>5</v>
      </c>
      <c r="F252" s="227" t="s">
        <v>283</v>
      </c>
      <c r="H252" s="228">
        <v>14.519</v>
      </c>
      <c r="I252" s="229"/>
      <c r="L252" s="225"/>
      <c r="M252" s="230"/>
      <c r="N252" s="231"/>
      <c r="O252" s="231"/>
      <c r="P252" s="231"/>
      <c r="Q252" s="231"/>
      <c r="R252" s="231"/>
      <c r="S252" s="231"/>
      <c r="T252" s="232"/>
      <c r="AT252" s="233" t="s">
        <v>161</v>
      </c>
      <c r="AU252" s="233" t="s">
        <v>87</v>
      </c>
      <c r="AV252" s="13" t="s">
        <v>176</v>
      </c>
      <c r="AW252" s="13" t="s">
        <v>41</v>
      </c>
      <c r="AX252" s="13" t="s">
        <v>24</v>
      </c>
      <c r="AY252" s="233" t="s">
        <v>151</v>
      </c>
    </row>
    <row r="253" spans="2:65" s="1" customFormat="1" ht="22.5" customHeight="1">
      <c r="B253" s="173"/>
      <c r="C253" s="174" t="s">
        <v>388</v>
      </c>
      <c r="D253" s="174" t="s">
        <v>154</v>
      </c>
      <c r="E253" s="175" t="s">
        <v>1130</v>
      </c>
      <c r="F253" s="176" t="s">
        <v>1131</v>
      </c>
      <c r="G253" s="177" t="s">
        <v>278</v>
      </c>
      <c r="H253" s="178">
        <v>11.775</v>
      </c>
      <c r="I253" s="179"/>
      <c r="J253" s="180">
        <f>ROUND(I253*H253,2)</f>
        <v>0</v>
      </c>
      <c r="K253" s="176" t="s">
        <v>158</v>
      </c>
      <c r="L253" s="40"/>
      <c r="M253" s="181" t="s">
        <v>5</v>
      </c>
      <c r="N253" s="182" t="s">
        <v>49</v>
      </c>
      <c r="O253" s="41"/>
      <c r="P253" s="183">
        <f>O253*H253</f>
        <v>0</v>
      </c>
      <c r="Q253" s="183">
        <v>0.0010259</v>
      </c>
      <c r="R253" s="183">
        <f>Q253*H253</f>
        <v>0.0120799725</v>
      </c>
      <c r="S253" s="183">
        <v>0</v>
      </c>
      <c r="T253" s="184">
        <f>S253*H253</f>
        <v>0</v>
      </c>
      <c r="AR253" s="23" t="s">
        <v>176</v>
      </c>
      <c r="AT253" s="23" t="s">
        <v>154</v>
      </c>
      <c r="AU253" s="23" t="s">
        <v>87</v>
      </c>
      <c r="AY253" s="23" t="s">
        <v>151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3" t="s">
        <v>24</v>
      </c>
      <c r="BK253" s="185">
        <f>ROUND(I253*H253,2)</f>
        <v>0</v>
      </c>
      <c r="BL253" s="23" t="s">
        <v>176</v>
      </c>
      <c r="BM253" s="23" t="s">
        <v>1132</v>
      </c>
    </row>
    <row r="254" spans="2:51" s="12" customFormat="1" ht="13.5">
      <c r="B254" s="211"/>
      <c r="D254" s="206" t="s">
        <v>161</v>
      </c>
      <c r="E254" s="212" t="s">
        <v>5</v>
      </c>
      <c r="F254" s="213" t="s">
        <v>1107</v>
      </c>
      <c r="H254" s="214" t="s">
        <v>5</v>
      </c>
      <c r="I254" s="215"/>
      <c r="L254" s="211"/>
      <c r="M254" s="216"/>
      <c r="N254" s="217"/>
      <c r="O254" s="217"/>
      <c r="P254" s="217"/>
      <c r="Q254" s="217"/>
      <c r="R254" s="217"/>
      <c r="S254" s="217"/>
      <c r="T254" s="218"/>
      <c r="AT254" s="214" t="s">
        <v>161</v>
      </c>
      <c r="AU254" s="214" t="s">
        <v>87</v>
      </c>
      <c r="AV254" s="12" t="s">
        <v>24</v>
      </c>
      <c r="AW254" s="12" t="s">
        <v>41</v>
      </c>
      <c r="AX254" s="12" t="s">
        <v>78</v>
      </c>
      <c r="AY254" s="214" t="s">
        <v>151</v>
      </c>
    </row>
    <row r="255" spans="2:51" s="12" customFormat="1" ht="13.5">
      <c r="B255" s="211"/>
      <c r="D255" s="206" t="s">
        <v>161</v>
      </c>
      <c r="E255" s="212" t="s">
        <v>5</v>
      </c>
      <c r="F255" s="213" t="s">
        <v>1129</v>
      </c>
      <c r="H255" s="214" t="s">
        <v>5</v>
      </c>
      <c r="I255" s="215"/>
      <c r="L255" s="211"/>
      <c r="M255" s="216"/>
      <c r="N255" s="217"/>
      <c r="O255" s="217"/>
      <c r="P255" s="217"/>
      <c r="Q255" s="217"/>
      <c r="R255" s="217"/>
      <c r="S255" s="217"/>
      <c r="T255" s="218"/>
      <c r="AT255" s="214" t="s">
        <v>161</v>
      </c>
      <c r="AU255" s="214" t="s">
        <v>87</v>
      </c>
      <c r="AV255" s="12" t="s">
        <v>24</v>
      </c>
      <c r="AW255" s="12" t="s">
        <v>41</v>
      </c>
      <c r="AX255" s="12" t="s">
        <v>78</v>
      </c>
      <c r="AY255" s="214" t="s">
        <v>151</v>
      </c>
    </row>
    <row r="256" spans="2:51" s="11" customFormat="1" ht="13.5">
      <c r="B256" s="186"/>
      <c r="D256" s="206" t="s">
        <v>161</v>
      </c>
      <c r="E256" s="195" t="s">
        <v>5</v>
      </c>
      <c r="F256" s="207" t="s">
        <v>1133</v>
      </c>
      <c r="H256" s="208">
        <v>5.35</v>
      </c>
      <c r="I256" s="191"/>
      <c r="L256" s="186"/>
      <c r="M256" s="192"/>
      <c r="N256" s="193"/>
      <c r="O256" s="193"/>
      <c r="P256" s="193"/>
      <c r="Q256" s="193"/>
      <c r="R256" s="193"/>
      <c r="S256" s="193"/>
      <c r="T256" s="194"/>
      <c r="AT256" s="195" t="s">
        <v>161</v>
      </c>
      <c r="AU256" s="195" t="s">
        <v>87</v>
      </c>
      <c r="AV256" s="11" t="s">
        <v>87</v>
      </c>
      <c r="AW256" s="11" t="s">
        <v>41</v>
      </c>
      <c r="AX256" s="11" t="s">
        <v>78</v>
      </c>
      <c r="AY256" s="195" t="s">
        <v>151</v>
      </c>
    </row>
    <row r="257" spans="2:51" s="12" customFormat="1" ht="13.5">
      <c r="B257" s="211"/>
      <c r="D257" s="206" t="s">
        <v>161</v>
      </c>
      <c r="E257" s="212" t="s">
        <v>5</v>
      </c>
      <c r="F257" s="213" t="s">
        <v>1110</v>
      </c>
      <c r="H257" s="214" t="s">
        <v>5</v>
      </c>
      <c r="I257" s="215"/>
      <c r="L257" s="211"/>
      <c r="M257" s="216"/>
      <c r="N257" s="217"/>
      <c r="O257" s="217"/>
      <c r="P257" s="217"/>
      <c r="Q257" s="217"/>
      <c r="R257" s="217"/>
      <c r="S257" s="217"/>
      <c r="T257" s="218"/>
      <c r="AT257" s="214" t="s">
        <v>161</v>
      </c>
      <c r="AU257" s="214" t="s">
        <v>87</v>
      </c>
      <c r="AV257" s="12" t="s">
        <v>24</v>
      </c>
      <c r="AW257" s="12" t="s">
        <v>41</v>
      </c>
      <c r="AX257" s="12" t="s">
        <v>78</v>
      </c>
      <c r="AY257" s="214" t="s">
        <v>151</v>
      </c>
    </row>
    <row r="258" spans="2:51" s="12" customFormat="1" ht="13.5">
      <c r="B258" s="211"/>
      <c r="D258" s="206" t="s">
        <v>161</v>
      </c>
      <c r="E258" s="212" t="s">
        <v>5</v>
      </c>
      <c r="F258" s="213" t="s">
        <v>1129</v>
      </c>
      <c r="H258" s="214" t="s">
        <v>5</v>
      </c>
      <c r="I258" s="215"/>
      <c r="L258" s="211"/>
      <c r="M258" s="216"/>
      <c r="N258" s="217"/>
      <c r="O258" s="217"/>
      <c r="P258" s="217"/>
      <c r="Q258" s="217"/>
      <c r="R258" s="217"/>
      <c r="S258" s="217"/>
      <c r="T258" s="218"/>
      <c r="AT258" s="214" t="s">
        <v>161</v>
      </c>
      <c r="AU258" s="214" t="s">
        <v>87</v>
      </c>
      <c r="AV258" s="12" t="s">
        <v>24</v>
      </c>
      <c r="AW258" s="12" t="s">
        <v>41</v>
      </c>
      <c r="AX258" s="12" t="s">
        <v>78</v>
      </c>
      <c r="AY258" s="214" t="s">
        <v>151</v>
      </c>
    </row>
    <row r="259" spans="2:51" s="11" customFormat="1" ht="13.5">
      <c r="B259" s="186"/>
      <c r="D259" s="206" t="s">
        <v>161</v>
      </c>
      <c r="E259" s="195" t="s">
        <v>5</v>
      </c>
      <c r="F259" s="207" t="s">
        <v>1134</v>
      </c>
      <c r="H259" s="208">
        <v>6.425</v>
      </c>
      <c r="I259" s="191"/>
      <c r="L259" s="186"/>
      <c r="M259" s="192"/>
      <c r="N259" s="193"/>
      <c r="O259" s="193"/>
      <c r="P259" s="193"/>
      <c r="Q259" s="193"/>
      <c r="R259" s="193"/>
      <c r="S259" s="193"/>
      <c r="T259" s="194"/>
      <c r="AT259" s="195" t="s">
        <v>161</v>
      </c>
      <c r="AU259" s="195" t="s">
        <v>87</v>
      </c>
      <c r="AV259" s="11" t="s">
        <v>87</v>
      </c>
      <c r="AW259" s="11" t="s">
        <v>41</v>
      </c>
      <c r="AX259" s="11" t="s">
        <v>78</v>
      </c>
      <c r="AY259" s="195" t="s">
        <v>151</v>
      </c>
    </row>
    <row r="260" spans="2:51" s="13" customFormat="1" ht="13.5">
      <c r="B260" s="225"/>
      <c r="D260" s="187" t="s">
        <v>161</v>
      </c>
      <c r="E260" s="226" t="s">
        <v>5</v>
      </c>
      <c r="F260" s="227" t="s">
        <v>283</v>
      </c>
      <c r="H260" s="228">
        <v>11.775</v>
      </c>
      <c r="I260" s="229"/>
      <c r="L260" s="225"/>
      <c r="M260" s="230"/>
      <c r="N260" s="231"/>
      <c r="O260" s="231"/>
      <c r="P260" s="231"/>
      <c r="Q260" s="231"/>
      <c r="R260" s="231"/>
      <c r="S260" s="231"/>
      <c r="T260" s="232"/>
      <c r="AT260" s="233" t="s">
        <v>161</v>
      </c>
      <c r="AU260" s="233" t="s">
        <v>87</v>
      </c>
      <c r="AV260" s="13" t="s">
        <v>176</v>
      </c>
      <c r="AW260" s="13" t="s">
        <v>41</v>
      </c>
      <c r="AX260" s="13" t="s">
        <v>24</v>
      </c>
      <c r="AY260" s="233" t="s">
        <v>151</v>
      </c>
    </row>
    <row r="261" spans="2:65" s="1" customFormat="1" ht="22.5" customHeight="1">
      <c r="B261" s="173"/>
      <c r="C261" s="174" t="s">
        <v>393</v>
      </c>
      <c r="D261" s="174" t="s">
        <v>154</v>
      </c>
      <c r="E261" s="175" t="s">
        <v>1135</v>
      </c>
      <c r="F261" s="176" t="s">
        <v>1136</v>
      </c>
      <c r="G261" s="177" t="s">
        <v>278</v>
      </c>
      <c r="H261" s="178">
        <v>11.775</v>
      </c>
      <c r="I261" s="179"/>
      <c r="J261" s="180">
        <f>ROUND(I261*H261,2)</f>
        <v>0</v>
      </c>
      <c r="K261" s="176" t="s">
        <v>158</v>
      </c>
      <c r="L261" s="40"/>
      <c r="M261" s="181" t="s">
        <v>5</v>
      </c>
      <c r="N261" s="182" t="s">
        <v>49</v>
      </c>
      <c r="O261" s="41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AR261" s="23" t="s">
        <v>176</v>
      </c>
      <c r="AT261" s="23" t="s">
        <v>154</v>
      </c>
      <c r="AU261" s="23" t="s">
        <v>87</v>
      </c>
      <c r="AY261" s="23" t="s">
        <v>151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24</v>
      </c>
      <c r="BK261" s="185">
        <f>ROUND(I261*H261,2)</f>
        <v>0</v>
      </c>
      <c r="BL261" s="23" t="s">
        <v>176</v>
      </c>
      <c r="BM261" s="23" t="s">
        <v>1137</v>
      </c>
    </row>
    <row r="262" spans="2:51" s="12" customFormat="1" ht="13.5">
      <c r="B262" s="211"/>
      <c r="D262" s="206" t="s">
        <v>161</v>
      </c>
      <c r="E262" s="212" t="s">
        <v>5</v>
      </c>
      <c r="F262" s="213" t="s">
        <v>1138</v>
      </c>
      <c r="H262" s="214" t="s">
        <v>5</v>
      </c>
      <c r="I262" s="215"/>
      <c r="L262" s="211"/>
      <c r="M262" s="216"/>
      <c r="N262" s="217"/>
      <c r="O262" s="217"/>
      <c r="P262" s="217"/>
      <c r="Q262" s="217"/>
      <c r="R262" s="217"/>
      <c r="S262" s="217"/>
      <c r="T262" s="218"/>
      <c r="AT262" s="214" t="s">
        <v>161</v>
      </c>
      <c r="AU262" s="214" t="s">
        <v>87</v>
      </c>
      <c r="AV262" s="12" t="s">
        <v>24</v>
      </c>
      <c r="AW262" s="12" t="s">
        <v>41</v>
      </c>
      <c r="AX262" s="12" t="s">
        <v>78</v>
      </c>
      <c r="AY262" s="214" t="s">
        <v>151</v>
      </c>
    </row>
    <row r="263" spans="2:51" s="11" customFormat="1" ht="13.5">
      <c r="B263" s="186"/>
      <c r="D263" s="187" t="s">
        <v>161</v>
      </c>
      <c r="E263" s="188" t="s">
        <v>5</v>
      </c>
      <c r="F263" s="189" t="s">
        <v>1139</v>
      </c>
      <c r="H263" s="190">
        <v>11.775</v>
      </c>
      <c r="I263" s="191"/>
      <c r="L263" s="186"/>
      <c r="M263" s="192"/>
      <c r="N263" s="193"/>
      <c r="O263" s="193"/>
      <c r="P263" s="193"/>
      <c r="Q263" s="193"/>
      <c r="R263" s="193"/>
      <c r="S263" s="193"/>
      <c r="T263" s="194"/>
      <c r="AT263" s="195" t="s">
        <v>161</v>
      </c>
      <c r="AU263" s="195" t="s">
        <v>87</v>
      </c>
      <c r="AV263" s="11" t="s">
        <v>87</v>
      </c>
      <c r="AW263" s="11" t="s">
        <v>41</v>
      </c>
      <c r="AX263" s="11" t="s">
        <v>24</v>
      </c>
      <c r="AY263" s="195" t="s">
        <v>151</v>
      </c>
    </row>
    <row r="264" spans="2:65" s="1" customFormat="1" ht="22.5" customHeight="1">
      <c r="B264" s="173"/>
      <c r="C264" s="174" t="s">
        <v>399</v>
      </c>
      <c r="D264" s="174" t="s">
        <v>154</v>
      </c>
      <c r="E264" s="175" t="s">
        <v>1140</v>
      </c>
      <c r="F264" s="176" t="s">
        <v>1141</v>
      </c>
      <c r="G264" s="177" t="s">
        <v>351</v>
      </c>
      <c r="H264" s="178">
        <v>1.597</v>
      </c>
      <c r="I264" s="179"/>
      <c r="J264" s="180">
        <f>ROUND(I264*H264,2)</f>
        <v>0</v>
      </c>
      <c r="K264" s="176" t="s">
        <v>158</v>
      </c>
      <c r="L264" s="40"/>
      <c r="M264" s="181" t="s">
        <v>5</v>
      </c>
      <c r="N264" s="182" t="s">
        <v>49</v>
      </c>
      <c r="O264" s="41"/>
      <c r="P264" s="183">
        <f>O264*H264</f>
        <v>0</v>
      </c>
      <c r="Q264" s="183">
        <v>1.0530555952</v>
      </c>
      <c r="R264" s="183">
        <f>Q264*H264</f>
        <v>1.6817297855344</v>
      </c>
      <c r="S264" s="183">
        <v>0</v>
      </c>
      <c r="T264" s="184">
        <f>S264*H264</f>
        <v>0</v>
      </c>
      <c r="AR264" s="23" t="s">
        <v>176</v>
      </c>
      <c r="AT264" s="23" t="s">
        <v>154</v>
      </c>
      <c r="AU264" s="23" t="s">
        <v>87</v>
      </c>
      <c r="AY264" s="23" t="s">
        <v>151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23" t="s">
        <v>24</v>
      </c>
      <c r="BK264" s="185">
        <f>ROUND(I264*H264,2)</f>
        <v>0</v>
      </c>
      <c r="BL264" s="23" t="s">
        <v>176</v>
      </c>
      <c r="BM264" s="23" t="s">
        <v>1142</v>
      </c>
    </row>
    <row r="265" spans="2:51" s="12" customFormat="1" ht="13.5">
      <c r="B265" s="211"/>
      <c r="D265" s="206" t="s">
        <v>161</v>
      </c>
      <c r="E265" s="212" t="s">
        <v>5</v>
      </c>
      <c r="F265" s="213" t="s">
        <v>1143</v>
      </c>
      <c r="H265" s="214" t="s">
        <v>5</v>
      </c>
      <c r="I265" s="215"/>
      <c r="L265" s="211"/>
      <c r="M265" s="216"/>
      <c r="N265" s="217"/>
      <c r="O265" s="217"/>
      <c r="P265" s="217"/>
      <c r="Q265" s="217"/>
      <c r="R265" s="217"/>
      <c r="S265" s="217"/>
      <c r="T265" s="218"/>
      <c r="AT265" s="214" t="s">
        <v>161</v>
      </c>
      <c r="AU265" s="214" t="s">
        <v>87</v>
      </c>
      <c r="AV265" s="12" t="s">
        <v>24</v>
      </c>
      <c r="AW265" s="12" t="s">
        <v>41</v>
      </c>
      <c r="AX265" s="12" t="s">
        <v>78</v>
      </c>
      <c r="AY265" s="214" t="s">
        <v>151</v>
      </c>
    </row>
    <row r="266" spans="2:51" s="12" customFormat="1" ht="13.5">
      <c r="B266" s="211"/>
      <c r="D266" s="206" t="s">
        <v>161</v>
      </c>
      <c r="E266" s="212" t="s">
        <v>5</v>
      </c>
      <c r="F266" s="213" t="s">
        <v>1144</v>
      </c>
      <c r="H266" s="214" t="s">
        <v>5</v>
      </c>
      <c r="I266" s="215"/>
      <c r="L266" s="211"/>
      <c r="M266" s="216"/>
      <c r="N266" s="217"/>
      <c r="O266" s="217"/>
      <c r="P266" s="217"/>
      <c r="Q266" s="217"/>
      <c r="R266" s="217"/>
      <c r="S266" s="217"/>
      <c r="T266" s="218"/>
      <c r="AT266" s="214" t="s">
        <v>161</v>
      </c>
      <c r="AU266" s="214" t="s">
        <v>87</v>
      </c>
      <c r="AV266" s="12" t="s">
        <v>24</v>
      </c>
      <c r="AW266" s="12" t="s">
        <v>41</v>
      </c>
      <c r="AX266" s="12" t="s">
        <v>78</v>
      </c>
      <c r="AY266" s="214" t="s">
        <v>151</v>
      </c>
    </row>
    <row r="267" spans="2:51" s="11" customFormat="1" ht="13.5">
      <c r="B267" s="186"/>
      <c r="D267" s="187" t="s">
        <v>161</v>
      </c>
      <c r="E267" s="188" t="s">
        <v>5</v>
      </c>
      <c r="F267" s="189" t="s">
        <v>1145</v>
      </c>
      <c r="H267" s="190">
        <v>1.597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95" t="s">
        <v>161</v>
      </c>
      <c r="AU267" s="195" t="s">
        <v>87</v>
      </c>
      <c r="AV267" s="11" t="s">
        <v>87</v>
      </c>
      <c r="AW267" s="11" t="s">
        <v>41</v>
      </c>
      <c r="AX267" s="11" t="s">
        <v>24</v>
      </c>
      <c r="AY267" s="195" t="s">
        <v>151</v>
      </c>
    </row>
    <row r="268" spans="2:65" s="1" customFormat="1" ht="22.5" customHeight="1">
      <c r="B268" s="173"/>
      <c r="C268" s="174" t="s">
        <v>10</v>
      </c>
      <c r="D268" s="174" t="s">
        <v>154</v>
      </c>
      <c r="E268" s="175" t="s">
        <v>1146</v>
      </c>
      <c r="F268" s="176" t="s">
        <v>1147</v>
      </c>
      <c r="G268" s="177" t="s">
        <v>299</v>
      </c>
      <c r="H268" s="178">
        <v>1.377</v>
      </c>
      <c r="I268" s="179"/>
      <c r="J268" s="180">
        <f>ROUND(I268*H268,2)</f>
        <v>0</v>
      </c>
      <c r="K268" s="176" t="s">
        <v>158</v>
      </c>
      <c r="L268" s="40"/>
      <c r="M268" s="181" t="s">
        <v>5</v>
      </c>
      <c r="N268" s="182" t="s">
        <v>49</v>
      </c>
      <c r="O268" s="41"/>
      <c r="P268" s="183">
        <f>O268*H268</f>
        <v>0</v>
      </c>
      <c r="Q268" s="183">
        <v>2.453292204</v>
      </c>
      <c r="R268" s="183">
        <f>Q268*H268</f>
        <v>3.3781833649079998</v>
      </c>
      <c r="S268" s="183">
        <v>0</v>
      </c>
      <c r="T268" s="184">
        <f>S268*H268</f>
        <v>0</v>
      </c>
      <c r="AR268" s="23" t="s">
        <v>176</v>
      </c>
      <c r="AT268" s="23" t="s">
        <v>154</v>
      </c>
      <c r="AU268" s="23" t="s">
        <v>87</v>
      </c>
      <c r="AY268" s="23" t="s">
        <v>151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23" t="s">
        <v>24</v>
      </c>
      <c r="BK268" s="185">
        <f>ROUND(I268*H268,2)</f>
        <v>0</v>
      </c>
      <c r="BL268" s="23" t="s">
        <v>176</v>
      </c>
      <c r="BM268" s="23" t="s">
        <v>1148</v>
      </c>
    </row>
    <row r="269" spans="2:51" s="12" customFormat="1" ht="13.5">
      <c r="B269" s="211"/>
      <c r="D269" s="206" t="s">
        <v>161</v>
      </c>
      <c r="E269" s="212" t="s">
        <v>5</v>
      </c>
      <c r="F269" s="213" t="s">
        <v>1118</v>
      </c>
      <c r="H269" s="214" t="s">
        <v>5</v>
      </c>
      <c r="I269" s="215"/>
      <c r="L269" s="211"/>
      <c r="M269" s="216"/>
      <c r="N269" s="217"/>
      <c r="O269" s="217"/>
      <c r="P269" s="217"/>
      <c r="Q269" s="217"/>
      <c r="R269" s="217"/>
      <c r="S269" s="217"/>
      <c r="T269" s="218"/>
      <c r="AT269" s="214" t="s">
        <v>161</v>
      </c>
      <c r="AU269" s="214" t="s">
        <v>87</v>
      </c>
      <c r="AV269" s="12" t="s">
        <v>24</v>
      </c>
      <c r="AW269" s="12" t="s">
        <v>41</v>
      </c>
      <c r="AX269" s="12" t="s">
        <v>78</v>
      </c>
      <c r="AY269" s="214" t="s">
        <v>151</v>
      </c>
    </row>
    <row r="270" spans="2:51" s="12" customFormat="1" ht="13.5">
      <c r="B270" s="211"/>
      <c r="D270" s="206" t="s">
        <v>161</v>
      </c>
      <c r="E270" s="212" t="s">
        <v>5</v>
      </c>
      <c r="F270" s="213" t="s">
        <v>1149</v>
      </c>
      <c r="H270" s="214" t="s">
        <v>5</v>
      </c>
      <c r="I270" s="215"/>
      <c r="L270" s="211"/>
      <c r="M270" s="216"/>
      <c r="N270" s="217"/>
      <c r="O270" s="217"/>
      <c r="P270" s="217"/>
      <c r="Q270" s="217"/>
      <c r="R270" s="217"/>
      <c r="S270" s="217"/>
      <c r="T270" s="218"/>
      <c r="AT270" s="214" t="s">
        <v>161</v>
      </c>
      <c r="AU270" s="214" t="s">
        <v>87</v>
      </c>
      <c r="AV270" s="12" t="s">
        <v>24</v>
      </c>
      <c r="AW270" s="12" t="s">
        <v>41</v>
      </c>
      <c r="AX270" s="12" t="s">
        <v>78</v>
      </c>
      <c r="AY270" s="214" t="s">
        <v>151</v>
      </c>
    </row>
    <row r="271" spans="2:51" s="11" customFormat="1" ht="13.5">
      <c r="B271" s="186"/>
      <c r="D271" s="187" t="s">
        <v>161</v>
      </c>
      <c r="E271" s="188" t="s">
        <v>5</v>
      </c>
      <c r="F271" s="189" t="s">
        <v>1150</v>
      </c>
      <c r="H271" s="190">
        <v>1.377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95" t="s">
        <v>161</v>
      </c>
      <c r="AU271" s="195" t="s">
        <v>87</v>
      </c>
      <c r="AV271" s="11" t="s">
        <v>87</v>
      </c>
      <c r="AW271" s="11" t="s">
        <v>41</v>
      </c>
      <c r="AX271" s="11" t="s">
        <v>24</v>
      </c>
      <c r="AY271" s="195" t="s">
        <v>151</v>
      </c>
    </row>
    <row r="272" spans="2:65" s="1" customFormat="1" ht="22.5" customHeight="1">
      <c r="B272" s="173"/>
      <c r="C272" s="174" t="s">
        <v>408</v>
      </c>
      <c r="D272" s="174" t="s">
        <v>154</v>
      </c>
      <c r="E272" s="175" t="s">
        <v>1151</v>
      </c>
      <c r="F272" s="176" t="s">
        <v>1152</v>
      </c>
      <c r="G272" s="177" t="s">
        <v>278</v>
      </c>
      <c r="H272" s="178">
        <v>3.69</v>
      </c>
      <c r="I272" s="179"/>
      <c r="J272" s="180">
        <f>ROUND(I272*H272,2)</f>
        <v>0</v>
      </c>
      <c r="K272" s="176" t="s">
        <v>158</v>
      </c>
      <c r="L272" s="40"/>
      <c r="M272" s="181" t="s">
        <v>5</v>
      </c>
      <c r="N272" s="182" t="s">
        <v>49</v>
      </c>
      <c r="O272" s="41"/>
      <c r="P272" s="183">
        <f>O272*H272</f>
        <v>0</v>
      </c>
      <c r="Q272" s="183">
        <v>0.0014357</v>
      </c>
      <c r="R272" s="183">
        <f>Q272*H272</f>
        <v>0.005297733</v>
      </c>
      <c r="S272" s="183">
        <v>0</v>
      </c>
      <c r="T272" s="184">
        <f>S272*H272</f>
        <v>0</v>
      </c>
      <c r="AR272" s="23" t="s">
        <v>176</v>
      </c>
      <c r="AT272" s="23" t="s">
        <v>154</v>
      </c>
      <c r="AU272" s="23" t="s">
        <v>87</v>
      </c>
      <c r="AY272" s="23" t="s">
        <v>151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23" t="s">
        <v>24</v>
      </c>
      <c r="BK272" s="185">
        <f>ROUND(I272*H272,2)</f>
        <v>0</v>
      </c>
      <c r="BL272" s="23" t="s">
        <v>176</v>
      </c>
      <c r="BM272" s="23" t="s">
        <v>1153</v>
      </c>
    </row>
    <row r="273" spans="2:51" s="12" customFormat="1" ht="13.5">
      <c r="B273" s="211"/>
      <c r="D273" s="206" t="s">
        <v>161</v>
      </c>
      <c r="E273" s="212" t="s">
        <v>5</v>
      </c>
      <c r="F273" s="213" t="s">
        <v>1118</v>
      </c>
      <c r="H273" s="214" t="s">
        <v>5</v>
      </c>
      <c r="I273" s="215"/>
      <c r="L273" s="211"/>
      <c r="M273" s="216"/>
      <c r="N273" s="217"/>
      <c r="O273" s="217"/>
      <c r="P273" s="217"/>
      <c r="Q273" s="217"/>
      <c r="R273" s="217"/>
      <c r="S273" s="217"/>
      <c r="T273" s="218"/>
      <c r="AT273" s="214" t="s">
        <v>161</v>
      </c>
      <c r="AU273" s="214" t="s">
        <v>87</v>
      </c>
      <c r="AV273" s="12" t="s">
        <v>24</v>
      </c>
      <c r="AW273" s="12" t="s">
        <v>41</v>
      </c>
      <c r="AX273" s="12" t="s">
        <v>78</v>
      </c>
      <c r="AY273" s="214" t="s">
        <v>151</v>
      </c>
    </row>
    <row r="274" spans="2:51" s="12" customFormat="1" ht="13.5">
      <c r="B274" s="211"/>
      <c r="D274" s="206" t="s">
        <v>161</v>
      </c>
      <c r="E274" s="212" t="s">
        <v>5</v>
      </c>
      <c r="F274" s="213" t="s">
        <v>1149</v>
      </c>
      <c r="H274" s="214" t="s">
        <v>5</v>
      </c>
      <c r="I274" s="215"/>
      <c r="L274" s="211"/>
      <c r="M274" s="216"/>
      <c r="N274" s="217"/>
      <c r="O274" s="217"/>
      <c r="P274" s="217"/>
      <c r="Q274" s="217"/>
      <c r="R274" s="217"/>
      <c r="S274" s="217"/>
      <c r="T274" s="218"/>
      <c r="AT274" s="214" t="s">
        <v>161</v>
      </c>
      <c r="AU274" s="214" t="s">
        <v>87</v>
      </c>
      <c r="AV274" s="12" t="s">
        <v>24</v>
      </c>
      <c r="AW274" s="12" t="s">
        <v>41</v>
      </c>
      <c r="AX274" s="12" t="s">
        <v>78</v>
      </c>
      <c r="AY274" s="214" t="s">
        <v>151</v>
      </c>
    </row>
    <row r="275" spans="2:51" s="11" customFormat="1" ht="13.5">
      <c r="B275" s="186"/>
      <c r="D275" s="187" t="s">
        <v>161</v>
      </c>
      <c r="E275" s="188" t="s">
        <v>5</v>
      </c>
      <c r="F275" s="189" t="s">
        <v>1154</v>
      </c>
      <c r="H275" s="190">
        <v>3.69</v>
      </c>
      <c r="I275" s="191"/>
      <c r="L275" s="186"/>
      <c r="M275" s="192"/>
      <c r="N275" s="193"/>
      <c r="O275" s="193"/>
      <c r="P275" s="193"/>
      <c r="Q275" s="193"/>
      <c r="R275" s="193"/>
      <c r="S275" s="193"/>
      <c r="T275" s="194"/>
      <c r="AT275" s="195" t="s">
        <v>161</v>
      </c>
      <c r="AU275" s="195" t="s">
        <v>87</v>
      </c>
      <c r="AV275" s="11" t="s">
        <v>87</v>
      </c>
      <c r="AW275" s="11" t="s">
        <v>41</v>
      </c>
      <c r="AX275" s="11" t="s">
        <v>24</v>
      </c>
      <c r="AY275" s="195" t="s">
        <v>151</v>
      </c>
    </row>
    <row r="276" spans="2:65" s="1" customFormat="1" ht="22.5" customHeight="1">
      <c r="B276" s="173"/>
      <c r="C276" s="174" t="s">
        <v>412</v>
      </c>
      <c r="D276" s="174" t="s">
        <v>154</v>
      </c>
      <c r="E276" s="175" t="s">
        <v>1155</v>
      </c>
      <c r="F276" s="176" t="s">
        <v>1156</v>
      </c>
      <c r="G276" s="177" t="s">
        <v>278</v>
      </c>
      <c r="H276" s="178">
        <v>3.69</v>
      </c>
      <c r="I276" s="179"/>
      <c r="J276" s="180">
        <f>ROUND(I276*H276,2)</f>
        <v>0</v>
      </c>
      <c r="K276" s="176" t="s">
        <v>158</v>
      </c>
      <c r="L276" s="40"/>
      <c r="M276" s="181" t="s">
        <v>5</v>
      </c>
      <c r="N276" s="182" t="s">
        <v>49</v>
      </c>
      <c r="O276" s="41"/>
      <c r="P276" s="183">
        <f>O276*H276</f>
        <v>0</v>
      </c>
      <c r="Q276" s="183">
        <v>3.6E-05</v>
      </c>
      <c r="R276" s="183">
        <f>Q276*H276</f>
        <v>0.00013284</v>
      </c>
      <c r="S276" s="183">
        <v>0</v>
      </c>
      <c r="T276" s="184">
        <f>S276*H276</f>
        <v>0</v>
      </c>
      <c r="AR276" s="23" t="s">
        <v>176</v>
      </c>
      <c r="AT276" s="23" t="s">
        <v>154</v>
      </c>
      <c r="AU276" s="23" t="s">
        <v>87</v>
      </c>
      <c r="AY276" s="23" t="s">
        <v>151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23" t="s">
        <v>24</v>
      </c>
      <c r="BK276" s="185">
        <f>ROUND(I276*H276,2)</f>
        <v>0</v>
      </c>
      <c r="BL276" s="23" t="s">
        <v>176</v>
      </c>
      <c r="BM276" s="23" t="s">
        <v>1157</v>
      </c>
    </row>
    <row r="277" spans="2:65" s="1" customFormat="1" ht="22.5" customHeight="1">
      <c r="B277" s="173"/>
      <c r="C277" s="174" t="s">
        <v>416</v>
      </c>
      <c r="D277" s="174" t="s">
        <v>154</v>
      </c>
      <c r="E277" s="175" t="s">
        <v>1158</v>
      </c>
      <c r="F277" s="176" t="s">
        <v>1159</v>
      </c>
      <c r="G277" s="177" t="s">
        <v>351</v>
      </c>
      <c r="H277" s="178">
        <v>0.151</v>
      </c>
      <c r="I277" s="179"/>
      <c r="J277" s="180">
        <f>ROUND(I277*H277,2)</f>
        <v>0</v>
      </c>
      <c r="K277" s="176" t="s">
        <v>158</v>
      </c>
      <c r="L277" s="40"/>
      <c r="M277" s="181" t="s">
        <v>5</v>
      </c>
      <c r="N277" s="182" t="s">
        <v>49</v>
      </c>
      <c r="O277" s="41"/>
      <c r="P277" s="183">
        <f>O277*H277</f>
        <v>0</v>
      </c>
      <c r="Q277" s="183">
        <v>1.038217</v>
      </c>
      <c r="R277" s="183">
        <f>Q277*H277</f>
        <v>0.15677076699999998</v>
      </c>
      <c r="S277" s="183">
        <v>0</v>
      </c>
      <c r="T277" s="184">
        <f>S277*H277</f>
        <v>0</v>
      </c>
      <c r="AR277" s="23" t="s">
        <v>176</v>
      </c>
      <c r="AT277" s="23" t="s">
        <v>154</v>
      </c>
      <c r="AU277" s="23" t="s">
        <v>87</v>
      </c>
      <c r="AY277" s="23" t="s">
        <v>151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23" t="s">
        <v>24</v>
      </c>
      <c r="BK277" s="185">
        <f>ROUND(I277*H277,2)</f>
        <v>0</v>
      </c>
      <c r="BL277" s="23" t="s">
        <v>176</v>
      </c>
      <c r="BM277" s="23" t="s">
        <v>1160</v>
      </c>
    </row>
    <row r="278" spans="2:51" s="12" customFormat="1" ht="13.5">
      <c r="B278" s="211"/>
      <c r="D278" s="206" t="s">
        <v>161</v>
      </c>
      <c r="E278" s="212" t="s">
        <v>5</v>
      </c>
      <c r="F278" s="213" t="s">
        <v>1161</v>
      </c>
      <c r="H278" s="214" t="s">
        <v>5</v>
      </c>
      <c r="I278" s="215"/>
      <c r="L278" s="211"/>
      <c r="M278" s="216"/>
      <c r="N278" s="217"/>
      <c r="O278" s="217"/>
      <c r="P278" s="217"/>
      <c r="Q278" s="217"/>
      <c r="R278" s="217"/>
      <c r="S278" s="217"/>
      <c r="T278" s="218"/>
      <c r="AT278" s="214" t="s">
        <v>161</v>
      </c>
      <c r="AU278" s="214" t="s">
        <v>87</v>
      </c>
      <c r="AV278" s="12" t="s">
        <v>24</v>
      </c>
      <c r="AW278" s="12" t="s">
        <v>41</v>
      </c>
      <c r="AX278" s="12" t="s">
        <v>78</v>
      </c>
      <c r="AY278" s="214" t="s">
        <v>151</v>
      </c>
    </row>
    <row r="279" spans="2:51" s="11" customFormat="1" ht="13.5">
      <c r="B279" s="186"/>
      <c r="D279" s="187" t="s">
        <v>161</v>
      </c>
      <c r="E279" s="188" t="s">
        <v>5</v>
      </c>
      <c r="F279" s="189" t="s">
        <v>1162</v>
      </c>
      <c r="H279" s="190">
        <v>0.151</v>
      </c>
      <c r="I279" s="191"/>
      <c r="L279" s="186"/>
      <c r="M279" s="192"/>
      <c r="N279" s="193"/>
      <c r="O279" s="193"/>
      <c r="P279" s="193"/>
      <c r="Q279" s="193"/>
      <c r="R279" s="193"/>
      <c r="S279" s="193"/>
      <c r="T279" s="194"/>
      <c r="AT279" s="195" t="s">
        <v>161</v>
      </c>
      <c r="AU279" s="195" t="s">
        <v>87</v>
      </c>
      <c r="AV279" s="11" t="s">
        <v>87</v>
      </c>
      <c r="AW279" s="11" t="s">
        <v>41</v>
      </c>
      <c r="AX279" s="11" t="s">
        <v>24</v>
      </c>
      <c r="AY279" s="195" t="s">
        <v>151</v>
      </c>
    </row>
    <row r="280" spans="2:65" s="1" customFormat="1" ht="22.5" customHeight="1">
      <c r="B280" s="173"/>
      <c r="C280" s="174" t="s">
        <v>422</v>
      </c>
      <c r="D280" s="174" t="s">
        <v>154</v>
      </c>
      <c r="E280" s="175" t="s">
        <v>1163</v>
      </c>
      <c r="F280" s="176" t="s">
        <v>1164</v>
      </c>
      <c r="G280" s="177" t="s">
        <v>299</v>
      </c>
      <c r="H280" s="178">
        <v>3.228</v>
      </c>
      <c r="I280" s="179"/>
      <c r="J280" s="180">
        <f>ROUND(I280*H280,2)</f>
        <v>0</v>
      </c>
      <c r="K280" s="176" t="s">
        <v>158</v>
      </c>
      <c r="L280" s="40"/>
      <c r="M280" s="181" t="s">
        <v>5</v>
      </c>
      <c r="N280" s="182" t="s">
        <v>49</v>
      </c>
      <c r="O280" s="41"/>
      <c r="P280" s="183">
        <f>O280*H280</f>
        <v>0</v>
      </c>
      <c r="Q280" s="183">
        <v>2.535964</v>
      </c>
      <c r="R280" s="183">
        <f>Q280*H280</f>
        <v>8.186091792000001</v>
      </c>
      <c r="S280" s="183">
        <v>0</v>
      </c>
      <c r="T280" s="184">
        <f>S280*H280</f>
        <v>0</v>
      </c>
      <c r="AR280" s="23" t="s">
        <v>176</v>
      </c>
      <c r="AT280" s="23" t="s">
        <v>154</v>
      </c>
      <c r="AU280" s="23" t="s">
        <v>87</v>
      </c>
      <c r="AY280" s="23" t="s">
        <v>151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23" t="s">
        <v>24</v>
      </c>
      <c r="BK280" s="185">
        <f>ROUND(I280*H280,2)</f>
        <v>0</v>
      </c>
      <c r="BL280" s="23" t="s">
        <v>176</v>
      </c>
      <c r="BM280" s="23" t="s">
        <v>1165</v>
      </c>
    </row>
    <row r="281" spans="2:51" s="12" customFormat="1" ht="13.5">
      <c r="B281" s="211"/>
      <c r="D281" s="206" t="s">
        <v>161</v>
      </c>
      <c r="E281" s="212" t="s">
        <v>5</v>
      </c>
      <c r="F281" s="213" t="s">
        <v>1166</v>
      </c>
      <c r="H281" s="214" t="s">
        <v>5</v>
      </c>
      <c r="I281" s="215"/>
      <c r="L281" s="211"/>
      <c r="M281" s="216"/>
      <c r="N281" s="217"/>
      <c r="O281" s="217"/>
      <c r="P281" s="217"/>
      <c r="Q281" s="217"/>
      <c r="R281" s="217"/>
      <c r="S281" s="217"/>
      <c r="T281" s="218"/>
      <c r="AT281" s="214" t="s">
        <v>161</v>
      </c>
      <c r="AU281" s="214" t="s">
        <v>87</v>
      </c>
      <c r="AV281" s="12" t="s">
        <v>24</v>
      </c>
      <c r="AW281" s="12" t="s">
        <v>41</v>
      </c>
      <c r="AX281" s="12" t="s">
        <v>78</v>
      </c>
      <c r="AY281" s="214" t="s">
        <v>151</v>
      </c>
    </row>
    <row r="282" spans="2:51" s="12" customFormat="1" ht="13.5">
      <c r="B282" s="211"/>
      <c r="D282" s="206" t="s">
        <v>161</v>
      </c>
      <c r="E282" s="212" t="s">
        <v>5</v>
      </c>
      <c r="F282" s="213" t="s">
        <v>1167</v>
      </c>
      <c r="H282" s="214" t="s">
        <v>5</v>
      </c>
      <c r="I282" s="215"/>
      <c r="L282" s="211"/>
      <c r="M282" s="216"/>
      <c r="N282" s="217"/>
      <c r="O282" s="217"/>
      <c r="P282" s="217"/>
      <c r="Q282" s="217"/>
      <c r="R282" s="217"/>
      <c r="S282" s="217"/>
      <c r="T282" s="218"/>
      <c r="AT282" s="214" t="s">
        <v>161</v>
      </c>
      <c r="AU282" s="214" t="s">
        <v>87</v>
      </c>
      <c r="AV282" s="12" t="s">
        <v>24</v>
      </c>
      <c r="AW282" s="12" t="s">
        <v>41</v>
      </c>
      <c r="AX282" s="12" t="s">
        <v>78</v>
      </c>
      <c r="AY282" s="214" t="s">
        <v>151</v>
      </c>
    </row>
    <row r="283" spans="2:51" s="11" customFormat="1" ht="13.5">
      <c r="B283" s="186"/>
      <c r="D283" s="206" t="s">
        <v>161</v>
      </c>
      <c r="E283" s="195" t="s">
        <v>5</v>
      </c>
      <c r="F283" s="207" t="s">
        <v>1168</v>
      </c>
      <c r="H283" s="208">
        <v>1.268</v>
      </c>
      <c r="I283" s="191"/>
      <c r="L283" s="186"/>
      <c r="M283" s="192"/>
      <c r="N283" s="193"/>
      <c r="O283" s="193"/>
      <c r="P283" s="193"/>
      <c r="Q283" s="193"/>
      <c r="R283" s="193"/>
      <c r="S283" s="193"/>
      <c r="T283" s="194"/>
      <c r="AT283" s="195" t="s">
        <v>161</v>
      </c>
      <c r="AU283" s="195" t="s">
        <v>87</v>
      </c>
      <c r="AV283" s="11" t="s">
        <v>87</v>
      </c>
      <c r="AW283" s="11" t="s">
        <v>41</v>
      </c>
      <c r="AX283" s="11" t="s">
        <v>78</v>
      </c>
      <c r="AY283" s="195" t="s">
        <v>151</v>
      </c>
    </row>
    <row r="284" spans="2:51" s="12" customFormat="1" ht="13.5">
      <c r="B284" s="211"/>
      <c r="D284" s="206" t="s">
        <v>161</v>
      </c>
      <c r="E284" s="212" t="s">
        <v>5</v>
      </c>
      <c r="F284" s="213" t="s">
        <v>1169</v>
      </c>
      <c r="H284" s="214" t="s">
        <v>5</v>
      </c>
      <c r="I284" s="215"/>
      <c r="L284" s="211"/>
      <c r="M284" s="216"/>
      <c r="N284" s="217"/>
      <c r="O284" s="217"/>
      <c r="P284" s="217"/>
      <c r="Q284" s="217"/>
      <c r="R284" s="217"/>
      <c r="S284" s="217"/>
      <c r="T284" s="218"/>
      <c r="AT284" s="214" t="s">
        <v>161</v>
      </c>
      <c r="AU284" s="214" t="s">
        <v>87</v>
      </c>
      <c r="AV284" s="12" t="s">
        <v>24</v>
      </c>
      <c r="AW284" s="12" t="s">
        <v>41</v>
      </c>
      <c r="AX284" s="12" t="s">
        <v>78</v>
      </c>
      <c r="AY284" s="214" t="s">
        <v>151</v>
      </c>
    </row>
    <row r="285" spans="2:51" s="11" customFormat="1" ht="13.5">
      <c r="B285" s="186"/>
      <c r="D285" s="206" t="s">
        <v>161</v>
      </c>
      <c r="E285" s="195" t="s">
        <v>5</v>
      </c>
      <c r="F285" s="207" t="s">
        <v>1170</v>
      </c>
      <c r="H285" s="208">
        <v>1.96</v>
      </c>
      <c r="I285" s="191"/>
      <c r="L285" s="186"/>
      <c r="M285" s="192"/>
      <c r="N285" s="193"/>
      <c r="O285" s="193"/>
      <c r="P285" s="193"/>
      <c r="Q285" s="193"/>
      <c r="R285" s="193"/>
      <c r="S285" s="193"/>
      <c r="T285" s="194"/>
      <c r="AT285" s="195" t="s">
        <v>161</v>
      </c>
      <c r="AU285" s="195" t="s">
        <v>87</v>
      </c>
      <c r="AV285" s="11" t="s">
        <v>87</v>
      </c>
      <c r="AW285" s="11" t="s">
        <v>41</v>
      </c>
      <c r="AX285" s="11" t="s">
        <v>78</v>
      </c>
      <c r="AY285" s="195" t="s">
        <v>151</v>
      </c>
    </row>
    <row r="286" spans="2:51" s="13" customFormat="1" ht="13.5">
      <c r="B286" s="225"/>
      <c r="D286" s="187" t="s">
        <v>161</v>
      </c>
      <c r="E286" s="226" t="s">
        <v>5</v>
      </c>
      <c r="F286" s="227" t="s">
        <v>283</v>
      </c>
      <c r="H286" s="228">
        <v>3.228</v>
      </c>
      <c r="I286" s="229"/>
      <c r="L286" s="225"/>
      <c r="M286" s="230"/>
      <c r="N286" s="231"/>
      <c r="O286" s="231"/>
      <c r="P286" s="231"/>
      <c r="Q286" s="231"/>
      <c r="R286" s="231"/>
      <c r="S286" s="231"/>
      <c r="T286" s="232"/>
      <c r="AT286" s="233" t="s">
        <v>161</v>
      </c>
      <c r="AU286" s="233" t="s">
        <v>87</v>
      </c>
      <c r="AV286" s="13" t="s">
        <v>176</v>
      </c>
      <c r="AW286" s="13" t="s">
        <v>41</v>
      </c>
      <c r="AX286" s="13" t="s">
        <v>24</v>
      </c>
      <c r="AY286" s="233" t="s">
        <v>151</v>
      </c>
    </row>
    <row r="287" spans="2:65" s="1" customFormat="1" ht="22.5" customHeight="1">
      <c r="B287" s="173"/>
      <c r="C287" s="174" t="s">
        <v>428</v>
      </c>
      <c r="D287" s="174" t="s">
        <v>154</v>
      </c>
      <c r="E287" s="175" t="s">
        <v>1171</v>
      </c>
      <c r="F287" s="176" t="s">
        <v>1172</v>
      </c>
      <c r="G287" s="177" t="s">
        <v>278</v>
      </c>
      <c r="H287" s="178">
        <v>2.375</v>
      </c>
      <c r="I287" s="179"/>
      <c r="J287" s="180">
        <f>ROUND(I287*H287,2)</f>
        <v>0</v>
      </c>
      <c r="K287" s="176" t="s">
        <v>158</v>
      </c>
      <c r="L287" s="40"/>
      <c r="M287" s="181" t="s">
        <v>5</v>
      </c>
      <c r="N287" s="182" t="s">
        <v>49</v>
      </c>
      <c r="O287" s="41"/>
      <c r="P287" s="183">
        <f>O287*H287</f>
        <v>0</v>
      </c>
      <c r="Q287" s="183">
        <v>0.0014357</v>
      </c>
      <c r="R287" s="183">
        <f>Q287*H287</f>
        <v>0.0034097875000000002</v>
      </c>
      <c r="S287" s="183">
        <v>0</v>
      </c>
      <c r="T287" s="184">
        <f>S287*H287</f>
        <v>0</v>
      </c>
      <c r="AR287" s="23" t="s">
        <v>176</v>
      </c>
      <c r="AT287" s="23" t="s">
        <v>154</v>
      </c>
      <c r="AU287" s="23" t="s">
        <v>87</v>
      </c>
      <c r="AY287" s="23" t="s">
        <v>151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23" t="s">
        <v>24</v>
      </c>
      <c r="BK287" s="185">
        <f>ROUND(I287*H287,2)</f>
        <v>0</v>
      </c>
      <c r="BL287" s="23" t="s">
        <v>176</v>
      </c>
      <c r="BM287" s="23" t="s">
        <v>1173</v>
      </c>
    </row>
    <row r="288" spans="2:51" s="12" customFormat="1" ht="13.5">
      <c r="B288" s="211"/>
      <c r="D288" s="206" t="s">
        <v>161</v>
      </c>
      <c r="E288" s="212" t="s">
        <v>5</v>
      </c>
      <c r="F288" s="213" t="s">
        <v>1166</v>
      </c>
      <c r="H288" s="214" t="s">
        <v>5</v>
      </c>
      <c r="I288" s="215"/>
      <c r="L288" s="211"/>
      <c r="M288" s="216"/>
      <c r="N288" s="217"/>
      <c r="O288" s="217"/>
      <c r="P288" s="217"/>
      <c r="Q288" s="217"/>
      <c r="R288" s="217"/>
      <c r="S288" s="217"/>
      <c r="T288" s="218"/>
      <c r="AT288" s="214" t="s">
        <v>161</v>
      </c>
      <c r="AU288" s="214" t="s">
        <v>87</v>
      </c>
      <c r="AV288" s="12" t="s">
        <v>24</v>
      </c>
      <c r="AW288" s="12" t="s">
        <v>41</v>
      </c>
      <c r="AX288" s="12" t="s">
        <v>78</v>
      </c>
      <c r="AY288" s="214" t="s">
        <v>151</v>
      </c>
    </row>
    <row r="289" spans="2:51" s="12" customFormat="1" ht="13.5">
      <c r="B289" s="211"/>
      <c r="D289" s="206" t="s">
        <v>161</v>
      </c>
      <c r="E289" s="212" t="s">
        <v>5</v>
      </c>
      <c r="F289" s="213" t="s">
        <v>1167</v>
      </c>
      <c r="H289" s="214" t="s">
        <v>5</v>
      </c>
      <c r="I289" s="215"/>
      <c r="L289" s="211"/>
      <c r="M289" s="216"/>
      <c r="N289" s="217"/>
      <c r="O289" s="217"/>
      <c r="P289" s="217"/>
      <c r="Q289" s="217"/>
      <c r="R289" s="217"/>
      <c r="S289" s="217"/>
      <c r="T289" s="218"/>
      <c r="AT289" s="214" t="s">
        <v>161</v>
      </c>
      <c r="AU289" s="214" t="s">
        <v>87</v>
      </c>
      <c r="AV289" s="12" t="s">
        <v>24</v>
      </c>
      <c r="AW289" s="12" t="s">
        <v>41</v>
      </c>
      <c r="AX289" s="12" t="s">
        <v>78</v>
      </c>
      <c r="AY289" s="214" t="s">
        <v>151</v>
      </c>
    </row>
    <row r="290" spans="2:51" s="11" customFormat="1" ht="13.5">
      <c r="B290" s="186"/>
      <c r="D290" s="206" t="s">
        <v>161</v>
      </c>
      <c r="E290" s="195" t="s">
        <v>5</v>
      </c>
      <c r="F290" s="207" t="s">
        <v>1174</v>
      </c>
      <c r="H290" s="208">
        <v>0.975</v>
      </c>
      <c r="I290" s="191"/>
      <c r="L290" s="186"/>
      <c r="M290" s="192"/>
      <c r="N290" s="193"/>
      <c r="O290" s="193"/>
      <c r="P290" s="193"/>
      <c r="Q290" s="193"/>
      <c r="R290" s="193"/>
      <c r="S290" s="193"/>
      <c r="T290" s="194"/>
      <c r="AT290" s="195" t="s">
        <v>161</v>
      </c>
      <c r="AU290" s="195" t="s">
        <v>87</v>
      </c>
      <c r="AV290" s="11" t="s">
        <v>87</v>
      </c>
      <c r="AW290" s="11" t="s">
        <v>41</v>
      </c>
      <c r="AX290" s="11" t="s">
        <v>78</v>
      </c>
      <c r="AY290" s="195" t="s">
        <v>151</v>
      </c>
    </row>
    <row r="291" spans="2:51" s="12" customFormat="1" ht="13.5">
      <c r="B291" s="211"/>
      <c r="D291" s="206" t="s">
        <v>161</v>
      </c>
      <c r="E291" s="212" t="s">
        <v>5</v>
      </c>
      <c r="F291" s="213" t="s">
        <v>1169</v>
      </c>
      <c r="H291" s="214" t="s">
        <v>5</v>
      </c>
      <c r="I291" s="215"/>
      <c r="L291" s="211"/>
      <c r="M291" s="216"/>
      <c r="N291" s="217"/>
      <c r="O291" s="217"/>
      <c r="P291" s="217"/>
      <c r="Q291" s="217"/>
      <c r="R291" s="217"/>
      <c r="S291" s="217"/>
      <c r="T291" s="218"/>
      <c r="AT291" s="214" t="s">
        <v>161</v>
      </c>
      <c r="AU291" s="214" t="s">
        <v>87</v>
      </c>
      <c r="AV291" s="12" t="s">
        <v>24</v>
      </c>
      <c r="AW291" s="12" t="s">
        <v>41</v>
      </c>
      <c r="AX291" s="12" t="s">
        <v>78</v>
      </c>
      <c r="AY291" s="214" t="s">
        <v>151</v>
      </c>
    </row>
    <row r="292" spans="2:51" s="11" customFormat="1" ht="13.5">
      <c r="B292" s="186"/>
      <c r="D292" s="206" t="s">
        <v>161</v>
      </c>
      <c r="E292" s="195" t="s">
        <v>5</v>
      </c>
      <c r="F292" s="207" t="s">
        <v>1175</v>
      </c>
      <c r="H292" s="208">
        <v>1.4</v>
      </c>
      <c r="I292" s="191"/>
      <c r="L292" s="186"/>
      <c r="M292" s="192"/>
      <c r="N292" s="193"/>
      <c r="O292" s="193"/>
      <c r="P292" s="193"/>
      <c r="Q292" s="193"/>
      <c r="R292" s="193"/>
      <c r="S292" s="193"/>
      <c r="T292" s="194"/>
      <c r="AT292" s="195" t="s">
        <v>161</v>
      </c>
      <c r="AU292" s="195" t="s">
        <v>87</v>
      </c>
      <c r="AV292" s="11" t="s">
        <v>87</v>
      </c>
      <c r="AW292" s="11" t="s">
        <v>41</v>
      </c>
      <c r="AX292" s="11" t="s">
        <v>78</v>
      </c>
      <c r="AY292" s="195" t="s">
        <v>151</v>
      </c>
    </row>
    <row r="293" spans="2:51" s="13" customFormat="1" ht="13.5">
      <c r="B293" s="225"/>
      <c r="D293" s="187" t="s">
        <v>161</v>
      </c>
      <c r="E293" s="226" t="s">
        <v>5</v>
      </c>
      <c r="F293" s="227" t="s">
        <v>283</v>
      </c>
      <c r="H293" s="228">
        <v>2.375</v>
      </c>
      <c r="I293" s="229"/>
      <c r="L293" s="225"/>
      <c r="M293" s="230"/>
      <c r="N293" s="231"/>
      <c r="O293" s="231"/>
      <c r="P293" s="231"/>
      <c r="Q293" s="231"/>
      <c r="R293" s="231"/>
      <c r="S293" s="231"/>
      <c r="T293" s="232"/>
      <c r="AT293" s="233" t="s">
        <v>161</v>
      </c>
      <c r="AU293" s="233" t="s">
        <v>87</v>
      </c>
      <c r="AV293" s="13" t="s">
        <v>176</v>
      </c>
      <c r="AW293" s="13" t="s">
        <v>41</v>
      </c>
      <c r="AX293" s="13" t="s">
        <v>24</v>
      </c>
      <c r="AY293" s="233" t="s">
        <v>151</v>
      </c>
    </row>
    <row r="294" spans="2:65" s="1" customFormat="1" ht="22.5" customHeight="1">
      <c r="B294" s="173"/>
      <c r="C294" s="174" t="s">
        <v>432</v>
      </c>
      <c r="D294" s="174" t="s">
        <v>154</v>
      </c>
      <c r="E294" s="175" t="s">
        <v>1176</v>
      </c>
      <c r="F294" s="176" t="s">
        <v>1177</v>
      </c>
      <c r="G294" s="177" t="s">
        <v>278</v>
      </c>
      <c r="H294" s="178">
        <v>2.375</v>
      </c>
      <c r="I294" s="179"/>
      <c r="J294" s="180">
        <f>ROUND(I294*H294,2)</f>
        <v>0</v>
      </c>
      <c r="K294" s="176" t="s">
        <v>158</v>
      </c>
      <c r="L294" s="40"/>
      <c r="M294" s="181" t="s">
        <v>5</v>
      </c>
      <c r="N294" s="182" t="s">
        <v>49</v>
      </c>
      <c r="O294" s="41"/>
      <c r="P294" s="183">
        <f>O294*H294</f>
        <v>0</v>
      </c>
      <c r="Q294" s="183">
        <v>3.6E-05</v>
      </c>
      <c r="R294" s="183">
        <f>Q294*H294</f>
        <v>8.55E-05</v>
      </c>
      <c r="S294" s="183">
        <v>0</v>
      </c>
      <c r="T294" s="184">
        <f>S294*H294</f>
        <v>0</v>
      </c>
      <c r="AR294" s="23" t="s">
        <v>176</v>
      </c>
      <c r="AT294" s="23" t="s">
        <v>154</v>
      </c>
      <c r="AU294" s="23" t="s">
        <v>87</v>
      </c>
      <c r="AY294" s="23" t="s">
        <v>151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23" t="s">
        <v>24</v>
      </c>
      <c r="BK294" s="185">
        <f>ROUND(I294*H294,2)</f>
        <v>0</v>
      </c>
      <c r="BL294" s="23" t="s">
        <v>176</v>
      </c>
      <c r="BM294" s="23" t="s">
        <v>1178</v>
      </c>
    </row>
    <row r="295" spans="2:51" s="12" customFormat="1" ht="13.5">
      <c r="B295" s="211"/>
      <c r="D295" s="206" t="s">
        <v>161</v>
      </c>
      <c r="E295" s="212" t="s">
        <v>5</v>
      </c>
      <c r="F295" s="213" t="s">
        <v>1166</v>
      </c>
      <c r="H295" s="214" t="s">
        <v>5</v>
      </c>
      <c r="I295" s="215"/>
      <c r="L295" s="211"/>
      <c r="M295" s="216"/>
      <c r="N295" s="217"/>
      <c r="O295" s="217"/>
      <c r="P295" s="217"/>
      <c r="Q295" s="217"/>
      <c r="R295" s="217"/>
      <c r="S295" s="217"/>
      <c r="T295" s="218"/>
      <c r="AT295" s="214" t="s">
        <v>161</v>
      </c>
      <c r="AU295" s="214" t="s">
        <v>87</v>
      </c>
      <c r="AV295" s="12" t="s">
        <v>24</v>
      </c>
      <c r="AW295" s="12" t="s">
        <v>41</v>
      </c>
      <c r="AX295" s="12" t="s">
        <v>78</v>
      </c>
      <c r="AY295" s="214" t="s">
        <v>151</v>
      </c>
    </row>
    <row r="296" spans="2:51" s="12" customFormat="1" ht="13.5">
      <c r="B296" s="211"/>
      <c r="D296" s="206" t="s">
        <v>161</v>
      </c>
      <c r="E296" s="212" t="s">
        <v>5</v>
      </c>
      <c r="F296" s="213" t="s">
        <v>1167</v>
      </c>
      <c r="H296" s="214" t="s">
        <v>5</v>
      </c>
      <c r="I296" s="215"/>
      <c r="L296" s="211"/>
      <c r="M296" s="216"/>
      <c r="N296" s="217"/>
      <c r="O296" s="217"/>
      <c r="P296" s="217"/>
      <c r="Q296" s="217"/>
      <c r="R296" s="217"/>
      <c r="S296" s="217"/>
      <c r="T296" s="218"/>
      <c r="AT296" s="214" t="s">
        <v>161</v>
      </c>
      <c r="AU296" s="214" t="s">
        <v>87</v>
      </c>
      <c r="AV296" s="12" t="s">
        <v>24</v>
      </c>
      <c r="AW296" s="12" t="s">
        <v>41</v>
      </c>
      <c r="AX296" s="12" t="s">
        <v>78</v>
      </c>
      <c r="AY296" s="214" t="s">
        <v>151</v>
      </c>
    </row>
    <row r="297" spans="2:51" s="11" customFormat="1" ht="13.5">
      <c r="B297" s="186"/>
      <c r="D297" s="206" t="s">
        <v>161</v>
      </c>
      <c r="E297" s="195" t="s">
        <v>5</v>
      </c>
      <c r="F297" s="207" t="s">
        <v>1174</v>
      </c>
      <c r="H297" s="208">
        <v>0.975</v>
      </c>
      <c r="I297" s="191"/>
      <c r="L297" s="186"/>
      <c r="M297" s="192"/>
      <c r="N297" s="193"/>
      <c r="O297" s="193"/>
      <c r="P297" s="193"/>
      <c r="Q297" s="193"/>
      <c r="R297" s="193"/>
      <c r="S297" s="193"/>
      <c r="T297" s="194"/>
      <c r="AT297" s="195" t="s">
        <v>161</v>
      </c>
      <c r="AU297" s="195" t="s">
        <v>87</v>
      </c>
      <c r="AV297" s="11" t="s">
        <v>87</v>
      </c>
      <c r="AW297" s="11" t="s">
        <v>41</v>
      </c>
      <c r="AX297" s="11" t="s">
        <v>78</v>
      </c>
      <c r="AY297" s="195" t="s">
        <v>151</v>
      </c>
    </row>
    <row r="298" spans="2:51" s="12" customFormat="1" ht="13.5">
      <c r="B298" s="211"/>
      <c r="D298" s="206" t="s">
        <v>161</v>
      </c>
      <c r="E298" s="212" t="s">
        <v>5</v>
      </c>
      <c r="F298" s="213" t="s">
        <v>1169</v>
      </c>
      <c r="H298" s="214" t="s">
        <v>5</v>
      </c>
      <c r="I298" s="215"/>
      <c r="L298" s="211"/>
      <c r="M298" s="216"/>
      <c r="N298" s="217"/>
      <c r="O298" s="217"/>
      <c r="P298" s="217"/>
      <c r="Q298" s="217"/>
      <c r="R298" s="217"/>
      <c r="S298" s="217"/>
      <c r="T298" s="218"/>
      <c r="AT298" s="214" t="s">
        <v>161</v>
      </c>
      <c r="AU298" s="214" t="s">
        <v>87</v>
      </c>
      <c r="AV298" s="12" t="s">
        <v>24</v>
      </c>
      <c r="AW298" s="12" t="s">
        <v>41</v>
      </c>
      <c r="AX298" s="12" t="s">
        <v>78</v>
      </c>
      <c r="AY298" s="214" t="s">
        <v>151</v>
      </c>
    </row>
    <row r="299" spans="2:51" s="11" customFormat="1" ht="13.5">
      <c r="B299" s="186"/>
      <c r="D299" s="206" t="s">
        <v>161</v>
      </c>
      <c r="E299" s="195" t="s">
        <v>5</v>
      </c>
      <c r="F299" s="207" t="s">
        <v>1175</v>
      </c>
      <c r="H299" s="208">
        <v>1.4</v>
      </c>
      <c r="I299" s="191"/>
      <c r="L299" s="186"/>
      <c r="M299" s="192"/>
      <c r="N299" s="193"/>
      <c r="O299" s="193"/>
      <c r="P299" s="193"/>
      <c r="Q299" s="193"/>
      <c r="R299" s="193"/>
      <c r="S299" s="193"/>
      <c r="T299" s="194"/>
      <c r="AT299" s="195" t="s">
        <v>161</v>
      </c>
      <c r="AU299" s="195" t="s">
        <v>87</v>
      </c>
      <c r="AV299" s="11" t="s">
        <v>87</v>
      </c>
      <c r="AW299" s="11" t="s">
        <v>41</v>
      </c>
      <c r="AX299" s="11" t="s">
        <v>78</v>
      </c>
      <c r="AY299" s="195" t="s">
        <v>151</v>
      </c>
    </row>
    <row r="300" spans="2:51" s="13" customFormat="1" ht="13.5">
      <c r="B300" s="225"/>
      <c r="D300" s="206" t="s">
        <v>161</v>
      </c>
      <c r="E300" s="242" t="s">
        <v>5</v>
      </c>
      <c r="F300" s="243" t="s">
        <v>283</v>
      </c>
      <c r="H300" s="244">
        <v>2.375</v>
      </c>
      <c r="I300" s="229"/>
      <c r="L300" s="225"/>
      <c r="M300" s="230"/>
      <c r="N300" s="231"/>
      <c r="O300" s="231"/>
      <c r="P300" s="231"/>
      <c r="Q300" s="231"/>
      <c r="R300" s="231"/>
      <c r="S300" s="231"/>
      <c r="T300" s="232"/>
      <c r="AT300" s="233" t="s">
        <v>161</v>
      </c>
      <c r="AU300" s="233" t="s">
        <v>87</v>
      </c>
      <c r="AV300" s="13" t="s">
        <v>176</v>
      </c>
      <c r="AW300" s="13" t="s">
        <v>41</v>
      </c>
      <c r="AX300" s="13" t="s">
        <v>24</v>
      </c>
      <c r="AY300" s="233" t="s">
        <v>151</v>
      </c>
    </row>
    <row r="301" spans="2:63" s="10" customFormat="1" ht="29.85" customHeight="1">
      <c r="B301" s="159"/>
      <c r="D301" s="170" t="s">
        <v>77</v>
      </c>
      <c r="E301" s="171" t="s">
        <v>150</v>
      </c>
      <c r="F301" s="171" t="s">
        <v>1179</v>
      </c>
      <c r="I301" s="162"/>
      <c r="J301" s="172">
        <f>BK301</f>
        <v>0</v>
      </c>
      <c r="L301" s="159"/>
      <c r="M301" s="164"/>
      <c r="N301" s="165"/>
      <c r="O301" s="165"/>
      <c r="P301" s="166">
        <f>SUM(P302:P343)</f>
        <v>0</v>
      </c>
      <c r="Q301" s="165"/>
      <c r="R301" s="166">
        <f>SUM(R302:R343)</f>
        <v>41.76402015280001</v>
      </c>
      <c r="S301" s="165"/>
      <c r="T301" s="167">
        <f>SUM(T302:T343)</f>
        <v>0</v>
      </c>
      <c r="AR301" s="160" t="s">
        <v>24</v>
      </c>
      <c r="AT301" s="168" t="s">
        <v>77</v>
      </c>
      <c r="AU301" s="168" t="s">
        <v>24</v>
      </c>
      <c r="AY301" s="160" t="s">
        <v>151</v>
      </c>
      <c r="BK301" s="169">
        <f>SUM(BK302:BK343)</f>
        <v>0</v>
      </c>
    </row>
    <row r="302" spans="2:65" s="1" customFormat="1" ht="22.5" customHeight="1">
      <c r="B302" s="173"/>
      <c r="C302" s="174" t="s">
        <v>438</v>
      </c>
      <c r="D302" s="174" t="s">
        <v>154</v>
      </c>
      <c r="E302" s="175" t="s">
        <v>1180</v>
      </c>
      <c r="F302" s="176" t="s">
        <v>1181</v>
      </c>
      <c r="G302" s="177" t="s">
        <v>299</v>
      </c>
      <c r="H302" s="178">
        <v>8.961</v>
      </c>
      <c r="I302" s="179"/>
      <c r="J302" s="180">
        <f>ROUND(I302*H302,2)</f>
        <v>0</v>
      </c>
      <c r="K302" s="176" t="s">
        <v>158</v>
      </c>
      <c r="L302" s="40"/>
      <c r="M302" s="181" t="s">
        <v>5</v>
      </c>
      <c r="N302" s="182" t="s">
        <v>49</v>
      </c>
      <c r="O302" s="41"/>
      <c r="P302" s="183">
        <f>O302*H302</f>
        <v>0</v>
      </c>
      <c r="Q302" s="183">
        <v>2.47786</v>
      </c>
      <c r="R302" s="183">
        <f>Q302*H302</f>
        <v>22.204103460000002</v>
      </c>
      <c r="S302" s="183">
        <v>0</v>
      </c>
      <c r="T302" s="184">
        <f>S302*H302</f>
        <v>0</v>
      </c>
      <c r="AR302" s="23" t="s">
        <v>176</v>
      </c>
      <c r="AT302" s="23" t="s">
        <v>154</v>
      </c>
      <c r="AU302" s="23" t="s">
        <v>87</v>
      </c>
      <c r="AY302" s="23" t="s">
        <v>151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23" t="s">
        <v>24</v>
      </c>
      <c r="BK302" s="185">
        <f>ROUND(I302*H302,2)</f>
        <v>0</v>
      </c>
      <c r="BL302" s="23" t="s">
        <v>176</v>
      </c>
      <c r="BM302" s="23" t="s">
        <v>1182</v>
      </c>
    </row>
    <row r="303" spans="2:51" s="12" customFormat="1" ht="13.5">
      <c r="B303" s="211"/>
      <c r="D303" s="206" t="s">
        <v>161</v>
      </c>
      <c r="E303" s="212" t="s">
        <v>5</v>
      </c>
      <c r="F303" s="213" t="s">
        <v>1183</v>
      </c>
      <c r="H303" s="214" t="s">
        <v>5</v>
      </c>
      <c r="I303" s="215"/>
      <c r="L303" s="211"/>
      <c r="M303" s="216"/>
      <c r="N303" s="217"/>
      <c r="O303" s="217"/>
      <c r="P303" s="217"/>
      <c r="Q303" s="217"/>
      <c r="R303" s="217"/>
      <c r="S303" s="217"/>
      <c r="T303" s="218"/>
      <c r="AT303" s="214" t="s">
        <v>161</v>
      </c>
      <c r="AU303" s="214" t="s">
        <v>87</v>
      </c>
      <c r="AV303" s="12" t="s">
        <v>24</v>
      </c>
      <c r="AW303" s="12" t="s">
        <v>41</v>
      </c>
      <c r="AX303" s="12" t="s">
        <v>78</v>
      </c>
      <c r="AY303" s="214" t="s">
        <v>151</v>
      </c>
    </row>
    <row r="304" spans="2:51" s="11" customFormat="1" ht="13.5">
      <c r="B304" s="186"/>
      <c r="D304" s="206" t="s">
        <v>161</v>
      </c>
      <c r="E304" s="195" t="s">
        <v>5</v>
      </c>
      <c r="F304" s="207" t="s">
        <v>1184</v>
      </c>
      <c r="H304" s="208">
        <v>1.92</v>
      </c>
      <c r="I304" s="191"/>
      <c r="L304" s="186"/>
      <c r="M304" s="192"/>
      <c r="N304" s="193"/>
      <c r="O304" s="193"/>
      <c r="P304" s="193"/>
      <c r="Q304" s="193"/>
      <c r="R304" s="193"/>
      <c r="S304" s="193"/>
      <c r="T304" s="194"/>
      <c r="AT304" s="195" t="s">
        <v>161</v>
      </c>
      <c r="AU304" s="195" t="s">
        <v>87</v>
      </c>
      <c r="AV304" s="11" t="s">
        <v>87</v>
      </c>
      <c r="AW304" s="11" t="s">
        <v>41</v>
      </c>
      <c r="AX304" s="11" t="s">
        <v>78</v>
      </c>
      <c r="AY304" s="195" t="s">
        <v>151</v>
      </c>
    </row>
    <row r="305" spans="2:51" s="12" customFormat="1" ht="13.5">
      <c r="B305" s="211"/>
      <c r="D305" s="206" t="s">
        <v>161</v>
      </c>
      <c r="E305" s="212" t="s">
        <v>5</v>
      </c>
      <c r="F305" s="213" t="s">
        <v>1185</v>
      </c>
      <c r="H305" s="214" t="s">
        <v>5</v>
      </c>
      <c r="I305" s="215"/>
      <c r="L305" s="211"/>
      <c r="M305" s="216"/>
      <c r="N305" s="217"/>
      <c r="O305" s="217"/>
      <c r="P305" s="217"/>
      <c r="Q305" s="217"/>
      <c r="R305" s="217"/>
      <c r="S305" s="217"/>
      <c r="T305" s="218"/>
      <c r="AT305" s="214" t="s">
        <v>161</v>
      </c>
      <c r="AU305" s="214" t="s">
        <v>87</v>
      </c>
      <c r="AV305" s="12" t="s">
        <v>24</v>
      </c>
      <c r="AW305" s="12" t="s">
        <v>41</v>
      </c>
      <c r="AX305" s="12" t="s">
        <v>78</v>
      </c>
      <c r="AY305" s="214" t="s">
        <v>151</v>
      </c>
    </row>
    <row r="306" spans="2:51" s="11" customFormat="1" ht="13.5">
      <c r="B306" s="186"/>
      <c r="D306" s="206" t="s">
        <v>161</v>
      </c>
      <c r="E306" s="195" t="s">
        <v>5</v>
      </c>
      <c r="F306" s="207" t="s">
        <v>1186</v>
      </c>
      <c r="H306" s="208">
        <v>1.857</v>
      </c>
      <c r="I306" s="191"/>
      <c r="L306" s="186"/>
      <c r="M306" s="192"/>
      <c r="N306" s="193"/>
      <c r="O306" s="193"/>
      <c r="P306" s="193"/>
      <c r="Q306" s="193"/>
      <c r="R306" s="193"/>
      <c r="S306" s="193"/>
      <c r="T306" s="194"/>
      <c r="AT306" s="195" t="s">
        <v>161</v>
      </c>
      <c r="AU306" s="195" t="s">
        <v>87</v>
      </c>
      <c r="AV306" s="11" t="s">
        <v>87</v>
      </c>
      <c r="AW306" s="11" t="s">
        <v>41</v>
      </c>
      <c r="AX306" s="11" t="s">
        <v>78</v>
      </c>
      <c r="AY306" s="195" t="s">
        <v>151</v>
      </c>
    </row>
    <row r="307" spans="2:51" s="12" customFormat="1" ht="13.5">
      <c r="B307" s="211"/>
      <c r="D307" s="206" t="s">
        <v>161</v>
      </c>
      <c r="E307" s="212" t="s">
        <v>5</v>
      </c>
      <c r="F307" s="213" t="s">
        <v>1167</v>
      </c>
      <c r="H307" s="214" t="s">
        <v>5</v>
      </c>
      <c r="I307" s="215"/>
      <c r="L307" s="211"/>
      <c r="M307" s="216"/>
      <c r="N307" s="217"/>
      <c r="O307" s="217"/>
      <c r="P307" s="217"/>
      <c r="Q307" s="217"/>
      <c r="R307" s="217"/>
      <c r="S307" s="217"/>
      <c r="T307" s="218"/>
      <c r="AT307" s="214" t="s">
        <v>161</v>
      </c>
      <c r="AU307" s="214" t="s">
        <v>87</v>
      </c>
      <c r="AV307" s="12" t="s">
        <v>24</v>
      </c>
      <c r="AW307" s="12" t="s">
        <v>41</v>
      </c>
      <c r="AX307" s="12" t="s">
        <v>78</v>
      </c>
      <c r="AY307" s="214" t="s">
        <v>151</v>
      </c>
    </row>
    <row r="308" spans="2:51" s="11" customFormat="1" ht="13.5">
      <c r="B308" s="186"/>
      <c r="D308" s="206" t="s">
        <v>161</v>
      </c>
      <c r="E308" s="195" t="s">
        <v>5</v>
      </c>
      <c r="F308" s="207" t="s">
        <v>1187</v>
      </c>
      <c r="H308" s="208">
        <v>2.16</v>
      </c>
      <c r="I308" s="191"/>
      <c r="L308" s="186"/>
      <c r="M308" s="192"/>
      <c r="N308" s="193"/>
      <c r="O308" s="193"/>
      <c r="P308" s="193"/>
      <c r="Q308" s="193"/>
      <c r="R308" s="193"/>
      <c r="S308" s="193"/>
      <c r="T308" s="194"/>
      <c r="AT308" s="195" t="s">
        <v>161</v>
      </c>
      <c r="AU308" s="195" t="s">
        <v>87</v>
      </c>
      <c r="AV308" s="11" t="s">
        <v>87</v>
      </c>
      <c r="AW308" s="11" t="s">
        <v>41</v>
      </c>
      <c r="AX308" s="11" t="s">
        <v>78</v>
      </c>
      <c r="AY308" s="195" t="s">
        <v>151</v>
      </c>
    </row>
    <row r="309" spans="2:51" s="12" customFormat="1" ht="13.5">
      <c r="B309" s="211"/>
      <c r="D309" s="206" t="s">
        <v>161</v>
      </c>
      <c r="E309" s="212" t="s">
        <v>5</v>
      </c>
      <c r="F309" s="213" t="s">
        <v>1169</v>
      </c>
      <c r="H309" s="214" t="s">
        <v>5</v>
      </c>
      <c r="I309" s="215"/>
      <c r="L309" s="211"/>
      <c r="M309" s="216"/>
      <c r="N309" s="217"/>
      <c r="O309" s="217"/>
      <c r="P309" s="217"/>
      <c r="Q309" s="217"/>
      <c r="R309" s="217"/>
      <c r="S309" s="217"/>
      <c r="T309" s="218"/>
      <c r="AT309" s="214" t="s">
        <v>161</v>
      </c>
      <c r="AU309" s="214" t="s">
        <v>87</v>
      </c>
      <c r="AV309" s="12" t="s">
        <v>24</v>
      </c>
      <c r="AW309" s="12" t="s">
        <v>41</v>
      </c>
      <c r="AX309" s="12" t="s">
        <v>78</v>
      </c>
      <c r="AY309" s="214" t="s">
        <v>151</v>
      </c>
    </row>
    <row r="310" spans="2:51" s="11" customFormat="1" ht="13.5">
      <c r="B310" s="186"/>
      <c r="D310" s="206" t="s">
        <v>161</v>
      </c>
      <c r="E310" s="195" t="s">
        <v>5</v>
      </c>
      <c r="F310" s="207" t="s">
        <v>1188</v>
      </c>
      <c r="H310" s="208">
        <v>3.024</v>
      </c>
      <c r="I310" s="191"/>
      <c r="L310" s="186"/>
      <c r="M310" s="192"/>
      <c r="N310" s="193"/>
      <c r="O310" s="193"/>
      <c r="P310" s="193"/>
      <c r="Q310" s="193"/>
      <c r="R310" s="193"/>
      <c r="S310" s="193"/>
      <c r="T310" s="194"/>
      <c r="AT310" s="195" t="s">
        <v>161</v>
      </c>
      <c r="AU310" s="195" t="s">
        <v>87</v>
      </c>
      <c r="AV310" s="11" t="s">
        <v>87</v>
      </c>
      <c r="AW310" s="11" t="s">
        <v>41</v>
      </c>
      <c r="AX310" s="11" t="s">
        <v>78</v>
      </c>
      <c r="AY310" s="195" t="s">
        <v>151</v>
      </c>
    </row>
    <row r="311" spans="2:51" s="13" customFormat="1" ht="13.5">
      <c r="B311" s="225"/>
      <c r="D311" s="187" t="s">
        <v>161</v>
      </c>
      <c r="E311" s="226" t="s">
        <v>5</v>
      </c>
      <c r="F311" s="227" t="s">
        <v>283</v>
      </c>
      <c r="H311" s="228">
        <v>8.961</v>
      </c>
      <c r="I311" s="229"/>
      <c r="L311" s="225"/>
      <c r="M311" s="230"/>
      <c r="N311" s="231"/>
      <c r="O311" s="231"/>
      <c r="P311" s="231"/>
      <c r="Q311" s="231"/>
      <c r="R311" s="231"/>
      <c r="S311" s="231"/>
      <c r="T311" s="232"/>
      <c r="AT311" s="233" t="s">
        <v>161</v>
      </c>
      <c r="AU311" s="233" t="s">
        <v>87</v>
      </c>
      <c r="AV311" s="13" t="s">
        <v>176</v>
      </c>
      <c r="AW311" s="13" t="s">
        <v>41</v>
      </c>
      <c r="AX311" s="13" t="s">
        <v>24</v>
      </c>
      <c r="AY311" s="233" t="s">
        <v>151</v>
      </c>
    </row>
    <row r="312" spans="2:65" s="1" customFormat="1" ht="22.5" customHeight="1">
      <c r="B312" s="173"/>
      <c r="C312" s="174" t="s">
        <v>443</v>
      </c>
      <c r="D312" s="174" t="s">
        <v>154</v>
      </c>
      <c r="E312" s="175" t="s">
        <v>1189</v>
      </c>
      <c r="F312" s="176" t="s">
        <v>1190</v>
      </c>
      <c r="G312" s="177" t="s">
        <v>278</v>
      </c>
      <c r="H312" s="178">
        <v>24.174</v>
      </c>
      <c r="I312" s="179"/>
      <c r="J312" s="180">
        <f>ROUND(I312*H312,2)</f>
        <v>0</v>
      </c>
      <c r="K312" s="176" t="s">
        <v>158</v>
      </c>
      <c r="L312" s="40"/>
      <c r="M312" s="181" t="s">
        <v>5</v>
      </c>
      <c r="N312" s="182" t="s">
        <v>49</v>
      </c>
      <c r="O312" s="41"/>
      <c r="P312" s="183">
        <f>O312*H312</f>
        <v>0</v>
      </c>
      <c r="Q312" s="183">
        <v>0.0417442</v>
      </c>
      <c r="R312" s="183">
        <f>Q312*H312</f>
        <v>1.0091242908</v>
      </c>
      <c r="S312" s="183">
        <v>0</v>
      </c>
      <c r="T312" s="184">
        <f>S312*H312</f>
        <v>0</v>
      </c>
      <c r="AR312" s="23" t="s">
        <v>176</v>
      </c>
      <c r="AT312" s="23" t="s">
        <v>154</v>
      </c>
      <c r="AU312" s="23" t="s">
        <v>87</v>
      </c>
      <c r="AY312" s="23" t="s">
        <v>151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23" t="s">
        <v>24</v>
      </c>
      <c r="BK312" s="185">
        <f>ROUND(I312*H312,2)</f>
        <v>0</v>
      </c>
      <c r="BL312" s="23" t="s">
        <v>176</v>
      </c>
      <c r="BM312" s="23" t="s">
        <v>1191</v>
      </c>
    </row>
    <row r="313" spans="2:51" s="12" customFormat="1" ht="13.5">
      <c r="B313" s="211"/>
      <c r="D313" s="206" t="s">
        <v>161</v>
      </c>
      <c r="E313" s="212" t="s">
        <v>5</v>
      </c>
      <c r="F313" s="213" t="s">
        <v>1183</v>
      </c>
      <c r="H313" s="214" t="s">
        <v>5</v>
      </c>
      <c r="I313" s="215"/>
      <c r="L313" s="211"/>
      <c r="M313" s="216"/>
      <c r="N313" s="217"/>
      <c r="O313" s="217"/>
      <c r="P313" s="217"/>
      <c r="Q313" s="217"/>
      <c r="R313" s="217"/>
      <c r="S313" s="217"/>
      <c r="T313" s="218"/>
      <c r="AT313" s="214" t="s">
        <v>161</v>
      </c>
      <c r="AU313" s="214" t="s">
        <v>87</v>
      </c>
      <c r="AV313" s="12" t="s">
        <v>24</v>
      </c>
      <c r="AW313" s="12" t="s">
        <v>41</v>
      </c>
      <c r="AX313" s="12" t="s">
        <v>78</v>
      </c>
      <c r="AY313" s="214" t="s">
        <v>151</v>
      </c>
    </row>
    <row r="314" spans="2:51" s="11" customFormat="1" ht="13.5">
      <c r="B314" s="186"/>
      <c r="D314" s="206" t="s">
        <v>161</v>
      </c>
      <c r="E314" s="195" t="s">
        <v>5</v>
      </c>
      <c r="F314" s="207" t="s">
        <v>1192</v>
      </c>
      <c r="H314" s="208">
        <v>5.76</v>
      </c>
      <c r="I314" s="191"/>
      <c r="L314" s="186"/>
      <c r="M314" s="192"/>
      <c r="N314" s="193"/>
      <c r="O314" s="193"/>
      <c r="P314" s="193"/>
      <c r="Q314" s="193"/>
      <c r="R314" s="193"/>
      <c r="S314" s="193"/>
      <c r="T314" s="194"/>
      <c r="AT314" s="195" t="s">
        <v>161</v>
      </c>
      <c r="AU314" s="195" t="s">
        <v>87</v>
      </c>
      <c r="AV314" s="11" t="s">
        <v>87</v>
      </c>
      <c r="AW314" s="11" t="s">
        <v>41</v>
      </c>
      <c r="AX314" s="11" t="s">
        <v>78</v>
      </c>
      <c r="AY314" s="195" t="s">
        <v>151</v>
      </c>
    </row>
    <row r="315" spans="2:51" s="12" customFormat="1" ht="13.5">
      <c r="B315" s="211"/>
      <c r="D315" s="206" t="s">
        <v>161</v>
      </c>
      <c r="E315" s="212" t="s">
        <v>5</v>
      </c>
      <c r="F315" s="213" t="s">
        <v>1185</v>
      </c>
      <c r="H315" s="214" t="s">
        <v>5</v>
      </c>
      <c r="I315" s="215"/>
      <c r="L315" s="211"/>
      <c r="M315" s="216"/>
      <c r="N315" s="217"/>
      <c r="O315" s="217"/>
      <c r="P315" s="217"/>
      <c r="Q315" s="217"/>
      <c r="R315" s="217"/>
      <c r="S315" s="217"/>
      <c r="T315" s="218"/>
      <c r="AT315" s="214" t="s">
        <v>161</v>
      </c>
      <c r="AU315" s="214" t="s">
        <v>87</v>
      </c>
      <c r="AV315" s="12" t="s">
        <v>24</v>
      </c>
      <c r="AW315" s="12" t="s">
        <v>41</v>
      </c>
      <c r="AX315" s="12" t="s">
        <v>78</v>
      </c>
      <c r="AY315" s="214" t="s">
        <v>151</v>
      </c>
    </row>
    <row r="316" spans="2:51" s="11" customFormat="1" ht="13.5">
      <c r="B316" s="186"/>
      <c r="D316" s="206" t="s">
        <v>161</v>
      </c>
      <c r="E316" s="195" t="s">
        <v>5</v>
      </c>
      <c r="F316" s="207" t="s">
        <v>1193</v>
      </c>
      <c r="H316" s="208">
        <v>5.514</v>
      </c>
      <c r="I316" s="191"/>
      <c r="L316" s="186"/>
      <c r="M316" s="192"/>
      <c r="N316" s="193"/>
      <c r="O316" s="193"/>
      <c r="P316" s="193"/>
      <c r="Q316" s="193"/>
      <c r="R316" s="193"/>
      <c r="S316" s="193"/>
      <c r="T316" s="194"/>
      <c r="AT316" s="195" t="s">
        <v>161</v>
      </c>
      <c r="AU316" s="195" t="s">
        <v>87</v>
      </c>
      <c r="AV316" s="11" t="s">
        <v>87</v>
      </c>
      <c r="AW316" s="11" t="s">
        <v>41</v>
      </c>
      <c r="AX316" s="11" t="s">
        <v>78</v>
      </c>
      <c r="AY316" s="195" t="s">
        <v>151</v>
      </c>
    </row>
    <row r="317" spans="2:51" s="12" customFormat="1" ht="13.5">
      <c r="B317" s="211"/>
      <c r="D317" s="206" t="s">
        <v>161</v>
      </c>
      <c r="E317" s="212" t="s">
        <v>5</v>
      </c>
      <c r="F317" s="213" t="s">
        <v>1167</v>
      </c>
      <c r="H317" s="214" t="s">
        <v>5</v>
      </c>
      <c r="I317" s="215"/>
      <c r="L317" s="211"/>
      <c r="M317" s="216"/>
      <c r="N317" s="217"/>
      <c r="O317" s="217"/>
      <c r="P317" s="217"/>
      <c r="Q317" s="217"/>
      <c r="R317" s="217"/>
      <c r="S317" s="217"/>
      <c r="T317" s="218"/>
      <c r="AT317" s="214" t="s">
        <v>161</v>
      </c>
      <c r="AU317" s="214" t="s">
        <v>87</v>
      </c>
      <c r="AV317" s="12" t="s">
        <v>24</v>
      </c>
      <c r="AW317" s="12" t="s">
        <v>41</v>
      </c>
      <c r="AX317" s="12" t="s">
        <v>78</v>
      </c>
      <c r="AY317" s="214" t="s">
        <v>151</v>
      </c>
    </row>
    <row r="318" spans="2:51" s="11" customFormat="1" ht="13.5">
      <c r="B318" s="186"/>
      <c r="D318" s="206" t="s">
        <v>161</v>
      </c>
      <c r="E318" s="195" t="s">
        <v>5</v>
      </c>
      <c r="F318" s="207" t="s">
        <v>1194</v>
      </c>
      <c r="H318" s="208">
        <v>5.88</v>
      </c>
      <c r="I318" s="191"/>
      <c r="L318" s="186"/>
      <c r="M318" s="192"/>
      <c r="N318" s="193"/>
      <c r="O318" s="193"/>
      <c r="P318" s="193"/>
      <c r="Q318" s="193"/>
      <c r="R318" s="193"/>
      <c r="S318" s="193"/>
      <c r="T318" s="194"/>
      <c r="AT318" s="195" t="s">
        <v>161</v>
      </c>
      <c r="AU318" s="195" t="s">
        <v>87</v>
      </c>
      <c r="AV318" s="11" t="s">
        <v>87</v>
      </c>
      <c r="AW318" s="11" t="s">
        <v>41</v>
      </c>
      <c r="AX318" s="11" t="s">
        <v>78</v>
      </c>
      <c r="AY318" s="195" t="s">
        <v>151</v>
      </c>
    </row>
    <row r="319" spans="2:51" s="12" customFormat="1" ht="13.5">
      <c r="B319" s="211"/>
      <c r="D319" s="206" t="s">
        <v>161</v>
      </c>
      <c r="E319" s="212" t="s">
        <v>5</v>
      </c>
      <c r="F319" s="213" t="s">
        <v>1169</v>
      </c>
      <c r="H319" s="214" t="s">
        <v>5</v>
      </c>
      <c r="I319" s="215"/>
      <c r="L319" s="211"/>
      <c r="M319" s="216"/>
      <c r="N319" s="217"/>
      <c r="O319" s="217"/>
      <c r="P319" s="217"/>
      <c r="Q319" s="217"/>
      <c r="R319" s="217"/>
      <c r="S319" s="217"/>
      <c r="T319" s="218"/>
      <c r="AT319" s="214" t="s">
        <v>161</v>
      </c>
      <c r="AU319" s="214" t="s">
        <v>87</v>
      </c>
      <c r="AV319" s="12" t="s">
        <v>24</v>
      </c>
      <c r="AW319" s="12" t="s">
        <v>41</v>
      </c>
      <c r="AX319" s="12" t="s">
        <v>78</v>
      </c>
      <c r="AY319" s="214" t="s">
        <v>151</v>
      </c>
    </row>
    <row r="320" spans="2:51" s="11" customFormat="1" ht="13.5">
      <c r="B320" s="186"/>
      <c r="D320" s="206" t="s">
        <v>161</v>
      </c>
      <c r="E320" s="195" t="s">
        <v>5</v>
      </c>
      <c r="F320" s="207" t="s">
        <v>1195</v>
      </c>
      <c r="H320" s="208">
        <v>7.02</v>
      </c>
      <c r="I320" s="191"/>
      <c r="L320" s="186"/>
      <c r="M320" s="192"/>
      <c r="N320" s="193"/>
      <c r="O320" s="193"/>
      <c r="P320" s="193"/>
      <c r="Q320" s="193"/>
      <c r="R320" s="193"/>
      <c r="S320" s="193"/>
      <c r="T320" s="194"/>
      <c r="AT320" s="195" t="s">
        <v>161</v>
      </c>
      <c r="AU320" s="195" t="s">
        <v>87</v>
      </c>
      <c r="AV320" s="11" t="s">
        <v>87</v>
      </c>
      <c r="AW320" s="11" t="s">
        <v>41</v>
      </c>
      <c r="AX320" s="11" t="s">
        <v>78</v>
      </c>
      <c r="AY320" s="195" t="s">
        <v>151</v>
      </c>
    </row>
    <row r="321" spans="2:51" s="13" customFormat="1" ht="13.5">
      <c r="B321" s="225"/>
      <c r="D321" s="187" t="s">
        <v>161</v>
      </c>
      <c r="E321" s="226" t="s">
        <v>5</v>
      </c>
      <c r="F321" s="227" t="s">
        <v>283</v>
      </c>
      <c r="H321" s="228">
        <v>24.174</v>
      </c>
      <c r="I321" s="229"/>
      <c r="L321" s="225"/>
      <c r="M321" s="230"/>
      <c r="N321" s="231"/>
      <c r="O321" s="231"/>
      <c r="P321" s="231"/>
      <c r="Q321" s="231"/>
      <c r="R321" s="231"/>
      <c r="S321" s="231"/>
      <c r="T321" s="232"/>
      <c r="AT321" s="233" t="s">
        <v>161</v>
      </c>
      <c r="AU321" s="233" t="s">
        <v>87</v>
      </c>
      <c r="AV321" s="13" t="s">
        <v>176</v>
      </c>
      <c r="AW321" s="13" t="s">
        <v>41</v>
      </c>
      <c r="AX321" s="13" t="s">
        <v>24</v>
      </c>
      <c r="AY321" s="233" t="s">
        <v>151</v>
      </c>
    </row>
    <row r="322" spans="2:65" s="1" customFormat="1" ht="22.5" customHeight="1">
      <c r="B322" s="173"/>
      <c r="C322" s="174" t="s">
        <v>448</v>
      </c>
      <c r="D322" s="174" t="s">
        <v>154</v>
      </c>
      <c r="E322" s="175" t="s">
        <v>1196</v>
      </c>
      <c r="F322" s="176" t="s">
        <v>1197</v>
      </c>
      <c r="G322" s="177" t="s">
        <v>278</v>
      </c>
      <c r="H322" s="178">
        <v>24.174</v>
      </c>
      <c r="I322" s="179"/>
      <c r="J322" s="180">
        <f>ROUND(I322*H322,2)</f>
        <v>0</v>
      </c>
      <c r="K322" s="176" t="s">
        <v>158</v>
      </c>
      <c r="L322" s="40"/>
      <c r="M322" s="181" t="s">
        <v>5</v>
      </c>
      <c r="N322" s="182" t="s">
        <v>49</v>
      </c>
      <c r="O322" s="41"/>
      <c r="P322" s="183">
        <f>O322*H322</f>
        <v>0</v>
      </c>
      <c r="Q322" s="183">
        <v>1.5E-05</v>
      </c>
      <c r="R322" s="183">
        <f>Q322*H322</f>
        <v>0.00036261</v>
      </c>
      <c r="S322" s="183">
        <v>0</v>
      </c>
      <c r="T322" s="184">
        <f>S322*H322</f>
        <v>0</v>
      </c>
      <c r="AR322" s="23" t="s">
        <v>176</v>
      </c>
      <c r="AT322" s="23" t="s">
        <v>154</v>
      </c>
      <c r="AU322" s="23" t="s">
        <v>87</v>
      </c>
      <c r="AY322" s="23" t="s">
        <v>151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23" t="s">
        <v>24</v>
      </c>
      <c r="BK322" s="185">
        <f>ROUND(I322*H322,2)</f>
        <v>0</v>
      </c>
      <c r="BL322" s="23" t="s">
        <v>176</v>
      </c>
      <c r="BM322" s="23" t="s">
        <v>1198</v>
      </c>
    </row>
    <row r="323" spans="2:65" s="1" customFormat="1" ht="22.5" customHeight="1">
      <c r="B323" s="173"/>
      <c r="C323" s="174" t="s">
        <v>453</v>
      </c>
      <c r="D323" s="174" t="s">
        <v>154</v>
      </c>
      <c r="E323" s="175" t="s">
        <v>1199</v>
      </c>
      <c r="F323" s="176" t="s">
        <v>1200</v>
      </c>
      <c r="G323" s="177" t="s">
        <v>351</v>
      </c>
      <c r="H323" s="178">
        <v>1.255</v>
      </c>
      <c r="I323" s="179"/>
      <c r="J323" s="180">
        <f>ROUND(I323*H323,2)</f>
        <v>0</v>
      </c>
      <c r="K323" s="176" t="s">
        <v>158</v>
      </c>
      <c r="L323" s="40"/>
      <c r="M323" s="181" t="s">
        <v>5</v>
      </c>
      <c r="N323" s="182" t="s">
        <v>49</v>
      </c>
      <c r="O323" s="41"/>
      <c r="P323" s="183">
        <f>O323*H323</f>
        <v>0</v>
      </c>
      <c r="Q323" s="183">
        <v>1.0487652</v>
      </c>
      <c r="R323" s="183">
        <f>Q323*H323</f>
        <v>1.316200326</v>
      </c>
      <c r="S323" s="183">
        <v>0</v>
      </c>
      <c r="T323" s="184">
        <f>S323*H323</f>
        <v>0</v>
      </c>
      <c r="AR323" s="23" t="s">
        <v>176</v>
      </c>
      <c r="AT323" s="23" t="s">
        <v>154</v>
      </c>
      <c r="AU323" s="23" t="s">
        <v>87</v>
      </c>
      <c r="AY323" s="23" t="s">
        <v>151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23" t="s">
        <v>24</v>
      </c>
      <c r="BK323" s="185">
        <f>ROUND(I323*H323,2)</f>
        <v>0</v>
      </c>
      <c r="BL323" s="23" t="s">
        <v>176</v>
      </c>
      <c r="BM323" s="23" t="s">
        <v>1201</v>
      </c>
    </row>
    <row r="324" spans="2:51" s="12" customFormat="1" ht="13.5">
      <c r="B324" s="211"/>
      <c r="D324" s="206" t="s">
        <v>161</v>
      </c>
      <c r="E324" s="212" t="s">
        <v>5</v>
      </c>
      <c r="F324" s="213" t="s">
        <v>1202</v>
      </c>
      <c r="H324" s="214" t="s">
        <v>5</v>
      </c>
      <c r="I324" s="215"/>
      <c r="L324" s="211"/>
      <c r="M324" s="216"/>
      <c r="N324" s="217"/>
      <c r="O324" s="217"/>
      <c r="P324" s="217"/>
      <c r="Q324" s="217"/>
      <c r="R324" s="217"/>
      <c r="S324" s="217"/>
      <c r="T324" s="218"/>
      <c r="AT324" s="214" t="s">
        <v>161</v>
      </c>
      <c r="AU324" s="214" t="s">
        <v>87</v>
      </c>
      <c r="AV324" s="12" t="s">
        <v>24</v>
      </c>
      <c r="AW324" s="12" t="s">
        <v>41</v>
      </c>
      <c r="AX324" s="12" t="s">
        <v>78</v>
      </c>
      <c r="AY324" s="214" t="s">
        <v>151</v>
      </c>
    </row>
    <row r="325" spans="2:51" s="11" customFormat="1" ht="13.5">
      <c r="B325" s="186"/>
      <c r="D325" s="187" t="s">
        <v>161</v>
      </c>
      <c r="E325" s="188" t="s">
        <v>5</v>
      </c>
      <c r="F325" s="189" t="s">
        <v>1203</v>
      </c>
      <c r="H325" s="190">
        <v>1.255</v>
      </c>
      <c r="I325" s="191"/>
      <c r="L325" s="186"/>
      <c r="M325" s="192"/>
      <c r="N325" s="193"/>
      <c r="O325" s="193"/>
      <c r="P325" s="193"/>
      <c r="Q325" s="193"/>
      <c r="R325" s="193"/>
      <c r="S325" s="193"/>
      <c r="T325" s="194"/>
      <c r="AT325" s="195" t="s">
        <v>161</v>
      </c>
      <c r="AU325" s="195" t="s">
        <v>87</v>
      </c>
      <c r="AV325" s="11" t="s">
        <v>87</v>
      </c>
      <c r="AW325" s="11" t="s">
        <v>41</v>
      </c>
      <c r="AX325" s="11" t="s">
        <v>24</v>
      </c>
      <c r="AY325" s="195" t="s">
        <v>151</v>
      </c>
    </row>
    <row r="326" spans="2:65" s="1" customFormat="1" ht="31.5" customHeight="1">
      <c r="B326" s="173"/>
      <c r="C326" s="174" t="s">
        <v>460</v>
      </c>
      <c r="D326" s="174" t="s">
        <v>154</v>
      </c>
      <c r="E326" s="175" t="s">
        <v>1204</v>
      </c>
      <c r="F326" s="176" t="s">
        <v>1205</v>
      </c>
      <c r="G326" s="177" t="s">
        <v>299</v>
      </c>
      <c r="H326" s="178">
        <v>4.056</v>
      </c>
      <c r="I326" s="179"/>
      <c r="J326" s="180">
        <f>ROUND(I326*H326,2)</f>
        <v>0</v>
      </c>
      <c r="K326" s="176" t="s">
        <v>1206</v>
      </c>
      <c r="L326" s="40"/>
      <c r="M326" s="181" t="s">
        <v>5</v>
      </c>
      <c r="N326" s="182" t="s">
        <v>49</v>
      </c>
      <c r="O326" s="41"/>
      <c r="P326" s="183">
        <f>O326*H326</f>
        <v>0</v>
      </c>
      <c r="Q326" s="183">
        <v>2.76878</v>
      </c>
      <c r="R326" s="183">
        <f>Q326*H326</f>
        <v>11.23017168</v>
      </c>
      <c r="S326" s="183">
        <v>0</v>
      </c>
      <c r="T326" s="184">
        <f>S326*H326</f>
        <v>0</v>
      </c>
      <c r="AR326" s="23" t="s">
        <v>176</v>
      </c>
      <c r="AT326" s="23" t="s">
        <v>154</v>
      </c>
      <c r="AU326" s="23" t="s">
        <v>87</v>
      </c>
      <c r="AY326" s="23" t="s">
        <v>151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23" t="s">
        <v>24</v>
      </c>
      <c r="BK326" s="185">
        <f>ROUND(I326*H326,2)</f>
        <v>0</v>
      </c>
      <c r="BL326" s="23" t="s">
        <v>176</v>
      </c>
      <c r="BM326" s="23" t="s">
        <v>1207</v>
      </c>
    </row>
    <row r="327" spans="2:51" s="12" customFormat="1" ht="13.5">
      <c r="B327" s="211"/>
      <c r="D327" s="206" t="s">
        <v>161</v>
      </c>
      <c r="E327" s="212" t="s">
        <v>5</v>
      </c>
      <c r="F327" s="213" t="s">
        <v>1208</v>
      </c>
      <c r="H327" s="214" t="s">
        <v>5</v>
      </c>
      <c r="I327" s="215"/>
      <c r="L327" s="211"/>
      <c r="M327" s="216"/>
      <c r="N327" s="217"/>
      <c r="O327" s="217"/>
      <c r="P327" s="217"/>
      <c r="Q327" s="217"/>
      <c r="R327" s="217"/>
      <c r="S327" s="217"/>
      <c r="T327" s="218"/>
      <c r="AT327" s="214" t="s">
        <v>161</v>
      </c>
      <c r="AU327" s="214" t="s">
        <v>87</v>
      </c>
      <c r="AV327" s="12" t="s">
        <v>24</v>
      </c>
      <c r="AW327" s="12" t="s">
        <v>41</v>
      </c>
      <c r="AX327" s="12" t="s">
        <v>78</v>
      </c>
      <c r="AY327" s="214" t="s">
        <v>151</v>
      </c>
    </row>
    <row r="328" spans="2:51" s="12" customFormat="1" ht="13.5">
      <c r="B328" s="211"/>
      <c r="D328" s="206" t="s">
        <v>161</v>
      </c>
      <c r="E328" s="212" t="s">
        <v>5</v>
      </c>
      <c r="F328" s="213" t="s">
        <v>1209</v>
      </c>
      <c r="H328" s="214" t="s">
        <v>5</v>
      </c>
      <c r="I328" s="215"/>
      <c r="L328" s="211"/>
      <c r="M328" s="216"/>
      <c r="N328" s="217"/>
      <c r="O328" s="217"/>
      <c r="P328" s="217"/>
      <c r="Q328" s="217"/>
      <c r="R328" s="217"/>
      <c r="S328" s="217"/>
      <c r="T328" s="218"/>
      <c r="AT328" s="214" t="s">
        <v>161</v>
      </c>
      <c r="AU328" s="214" t="s">
        <v>87</v>
      </c>
      <c r="AV328" s="12" t="s">
        <v>24</v>
      </c>
      <c r="AW328" s="12" t="s">
        <v>41</v>
      </c>
      <c r="AX328" s="12" t="s">
        <v>78</v>
      </c>
      <c r="AY328" s="214" t="s">
        <v>151</v>
      </c>
    </row>
    <row r="329" spans="2:51" s="11" customFormat="1" ht="13.5">
      <c r="B329" s="186"/>
      <c r="D329" s="206" t="s">
        <v>161</v>
      </c>
      <c r="E329" s="195" t="s">
        <v>5</v>
      </c>
      <c r="F329" s="207" t="s">
        <v>1070</v>
      </c>
      <c r="H329" s="208">
        <v>1.872</v>
      </c>
      <c r="I329" s="191"/>
      <c r="L329" s="186"/>
      <c r="M329" s="192"/>
      <c r="N329" s="193"/>
      <c r="O329" s="193"/>
      <c r="P329" s="193"/>
      <c r="Q329" s="193"/>
      <c r="R329" s="193"/>
      <c r="S329" s="193"/>
      <c r="T329" s="194"/>
      <c r="AT329" s="195" t="s">
        <v>161</v>
      </c>
      <c r="AU329" s="195" t="s">
        <v>87</v>
      </c>
      <c r="AV329" s="11" t="s">
        <v>87</v>
      </c>
      <c r="AW329" s="11" t="s">
        <v>41</v>
      </c>
      <c r="AX329" s="11" t="s">
        <v>78</v>
      </c>
      <c r="AY329" s="195" t="s">
        <v>151</v>
      </c>
    </row>
    <row r="330" spans="2:51" s="12" customFormat="1" ht="13.5">
      <c r="B330" s="211"/>
      <c r="D330" s="206" t="s">
        <v>161</v>
      </c>
      <c r="E330" s="212" t="s">
        <v>5</v>
      </c>
      <c r="F330" s="213" t="s">
        <v>1210</v>
      </c>
      <c r="H330" s="214" t="s">
        <v>5</v>
      </c>
      <c r="I330" s="215"/>
      <c r="L330" s="211"/>
      <c r="M330" s="216"/>
      <c r="N330" s="217"/>
      <c r="O330" s="217"/>
      <c r="P330" s="217"/>
      <c r="Q330" s="217"/>
      <c r="R330" s="217"/>
      <c r="S330" s="217"/>
      <c r="T330" s="218"/>
      <c r="AT330" s="214" t="s">
        <v>161</v>
      </c>
      <c r="AU330" s="214" t="s">
        <v>87</v>
      </c>
      <c r="AV330" s="12" t="s">
        <v>24</v>
      </c>
      <c r="AW330" s="12" t="s">
        <v>41</v>
      </c>
      <c r="AX330" s="12" t="s">
        <v>78</v>
      </c>
      <c r="AY330" s="214" t="s">
        <v>151</v>
      </c>
    </row>
    <row r="331" spans="2:51" s="11" customFormat="1" ht="13.5">
      <c r="B331" s="186"/>
      <c r="D331" s="206" t="s">
        <v>161</v>
      </c>
      <c r="E331" s="195" t="s">
        <v>5</v>
      </c>
      <c r="F331" s="207" t="s">
        <v>1211</v>
      </c>
      <c r="H331" s="208">
        <v>2.184</v>
      </c>
      <c r="I331" s="191"/>
      <c r="L331" s="186"/>
      <c r="M331" s="192"/>
      <c r="N331" s="193"/>
      <c r="O331" s="193"/>
      <c r="P331" s="193"/>
      <c r="Q331" s="193"/>
      <c r="R331" s="193"/>
      <c r="S331" s="193"/>
      <c r="T331" s="194"/>
      <c r="AT331" s="195" t="s">
        <v>161</v>
      </c>
      <c r="AU331" s="195" t="s">
        <v>87</v>
      </c>
      <c r="AV331" s="11" t="s">
        <v>87</v>
      </c>
      <c r="AW331" s="11" t="s">
        <v>41</v>
      </c>
      <c r="AX331" s="11" t="s">
        <v>78</v>
      </c>
      <c r="AY331" s="195" t="s">
        <v>151</v>
      </c>
    </row>
    <row r="332" spans="2:51" s="13" customFormat="1" ht="13.5">
      <c r="B332" s="225"/>
      <c r="D332" s="187" t="s">
        <v>161</v>
      </c>
      <c r="E332" s="226" t="s">
        <v>5</v>
      </c>
      <c r="F332" s="227" t="s">
        <v>283</v>
      </c>
      <c r="H332" s="228">
        <v>4.056</v>
      </c>
      <c r="I332" s="229"/>
      <c r="L332" s="225"/>
      <c r="M332" s="230"/>
      <c r="N332" s="231"/>
      <c r="O332" s="231"/>
      <c r="P332" s="231"/>
      <c r="Q332" s="231"/>
      <c r="R332" s="231"/>
      <c r="S332" s="231"/>
      <c r="T332" s="232"/>
      <c r="AT332" s="233" t="s">
        <v>161</v>
      </c>
      <c r="AU332" s="233" t="s">
        <v>87</v>
      </c>
      <c r="AV332" s="13" t="s">
        <v>176</v>
      </c>
      <c r="AW332" s="13" t="s">
        <v>41</v>
      </c>
      <c r="AX332" s="13" t="s">
        <v>24</v>
      </c>
      <c r="AY332" s="233" t="s">
        <v>151</v>
      </c>
    </row>
    <row r="333" spans="2:65" s="1" customFormat="1" ht="22.5" customHeight="1">
      <c r="B333" s="173"/>
      <c r="C333" s="174" t="s">
        <v>466</v>
      </c>
      <c r="D333" s="174" t="s">
        <v>154</v>
      </c>
      <c r="E333" s="175" t="s">
        <v>1212</v>
      </c>
      <c r="F333" s="176" t="s">
        <v>1213</v>
      </c>
      <c r="G333" s="177" t="s">
        <v>299</v>
      </c>
      <c r="H333" s="178">
        <v>2.295</v>
      </c>
      <c r="I333" s="179"/>
      <c r="J333" s="180">
        <f>ROUND(I333*H333,2)</f>
        <v>0</v>
      </c>
      <c r="K333" s="176" t="s">
        <v>158</v>
      </c>
      <c r="L333" s="40"/>
      <c r="M333" s="181" t="s">
        <v>5</v>
      </c>
      <c r="N333" s="182" t="s">
        <v>49</v>
      </c>
      <c r="O333" s="41"/>
      <c r="P333" s="183">
        <f>O333*H333</f>
        <v>0</v>
      </c>
      <c r="Q333" s="183">
        <v>2.45351</v>
      </c>
      <c r="R333" s="183">
        <f>Q333*H333</f>
        <v>5.63080545</v>
      </c>
      <c r="S333" s="183">
        <v>0</v>
      </c>
      <c r="T333" s="184">
        <f>S333*H333</f>
        <v>0</v>
      </c>
      <c r="AR333" s="23" t="s">
        <v>176</v>
      </c>
      <c r="AT333" s="23" t="s">
        <v>154</v>
      </c>
      <c r="AU333" s="23" t="s">
        <v>87</v>
      </c>
      <c r="AY333" s="23" t="s">
        <v>151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23" t="s">
        <v>24</v>
      </c>
      <c r="BK333" s="185">
        <f>ROUND(I333*H333,2)</f>
        <v>0</v>
      </c>
      <c r="BL333" s="23" t="s">
        <v>176</v>
      </c>
      <c r="BM333" s="23" t="s">
        <v>1214</v>
      </c>
    </row>
    <row r="334" spans="2:51" s="12" customFormat="1" ht="13.5">
      <c r="B334" s="211"/>
      <c r="D334" s="206" t="s">
        <v>161</v>
      </c>
      <c r="E334" s="212" t="s">
        <v>5</v>
      </c>
      <c r="F334" s="213" t="s">
        <v>1215</v>
      </c>
      <c r="H334" s="214" t="s">
        <v>5</v>
      </c>
      <c r="I334" s="215"/>
      <c r="L334" s="211"/>
      <c r="M334" s="216"/>
      <c r="N334" s="217"/>
      <c r="O334" s="217"/>
      <c r="P334" s="217"/>
      <c r="Q334" s="217"/>
      <c r="R334" s="217"/>
      <c r="S334" s="217"/>
      <c r="T334" s="218"/>
      <c r="AT334" s="214" t="s">
        <v>161</v>
      </c>
      <c r="AU334" s="214" t="s">
        <v>87</v>
      </c>
      <c r="AV334" s="12" t="s">
        <v>24</v>
      </c>
      <c r="AW334" s="12" t="s">
        <v>41</v>
      </c>
      <c r="AX334" s="12" t="s">
        <v>78</v>
      </c>
      <c r="AY334" s="214" t="s">
        <v>151</v>
      </c>
    </row>
    <row r="335" spans="2:51" s="11" customFormat="1" ht="13.5">
      <c r="B335" s="186"/>
      <c r="D335" s="187" t="s">
        <v>161</v>
      </c>
      <c r="E335" s="188" t="s">
        <v>5</v>
      </c>
      <c r="F335" s="189" t="s">
        <v>1216</v>
      </c>
      <c r="H335" s="190">
        <v>2.295</v>
      </c>
      <c r="I335" s="191"/>
      <c r="L335" s="186"/>
      <c r="M335" s="192"/>
      <c r="N335" s="193"/>
      <c r="O335" s="193"/>
      <c r="P335" s="193"/>
      <c r="Q335" s="193"/>
      <c r="R335" s="193"/>
      <c r="S335" s="193"/>
      <c r="T335" s="194"/>
      <c r="AT335" s="195" t="s">
        <v>161</v>
      </c>
      <c r="AU335" s="195" t="s">
        <v>87</v>
      </c>
      <c r="AV335" s="11" t="s">
        <v>87</v>
      </c>
      <c r="AW335" s="11" t="s">
        <v>41</v>
      </c>
      <c r="AX335" s="11" t="s">
        <v>24</v>
      </c>
      <c r="AY335" s="195" t="s">
        <v>151</v>
      </c>
    </row>
    <row r="336" spans="2:65" s="1" customFormat="1" ht="22.5" customHeight="1">
      <c r="B336" s="173"/>
      <c r="C336" s="174" t="s">
        <v>472</v>
      </c>
      <c r="D336" s="174" t="s">
        <v>154</v>
      </c>
      <c r="E336" s="175" t="s">
        <v>1217</v>
      </c>
      <c r="F336" s="176" t="s">
        <v>1218</v>
      </c>
      <c r="G336" s="177" t="s">
        <v>278</v>
      </c>
      <c r="H336" s="178">
        <v>8.64</v>
      </c>
      <c r="I336" s="179"/>
      <c r="J336" s="180">
        <f>ROUND(I336*H336,2)</f>
        <v>0</v>
      </c>
      <c r="K336" s="176" t="s">
        <v>158</v>
      </c>
      <c r="L336" s="40"/>
      <c r="M336" s="181" t="s">
        <v>5</v>
      </c>
      <c r="N336" s="182" t="s">
        <v>49</v>
      </c>
      <c r="O336" s="41"/>
      <c r="P336" s="183">
        <f>O336*H336</f>
        <v>0</v>
      </c>
      <c r="Q336" s="183">
        <v>0.0018247</v>
      </c>
      <c r="R336" s="183">
        <f>Q336*H336</f>
        <v>0.015765408</v>
      </c>
      <c r="S336" s="183">
        <v>0</v>
      </c>
      <c r="T336" s="184">
        <f>S336*H336</f>
        <v>0</v>
      </c>
      <c r="AR336" s="23" t="s">
        <v>176</v>
      </c>
      <c r="AT336" s="23" t="s">
        <v>154</v>
      </c>
      <c r="AU336" s="23" t="s">
        <v>87</v>
      </c>
      <c r="AY336" s="23" t="s">
        <v>151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23" t="s">
        <v>24</v>
      </c>
      <c r="BK336" s="185">
        <f>ROUND(I336*H336,2)</f>
        <v>0</v>
      </c>
      <c r="BL336" s="23" t="s">
        <v>176</v>
      </c>
      <c r="BM336" s="23" t="s">
        <v>1219</v>
      </c>
    </row>
    <row r="337" spans="2:51" s="12" customFormat="1" ht="13.5">
      <c r="B337" s="211"/>
      <c r="D337" s="206" t="s">
        <v>161</v>
      </c>
      <c r="E337" s="212" t="s">
        <v>5</v>
      </c>
      <c r="F337" s="213" t="s">
        <v>1220</v>
      </c>
      <c r="H337" s="214" t="s">
        <v>5</v>
      </c>
      <c r="I337" s="215"/>
      <c r="L337" s="211"/>
      <c r="M337" s="216"/>
      <c r="N337" s="217"/>
      <c r="O337" s="217"/>
      <c r="P337" s="217"/>
      <c r="Q337" s="217"/>
      <c r="R337" s="217"/>
      <c r="S337" s="217"/>
      <c r="T337" s="218"/>
      <c r="AT337" s="214" t="s">
        <v>161</v>
      </c>
      <c r="AU337" s="214" t="s">
        <v>87</v>
      </c>
      <c r="AV337" s="12" t="s">
        <v>24</v>
      </c>
      <c r="AW337" s="12" t="s">
        <v>41</v>
      </c>
      <c r="AX337" s="12" t="s">
        <v>78</v>
      </c>
      <c r="AY337" s="214" t="s">
        <v>151</v>
      </c>
    </row>
    <row r="338" spans="2:51" s="11" customFormat="1" ht="13.5">
      <c r="B338" s="186"/>
      <c r="D338" s="187" t="s">
        <v>161</v>
      </c>
      <c r="E338" s="188" t="s">
        <v>5</v>
      </c>
      <c r="F338" s="189" t="s">
        <v>1221</v>
      </c>
      <c r="H338" s="190">
        <v>8.64</v>
      </c>
      <c r="I338" s="191"/>
      <c r="L338" s="186"/>
      <c r="M338" s="192"/>
      <c r="N338" s="193"/>
      <c r="O338" s="193"/>
      <c r="P338" s="193"/>
      <c r="Q338" s="193"/>
      <c r="R338" s="193"/>
      <c r="S338" s="193"/>
      <c r="T338" s="194"/>
      <c r="AT338" s="195" t="s">
        <v>161</v>
      </c>
      <c r="AU338" s="195" t="s">
        <v>87</v>
      </c>
      <c r="AV338" s="11" t="s">
        <v>87</v>
      </c>
      <c r="AW338" s="11" t="s">
        <v>41</v>
      </c>
      <c r="AX338" s="11" t="s">
        <v>24</v>
      </c>
      <c r="AY338" s="195" t="s">
        <v>151</v>
      </c>
    </row>
    <row r="339" spans="2:65" s="1" customFormat="1" ht="22.5" customHeight="1">
      <c r="B339" s="173"/>
      <c r="C339" s="174" t="s">
        <v>485</v>
      </c>
      <c r="D339" s="174" t="s">
        <v>154</v>
      </c>
      <c r="E339" s="175" t="s">
        <v>1222</v>
      </c>
      <c r="F339" s="176" t="s">
        <v>1223</v>
      </c>
      <c r="G339" s="177" t="s">
        <v>278</v>
      </c>
      <c r="H339" s="178">
        <v>8.64</v>
      </c>
      <c r="I339" s="179"/>
      <c r="J339" s="180">
        <f>ROUND(I339*H339,2)</f>
        <v>0</v>
      </c>
      <c r="K339" s="176" t="s">
        <v>158</v>
      </c>
      <c r="L339" s="40"/>
      <c r="M339" s="181" t="s">
        <v>5</v>
      </c>
      <c r="N339" s="182" t="s">
        <v>49</v>
      </c>
      <c r="O339" s="41"/>
      <c r="P339" s="183">
        <f>O339*H339</f>
        <v>0</v>
      </c>
      <c r="Q339" s="183">
        <v>3.6E-05</v>
      </c>
      <c r="R339" s="183">
        <f>Q339*H339</f>
        <v>0.00031104</v>
      </c>
      <c r="S339" s="183">
        <v>0</v>
      </c>
      <c r="T339" s="184">
        <f>S339*H339</f>
        <v>0</v>
      </c>
      <c r="AR339" s="23" t="s">
        <v>176</v>
      </c>
      <c r="AT339" s="23" t="s">
        <v>154</v>
      </c>
      <c r="AU339" s="23" t="s">
        <v>87</v>
      </c>
      <c r="AY339" s="23" t="s">
        <v>151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23" t="s">
        <v>24</v>
      </c>
      <c r="BK339" s="185">
        <f>ROUND(I339*H339,2)</f>
        <v>0</v>
      </c>
      <c r="BL339" s="23" t="s">
        <v>176</v>
      </c>
      <c r="BM339" s="23" t="s">
        <v>1224</v>
      </c>
    </row>
    <row r="340" spans="2:51" s="11" customFormat="1" ht="13.5">
      <c r="B340" s="186"/>
      <c r="D340" s="187" t="s">
        <v>161</v>
      </c>
      <c r="E340" s="188" t="s">
        <v>5</v>
      </c>
      <c r="F340" s="189" t="s">
        <v>1225</v>
      </c>
      <c r="H340" s="190">
        <v>8.64</v>
      </c>
      <c r="I340" s="191"/>
      <c r="L340" s="186"/>
      <c r="M340" s="192"/>
      <c r="N340" s="193"/>
      <c r="O340" s="193"/>
      <c r="P340" s="193"/>
      <c r="Q340" s="193"/>
      <c r="R340" s="193"/>
      <c r="S340" s="193"/>
      <c r="T340" s="194"/>
      <c r="AT340" s="195" t="s">
        <v>161</v>
      </c>
      <c r="AU340" s="195" t="s">
        <v>87</v>
      </c>
      <c r="AV340" s="11" t="s">
        <v>87</v>
      </c>
      <c r="AW340" s="11" t="s">
        <v>41</v>
      </c>
      <c r="AX340" s="11" t="s">
        <v>24</v>
      </c>
      <c r="AY340" s="195" t="s">
        <v>151</v>
      </c>
    </row>
    <row r="341" spans="2:65" s="1" customFormat="1" ht="22.5" customHeight="1">
      <c r="B341" s="173"/>
      <c r="C341" s="174" t="s">
        <v>492</v>
      </c>
      <c r="D341" s="174" t="s">
        <v>154</v>
      </c>
      <c r="E341" s="175" t="s">
        <v>1226</v>
      </c>
      <c r="F341" s="176" t="s">
        <v>1227</v>
      </c>
      <c r="G341" s="177" t="s">
        <v>351</v>
      </c>
      <c r="H341" s="178">
        <v>0.344</v>
      </c>
      <c r="I341" s="179"/>
      <c r="J341" s="180">
        <f>ROUND(I341*H341,2)</f>
        <v>0</v>
      </c>
      <c r="K341" s="176" t="s">
        <v>158</v>
      </c>
      <c r="L341" s="40"/>
      <c r="M341" s="181" t="s">
        <v>5</v>
      </c>
      <c r="N341" s="182" t="s">
        <v>49</v>
      </c>
      <c r="O341" s="41"/>
      <c r="P341" s="183">
        <f>O341*H341</f>
        <v>0</v>
      </c>
      <c r="Q341" s="183">
        <v>1.038302</v>
      </c>
      <c r="R341" s="183">
        <f>Q341*H341</f>
        <v>0.357175888</v>
      </c>
      <c r="S341" s="183">
        <v>0</v>
      </c>
      <c r="T341" s="184">
        <f>S341*H341</f>
        <v>0</v>
      </c>
      <c r="AR341" s="23" t="s">
        <v>176</v>
      </c>
      <c r="AT341" s="23" t="s">
        <v>154</v>
      </c>
      <c r="AU341" s="23" t="s">
        <v>87</v>
      </c>
      <c r="AY341" s="23" t="s">
        <v>151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23" t="s">
        <v>24</v>
      </c>
      <c r="BK341" s="185">
        <f>ROUND(I341*H341,2)</f>
        <v>0</v>
      </c>
      <c r="BL341" s="23" t="s">
        <v>176</v>
      </c>
      <c r="BM341" s="23" t="s">
        <v>1228</v>
      </c>
    </row>
    <row r="342" spans="2:51" s="12" customFormat="1" ht="13.5">
      <c r="B342" s="211"/>
      <c r="D342" s="206" t="s">
        <v>161</v>
      </c>
      <c r="E342" s="212" t="s">
        <v>5</v>
      </c>
      <c r="F342" s="213" t="s">
        <v>1229</v>
      </c>
      <c r="H342" s="214" t="s">
        <v>5</v>
      </c>
      <c r="I342" s="215"/>
      <c r="L342" s="211"/>
      <c r="M342" s="216"/>
      <c r="N342" s="217"/>
      <c r="O342" s="217"/>
      <c r="P342" s="217"/>
      <c r="Q342" s="217"/>
      <c r="R342" s="217"/>
      <c r="S342" s="217"/>
      <c r="T342" s="218"/>
      <c r="AT342" s="214" t="s">
        <v>161</v>
      </c>
      <c r="AU342" s="214" t="s">
        <v>87</v>
      </c>
      <c r="AV342" s="12" t="s">
        <v>24</v>
      </c>
      <c r="AW342" s="12" t="s">
        <v>41</v>
      </c>
      <c r="AX342" s="12" t="s">
        <v>78</v>
      </c>
      <c r="AY342" s="214" t="s">
        <v>151</v>
      </c>
    </row>
    <row r="343" spans="2:51" s="11" customFormat="1" ht="13.5">
      <c r="B343" s="186"/>
      <c r="D343" s="206" t="s">
        <v>161</v>
      </c>
      <c r="E343" s="195" t="s">
        <v>5</v>
      </c>
      <c r="F343" s="207" t="s">
        <v>1230</v>
      </c>
      <c r="H343" s="208">
        <v>0.344</v>
      </c>
      <c r="I343" s="191"/>
      <c r="L343" s="186"/>
      <c r="M343" s="192"/>
      <c r="N343" s="193"/>
      <c r="O343" s="193"/>
      <c r="P343" s="193"/>
      <c r="Q343" s="193"/>
      <c r="R343" s="193"/>
      <c r="S343" s="193"/>
      <c r="T343" s="194"/>
      <c r="AT343" s="195" t="s">
        <v>161</v>
      </c>
      <c r="AU343" s="195" t="s">
        <v>87</v>
      </c>
      <c r="AV343" s="11" t="s">
        <v>87</v>
      </c>
      <c r="AW343" s="11" t="s">
        <v>41</v>
      </c>
      <c r="AX343" s="11" t="s">
        <v>24</v>
      </c>
      <c r="AY343" s="195" t="s">
        <v>151</v>
      </c>
    </row>
    <row r="344" spans="2:63" s="10" customFormat="1" ht="29.85" customHeight="1">
      <c r="B344" s="159"/>
      <c r="D344" s="170" t="s">
        <v>77</v>
      </c>
      <c r="E344" s="171" t="s">
        <v>176</v>
      </c>
      <c r="F344" s="171" t="s">
        <v>1231</v>
      </c>
      <c r="I344" s="162"/>
      <c r="J344" s="172">
        <f>BK344</f>
        <v>0</v>
      </c>
      <c r="L344" s="159"/>
      <c r="M344" s="164"/>
      <c r="N344" s="165"/>
      <c r="O344" s="165"/>
      <c r="P344" s="166">
        <f>SUM(P345:P404)</f>
        <v>0</v>
      </c>
      <c r="Q344" s="165"/>
      <c r="R344" s="166">
        <f>SUM(R345:R404)</f>
        <v>121.437555119</v>
      </c>
      <c r="S344" s="165"/>
      <c r="T344" s="167">
        <f>SUM(T345:T404)</f>
        <v>0</v>
      </c>
      <c r="AR344" s="160" t="s">
        <v>24</v>
      </c>
      <c r="AT344" s="168" t="s">
        <v>77</v>
      </c>
      <c r="AU344" s="168" t="s">
        <v>24</v>
      </c>
      <c r="AY344" s="160" t="s">
        <v>151</v>
      </c>
      <c r="BK344" s="169">
        <f>SUM(BK345:BK404)</f>
        <v>0</v>
      </c>
    </row>
    <row r="345" spans="2:65" s="1" customFormat="1" ht="22.5" customHeight="1">
      <c r="B345" s="173"/>
      <c r="C345" s="174" t="s">
        <v>499</v>
      </c>
      <c r="D345" s="174" t="s">
        <v>154</v>
      </c>
      <c r="E345" s="175" t="s">
        <v>1232</v>
      </c>
      <c r="F345" s="176" t="s">
        <v>1233</v>
      </c>
      <c r="G345" s="177" t="s">
        <v>299</v>
      </c>
      <c r="H345" s="178">
        <v>1.377</v>
      </c>
      <c r="I345" s="179"/>
      <c r="J345" s="180">
        <f>ROUND(I345*H345,2)</f>
        <v>0</v>
      </c>
      <c r="K345" s="176" t="s">
        <v>158</v>
      </c>
      <c r="L345" s="40"/>
      <c r="M345" s="181" t="s">
        <v>5</v>
      </c>
      <c r="N345" s="182" t="s">
        <v>49</v>
      </c>
      <c r="O345" s="41"/>
      <c r="P345" s="183">
        <f>O345*H345</f>
        <v>0</v>
      </c>
      <c r="Q345" s="183">
        <v>2.477912</v>
      </c>
      <c r="R345" s="183">
        <f>Q345*H345</f>
        <v>3.412084824</v>
      </c>
      <c r="S345" s="183">
        <v>0</v>
      </c>
      <c r="T345" s="184">
        <f>S345*H345</f>
        <v>0</v>
      </c>
      <c r="AR345" s="23" t="s">
        <v>176</v>
      </c>
      <c r="AT345" s="23" t="s">
        <v>154</v>
      </c>
      <c r="AU345" s="23" t="s">
        <v>87</v>
      </c>
      <c r="AY345" s="23" t="s">
        <v>151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23" t="s">
        <v>24</v>
      </c>
      <c r="BK345" s="185">
        <f>ROUND(I345*H345,2)</f>
        <v>0</v>
      </c>
      <c r="BL345" s="23" t="s">
        <v>176</v>
      </c>
      <c r="BM345" s="23" t="s">
        <v>1234</v>
      </c>
    </row>
    <row r="346" spans="2:51" s="12" customFormat="1" ht="13.5">
      <c r="B346" s="211"/>
      <c r="D346" s="206" t="s">
        <v>161</v>
      </c>
      <c r="E346" s="212" t="s">
        <v>5</v>
      </c>
      <c r="F346" s="213" t="s">
        <v>1235</v>
      </c>
      <c r="H346" s="214" t="s">
        <v>5</v>
      </c>
      <c r="I346" s="215"/>
      <c r="L346" s="211"/>
      <c r="M346" s="216"/>
      <c r="N346" s="217"/>
      <c r="O346" s="217"/>
      <c r="P346" s="217"/>
      <c r="Q346" s="217"/>
      <c r="R346" s="217"/>
      <c r="S346" s="217"/>
      <c r="T346" s="218"/>
      <c r="AT346" s="214" t="s">
        <v>161</v>
      </c>
      <c r="AU346" s="214" t="s">
        <v>87</v>
      </c>
      <c r="AV346" s="12" t="s">
        <v>24</v>
      </c>
      <c r="AW346" s="12" t="s">
        <v>41</v>
      </c>
      <c r="AX346" s="12" t="s">
        <v>78</v>
      </c>
      <c r="AY346" s="214" t="s">
        <v>151</v>
      </c>
    </row>
    <row r="347" spans="2:51" s="11" customFormat="1" ht="13.5">
      <c r="B347" s="186"/>
      <c r="D347" s="187" t="s">
        <v>161</v>
      </c>
      <c r="E347" s="188" t="s">
        <v>5</v>
      </c>
      <c r="F347" s="189" t="s">
        <v>1150</v>
      </c>
      <c r="H347" s="190">
        <v>1.377</v>
      </c>
      <c r="I347" s="191"/>
      <c r="L347" s="186"/>
      <c r="M347" s="192"/>
      <c r="N347" s="193"/>
      <c r="O347" s="193"/>
      <c r="P347" s="193"/>
      <c r="Q347" s="193"/>
      <c r="R347" s="193"/>
      <c r="S347" s="193"/>
      <c r="T347" s="194"/>
      <c r="AT347" s="195" t="s">
        <v>161</v>
      </c>
      <c r="AU347" s="195" t="s">
        <v>87</v>
      </c>
      <c r="AV347" s="11" t="s">
        <v>87</v>
      </c>
      <c r="AW347" s="11" t="s">
        <v>41</v>
      </c>
      <c r="AX347" s="11" t="s">
        <v>24</v>
      </c>
      <c r="AY347" s="195" t="s">
        <v>151</v>
      </c>
    </row>
    <row r="348" spans="2:65" s="1" customFormat="1" ht="22.5" customHeight="1">
      <c r="B348" s="173"/>
      <c r="C348" s="174" t="s">
        <v>503</v>
      </c>
      <c r="D348" s="174" t="s">
        <v>154</v>
      </c>
      <c r="E348" s="175" t="s">
        <v>1236</v>
      </c>
      <c r="F348" s="176" t="s">
        <v>1237</v>
      </c>
      <c r="G348" s="177" t="s">
        <v>351</v>
      </c>
      <c r="H348" s="178">
        <v>0.207</v>
      </c>
      <c r="I348" s="179"/>
      <c r="J348" s="180">
        <f>ROUND(I348*H348,2)</f>
        <v>0</v>
      </c>
      <c r="K348" s="176" t="s">
        <v>158</v>
      </c>
      <c r="L348" s="40"/>
      <c r="M348" s="181" t="s">
        <v>5</v>
      </c>
      <c r="N348" s="182" t="s">
        <v>49</v>
      </c>
      <c r="O348" s="41"/>
      <c r="P348" s="183">
        <f>O348*H348</f>
        <v>0</v>
      </c>
      <c r="Q348" s="183">
        <v>1.0490858</v>
      </c>
      <c r="R348" s="183">
        <f>Q348*H348</f>
        <v>0.2171607606</v>
      </c>
      <c r="S348" s="183">
        <v>0</v>
      </c>
      <c r="T348" s="184">
        <f>S348*H348</f>
        <v>0</v>
      </c>
      <c r="AR348" s="23" t="s">
        <v>176</v>
      </c>
      <c r="AT348" s="23" t="s">
        <v>154</v>
      </c>
      <c r="AU348" s="23" t="s">
        <v>87</v>
      </c>
      <c r="AY348" s="23" t="s">
        <v>151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23" t="s">
        <v>24</v>
      </c>
      <c r="BK348" s="185">
        <f>ROUND(I348*H348,2)</f>
        <v>0</v>
      </c>
      <c r="BL348" s="23" t="s">
        <v>176</v>
      </c>
      <c r="BM348" s="23" t="s">
        <v>1238</v>
      </c>
    </row>
    <row r="349" spans="2:51" s="12" customFormat="1" ht="13.5">
      <c r="B349" s="211"/>
      <c r="D349" s="206" t="s">
        <v>161</v>
      </c>
      <c r="E349" s="212" t="s">
        <v>5</v>
      </c>
      <c r="F349" s="213" t="s">
        <v>1229</v>
      </c>
      <c r="H349" s="214" t="s">
        <v>5</v>
      </c>
      <c r="I349" s="215"/>
      <c r="L349" s="211"/>
      <c r="M349" s="216"/>
      <c r="N349" s="217"/>
      <c r="O349" s="217"/>
      <c r="P349" s="217"/>
      <c r="Q349" s="217"/>
      <c r="R349" s="217"/>
      <c r="S349" s="217"/>
      <c r="T349" s="218"/>
      <c r="AT349" s="214" t="s">
        <v>161</v>
      </c>
      <c r="AU349" s="214" t="s">
        <v>87</v>
      </c>
      <c r="AV349" s="12" t="s">
        <v>24</v>
      </c>
      <c r="AW349" s="12" t="s">
        <v>41</v>
      </c>
      <c r="AX349" s="12" t="s">
        <v>78</v>
      </c>
      <c r="AY349" s="214" t="s">
        <v>151</v>
      </c>
    </row>
    <row r="350" spans="2:51" s="11" customFormat="1" ht="13.5">
      <c r="B350" s="186"/>
      <c r="D350" s="187" t="s">
        <v>161</v>
      </c>
      <c r="E350" s="188" t="s">
        <v>5</v>
      </c>
      <c r="F350" s="189" t="s">
        <v>1239</v>
      </c>
      <c r="H350" s="190">
        <v>0.207</v>
      </c>
      <c r="I350" s="191"/>
      <c r="L350" s="186"/>
      <c r="M350" s="192"/>
      <c r="N350" s="193"/>
      <c r="O350" s="193"/>
      <c r="P350" s="193"/>
      <c r="Q350" s="193"/>
      <c r="R350" s="193"/>
      <c r="S350" s="193"/>
      <c r="T350" s="194"/>
      <c r="AT350" s="195" t="s">
        <v>161</v>
      </c>
      <c r="AU350" s="195" t="s">
        <v>87</v>
      </c>
      <c r="AV350" s="11" t="s">
        <v>87</v>
      </c>
      <c r="AW350" s="11" t="s">
        <v>41</v>
      </c>
      <c r="AX350" s="11" t="s">
        <v>24</v>
      </c>
      <c r="AY350" s="195" t="s">
        <v>151</v>
      </c>
    </row>
    <row r="351" spans="2:65" s="1" customFormat="1" ht="22.5" customHeight="1">
      <c r="B351" s="173"/>
      <c r="C351" s="174" t="s">
        <v>509</v>
      </c>
      <c r="D351" s="174" t="s">
        <v>154</v>
      </c>
      <c r="E351" s="175" t="s">
        <v>1240</v>
      </c>
      <c r="F351" s="176" t="s">
        <v>1241</v>
      </c>
      <c r="G351" s="177" t="s">
        <v>278</v>
      </c>
      <c r="H351" s="178">
        <v>7.2</v>
      </c>
      <c r="I351" s="179"/>
      <c r="J351" s="180">
        <f>ROUND(I351*H351,2)</f>
        <v>0</v>
      </c>
      <c r="K351" s="176" t="s">
        <v>158</v>
      </c>
      <c r="L351" s="40"/>
      <c r="M351" s="181" t="s">
        <v>5</v>
      </c>
      <c r="N351" s="182" t="s">
        <v>49</v>
      </c>
      <c r="O351" s="41"/>
      <c r="P351" s="183">
        <f>O351*H351</f>
        <v>0</v>
      </c>
      <c r="Q351" s="183">
        <v>0.010875252</v>
      </c>
      <c r="R351" s="183">
        <f>Q351*H351</f>
        <v>0.0783018144</v>
      </c>
      <c r="S351" s="183">
        <v>0</v>
      </c>
      <c r="T351" s="184">
        <f>S351*H351</f>
        <v>0</v>
      </c>
      <c r="AR351" s="23" t="s">
        <v>176</v>
      </c>
      <c r="AT351" s="23" t="s">
        <v>154</v>
      </c>
      <c r="AU351" s="23" t="s">
        <v>87</v>
      </c>
      <c r="AY351" s="23" t="s">
        <v>151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23" t="s">
        <v>24</v>
      </c>
      <c r="BK351" s="185">
        <f>ROUND(I351*H351,2)</f>
        <v>0</v>
      </c>
      <c r="BL351" s="23" t="s">
        <v>176</v>
      </c>
      <c r="BM351" s="23" t="s">
        <v>1242</v>
      </c>
    </row>
    <row r="352" spans="2:51" s="12" customFormat="1" ht="13.5">
      <c r="B352" s="211"/>
      <c r="D352" s="206" t="s">
        <v>161</v>
      </c>
      <c r="E352" s="212" t="s">
        <v>5</v>
      </c>
      <c r="F352" s="213" t="s">
        <v>1235</v>
      </c>
      <c r="H352" s="214" t="s">
        <v>5</v>
      </c>
      <c r="I352" s="215"/>
      <c r="L352" s="211"/>
      <c r="M352" s="216"/>
      <c r="N352" s="217"/>
      <c r="O352" s="217"/>
      <c r="P352" s="217"/>
      <c r="Q352" s="217"/>
      <c r="R352" s="217"/>
      <c r="S352" s="217"/>
      <c r="T352" s="218"/>
      <c r="AT352" s="214" t="s">
        <v>161</v>
      </c>
      <c r="AU352" s="214" t="s">
        <v>87</v>
      </c>
      <c r="AV352" s="12" t="s">
        <v>24</v>
      </c>
      <c r="AW352" s="12" t="s">
        <v>41</v>
      </c>
      <c r="AX352" s="12" t="s">
        <v>78</v>
      </c>
      <c r="AY352" s="214" t="s">
        <v>151</v>
      </c>
    </row>
    <row r="353" spans="2:51" s="11" customFormat="1" ht="13.5">
      <c r="B353" s="186"/>
      <c r="D353" s="187" t="s">
        <v>161</v>
      </c>
      <c r="E353" s="188" t="s">
        <v>5</v>
      </c>
      <c r="F353" s="189" t="s">
        <v>1243</v>
      </c>
      <c r="H353" s="190">
        <v>7.2</v>
      </c>
      <c r="I353" s="191"/>
      <c r="L353" s="186"/>
      <c r="M353" s="192"/>
      <c r="N353" s="193"/>
      <c r="O353" s="193"/>
      <c r="P353" s="193"/>
      <c r="Q353" s="193"/>
      <c r="R353" s="193"/>
      <c r="S353" s="193"/>
      <c r="T353" s="194"/>
      <c r="AT353" s="195" t="s">
        <v>161</v>
      </c>
      <c r="AU353" s="195" t="s">
        <v>87</v>
      </c>
      <c r="AV353" s="11" t="s">
        <v>87</v>
      </c>
      <c r="AW353" s="11" t="s">
        <v>41</v>
      </c>
      <c r="AX353" s="11" t="s">
        <v>24</v>
      </c>
      <c r="AY353" s="195" t="s">
        <v>151</v>
      </c>
    </row>
    <row r="354" spans="2:65" s="1" customFormat="1" ht="22.5" customHeight="1">
      <c r="B354" s="173"/>
      <c r="C354" s="174" t="s">
        <v>515</v>
      </c>
      <c r="D354" s="174" t="s">
        <v>154</v>
      </c>
      <c r="E354" s="175" t="s">
        <v>1244</v>
      </c>
      <c r="F354" s="176" t="s">
        <v>1245</v>
      </c>
      <c r="G354" s="177" t="s">
        <v>278</v>
      </c>
      <c r="H354" s="178">
        <v>7.2</v>
      </c>
      <c r="I354" s="179"/>
      <c r="J354" s="180">
        <f>ROUND(I354*H354,2)</f>
        <v>0</v>
      </c>
      <c r="K354" s="176" t="s">
        <v>158</v>
      </c>
      <c r="L354" s="40"/>
      <c r="M354" s="181" t="s">
        <v>5</v>
      </c>
      <c r="N354" s="182" t="s">
        <v>49</v>
      </c>
      <c r="O354" s="41"/>
      <c r="P354" s="183">
        <f>O354*H354</f>
        <v>0</v>
      </c>
      <c r="Q354" s="183">
        <v>0</v>
      </c>
      <c r="R354" s="183">
        <f>Q354*H354</f>
        <v>0</v>
      </c>
      <c r="S354" s="183">
        <v>0</v>
      </c>
      <c r="T354" s="184">
        <f>S354*H354</f>
        <v>0</v>
      </c>
      <c r="AR354" s="23" t="s">
        <v>176</v>
      </c>
      <c r="AT354" s="23" t="s">
        <v>154</v>
      </c>
      <c r="AU354" s="23" t="s">
        <v>87</v>
      </c>
      <c r="AY354" s="23" t="s">
        <v>151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23" t="s">
        <v>24</v>
      </c>
      <c r="BK354" s="185">
        <f>ROUND(I354*H354,2)</f>
        <v>0</v>
      </c>
      <c r="BL354" s="23" t="s">
        <v>176</v>
      </c>
      <c r="BM354" s="23" t="s">
        <v>1246</v>
      </c>
    </row>
    <row r="355" spans="2:51" s="12" customFormat="1" ht="13.5">
      <c r="B355" s="211"/>
      <c r="D355" s="206" t="s">
        <v>161</v>
      </c>
      <c r="E355" s="212" t="s">
        <v>5</v>
      </c>
      <c r="F355" s="213" t="s">
        <v>1235</v>
      </c>
      <c r="H355" s="214" t="s">
        <v>5</v>
      </c>
      <c r="I355" s="215"/>
      <c r="L355" s="211"/>
      <c r="M355" s="216"/>
      <c r="N355" s="217"/>
      <c r="O355" s="217"/>
      <c r="P355" s="217"/>
      <c r="Q355" s="217"/>
      <c r="R355" s="217"/>
      <c r="S355" s="217"/>
      <c r="T355" s="218"/>
      <c r="AT355" s="214" t="s">
        <v>161</v>
      </c>
      <c r="AU355" s="214" t="s">
        <v>87</v>
      </c>
      <c r="AV355" s="12" t="s">
        <v>24</v>
      </c>
      <c r="AW355" s="12" t="s">
        <v>41</v>
      </c>
      <c r="AX355" s="12" t="s">
        <v>78</v>
      </c>
      <c r="AY355" s="214" t="s">
        <v>151</v>
      </c>
    </row>
    <row r="356" spans="2:51" s="11" customFormat="1" ht="13.5">
      <c r="B356" s="186"/>
      <c r="D356" s="187" t="s">
        <v>161</v>
      </c>
      <c r="E356" s="188" t="s">
        <v>5</v>
      </c>
      <c r="F356" s="189" t="s">
        <v>1243</v>
      </c>
      <c r="H356" s="190">
        <v>7.2</v>
      </c>
      <c r="I356" s="191"/>
      <c r="L356" s="186"/>
      <c r="M356" s="192"/>
      <c r="N356" s="193"/>
      <c r="O356" s="193"/>
      <c r="P356" s="193"/>
      <c r="Q356" s="193"/>
      <c r="R356" s="193"/>
      <c r="S356" s="193"/>
      <c r="T356" s="194"/>
      <c r="AT356" s="195" t="s">
        <v>161</v>
      </c>
      <c r="AU356" s="195" t="s">
        <v>87</v>
      </c>
      <c r="AV356" s="11" t="s">
        <v>87</v>
      </c>
      <c r="AW356" s="11" t="s">
        <v>41</v>
      </c>
      <c r="AX356" s="11" t="s">
        <v>24</v>
      </c>
      <c r="AY356" s="195" t="s">
        <v>151</v>
      </c>
    </row>
    <row r="357" spans="2:65" s="1" customFormat="1" ht="22.5" customHeight="1">
      <c r="B357" s="173"/>
      <c r="C357" s="174" t="s">
        <v>521</v>
      </c>
      <c r="D357" s="174" t="s">
        <v>154</v>
      </c>
      <c r="E357" s="175" t="s">
        <v>1247</v>
      </c>
      <c r="F357" s="176" t="s">
        <v>1248</v>
      </c>
      <c r="G357" s="177" t="s">
        <v>278</v>
      </c>
      <c r="H357" s="178">
        <v>106.7</v>
      </c>
      <c r="I357" s="179"/>
      <c r="J357" s="180">
        <f>ROUND(I357*H357,2)</f>
        <v>0</v>
      </c>
      <c r="K357" s="176" t="s">
        <v>158</v>
      </c>
      <c r="L357" s="40"/>
      <c r="M357" s="181" t="s">
        <v>5</v>
      </c>
      <c r="N357" s="182" t="s">
        <v>49</v>
      </c>
      <c r="O357" s="41"/>
      <c r="P357" s="183">
        <f>O357*H357</f>
        <v>0</v>
      </c>
      <c r="Q357" s="183">
        <v>0.4</v>
      </c>
      <c r="R357" s="183">
        <f>Q357*H357</f>
        <v>42.68000000000001</v>
      </c>
      <c r="S357" s="183">
        <v>0</v>
      </c>
      <c r="T357" s="184">
        <f>S357*H357</f>
        <v>0</v>
      </c>
      <c r="AR357" s="23" t="s">
        <v>176</v>
      </c>
      <c r="AT357" s="23" t="s">
        <v>154</v>
      </c>
      <c r="AU357" s="23" t="s">
        <v>87</v>
      </c>
      <c r="AY357" s="23" t="s">
        <v>151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23" t="s">
        <v>24</v>
      </c>
      <c r="BK357" s="185">
        <f>ROUND(I357*H357,2)</f>
        <v>0</v>
      </c>
      <c r="BL357" s="23" t="s">
        <v>176</v>
      </c>
      <c r="BM357" s="23" t="s">
        <v>1249</v>
      </c>
    </row>
    <row r="358" spans="2:51" s="12" customFormat="1" ht="13.5">
      <c r="B358" s="211"/>
      <c r="D358" s="206" t="s">
        <v>161</v>
      </c>
      <c r="E358" s="212" t="s">
        <v>5</v>
      </c>
      <c r="F358" s="213" t="s">
        <v>1250</v>
      </c>
      <c r="H358" s="214" t="s">
        <v>5</v>
      </c>
      <c r="I358" s="215"/>
      <c r="L358" s="211"/>
      <c r="M358" s="216"/>
      <c r="N358" s="217"/>
      <c r="O358" s="217"/>
      <c r="P358" s="217"/>
      <c r="Q358" s="217"/>
      <c r="R358" s="217"/>
      <c r="S358" s="217"/>
      <c r="T358" s="218"/>
      <c r="AT358" s="214" t="s">
        <v>161</v>
      </c>
      <c r="AU358" s="214" t="s">
        <v>87</v>
      </c>
      <c r="AV358" s="12" t="s">
        <v>24</v>
      </c>
      <c r="AW358" s="12" t="s">
        <v>41</v>
      </c>
      <c r="AX358" s="12" t="s">
        <v>78</v>
      </c>
      <c r="AY358" s="214" t="s">
        <v>151</v>
      </c>
    </row>
    <row r="359" spans="2:51" s="12" customFormat="1" ht="13.5">
      <c r="B359" s="211"/>
      <c r="D359" s="206" t="s">
        <v>161</v>
      </c>
      <c r="E359" s="212" t="s">
        <v>5</v>
      </c>
      <c r="F359" s="213" t="s">
        <v>1102</v>
      </c>
      <c r="H359" s="214" t="s">
        <v>5</v>
      </c>
      <c r="I359" s="215"/>
      <c r="L359" s="211"/>
      <c r="M359" s="216"/>
      <c r="N359" s="217"/>
      <c r="O359" s="217"/>
      <c r="P359" s="217"/>
      <c r="Q359" s="217"/>
      <c r="R359" s="217"/>
      <c r="S359" s="217"/>
      <c r="T359" s="218"/>
      <c r="AT359" s="214" t="s">
        <v>161</v>
      </c>
      <c r="AU359" s="214" t="s">
        <v>87</v>
      </c>
      <c r="AV359" s="12" t="s">
        <v>24</v>
      </c>
      <c r="AW359" s="12" t="s">
        <v>41</v>
      </c>
      <c r="AX359" s="12" t="s">
        <v>78</v>
      </c>
      <c r="AY359" s="214" t="s">
        <v>151</v>
      </c>
    </row>
    <row r="360" spans="2:51" s="12" customFormat="1" ht="13.5">
      <c r="B360" s="211"/>
      <c r="D360" s="206" t="s">
        <v>161</v>
      </c>
      <c r="E360" s="212" t="s">
        <v>5</v>
      </c>
      <c r="F360" s="213" t="s">
        <v>1251</v>
      </c>
      <c r="H360" s="214" t="s">
        <v>5</v>
      </c>
      <c r="I360" s="215"/>
      <c r="L360" s="211"/>
      <c r="M360" s="216"/>
      <c r="N360" s="217"/>
      <c r="O360" s="217"/>
      <c r="P360" s="217"/>
      <c r="Q360" s="217"/>
      <c r="R360" s="217"/>
      <c r="S360" s="217"/>
      <c r="T360" s="218"/>
      <c r="AT360" s="214" t="s">
        <v>161</v>
      </c>
      <c r="AU360" s="214" t="s">
        <v>87</v>
      </c>
      <c r="AV360" s="12" t="s">
        <v>24</v>
      </c>
      <c r="AW360" s="12" t="s">
        <v>41</v>
      </c>
      <c r="AX360" s="12" t="s">
        <v>78</v>
      </c>
      <c r="AY360" s="214" t="s">
        <v>151</v>
      </c>
    </row>
    <row r="361" spans="2:51" s="11" customFormat="1" ht="13.5">
      <c r="B361" s="186"/>
      <c r="D361" s="206" t="s">
        <v>161</v>
      </c>
      <c r="E361" s="195" t="s">
        <v>5</v>
      </c>
      <c r="F361" s="207" t="s">
        <v>1117</v>
      </c>
      <c r="H361" s="208">
        <v>22.4</v>
      </c>
      <c r="I361" s="191"/>
      <c r="L361" s="186"/>
      <c r="M361" s="192"/>
      <c r="N361" s="193"/>
      <c r="O361" s="193"/>
      <c r="P361" s="193"/>
      <c r="Q361" s="193"/>
      <c r="R361" s="193"/>
      <c r="S361" s="193"/>
      <c r="T361" s="194"/>
      <c r="AT361" s="195" t="s">
        <v>161</v>
      </c>
      <c r="AU361" s="195" t="s">
        <v>87</v>
      </c>
      <c r="AV361" s="11" t="s">
        <v>87</v>
      </c>
      <c r="AW361" s="11" t="s">
        <v>41</v>
      </c>
      <c r="AX361" s="11" t="s">
        <v>78</v>
      </c>
      <c r="AY361" s="195" t="s">
        <v>151</v>
      </c>
    </row>
    <row r="362" spans="2:51" s="12" customFormat="1" ht="13.5">
      <c r="B362" s="211"/>
      <c r="D362" s="206" t="s">
        <v>161</v>
      </c>
      <c r="E362" s="212" t="s">
        <v>5</v>
      </c>
      <c r="F362" s="213" t="s">
        <v>1118</v>
      </c>
      <c r="H362" s="214" t="s">
        <v>5</v>
      </c>
      <c r="I362" s="215"/>
      <c r="L362" s="211"/>
      <c r="M362" s="216"/>
      <c r="N362" s="217"/>
      <c r="O362" s="217"/>
      <c r="P362" s="217"/>
      <c r="Q362" s="217"/>
      <c r="R362" s="217"/>
      <c r="S362" s="217"/>
      <c r="T362" s="218"/>
      <c r="AT362" s="214" t="s">
        <v>161</v>
      </c>
      <c r="AU362" s="214" t="s">
        <v>87</v>
      </c>
      <c r="AV362" s="12" t="s">
        <v>24</v>
      </c>
      <c r="AW362" s="12" t="s">
        <v>41</v>
      </c>
      <c r="AX362" s="12" t="s">
        <v>78</v>
      </c>
      <c r="AY362" s="214" t="s">
        <v>151</v>
      </c>
    </row>
    <row r="363" spans="2:51" s="12" customFormat="1" ht="13.5">
      <c r="B363" s="211"/>
      <c r="D363" s="206" t="s">
        <v>161</v>
      </c>
      <c r="E363" s="212" t="s">
        <v>5</v>
      </c>
      <c r="F363" s="213" t="s">
        <v>1252</v>
      </c>
      <c r="H363" s="214" t="s">
        <v>5</v>
      </c>
      <c r="I363" s="215"/>
      <c r="L363" s="211"/>
      <c r="M363" s="216"/>
      <c r="N363" s="217"/>
      <c r="O363" s="217"/>
      <c r="P363" s="217"/>
      <c r="Q363" s="217"/>
      <c r="R363" s="217"/>
      <c r="S363" s="217"/>
      <c r="T363" s="218"/>
      <c r="AT363" s="214" t="s">
        <v>161</v>
      </c>
      <c r="AU363" s="214" t="s">
        <v>87</v>
      </c>
      <c r="AV363" s="12" t="s">
        <v>24</v>
      </c>
      <c r="AW363" s="12" t="s">
        <v>41</v>
      </c>
      <c r="AX363" s="12" t="s">
        <v>78</v>
      </c>
      <c r="AY363" s="214" t="s">
        <v>151</v>
      </c>
    </row>
    <row r="364" spans="2:51" s="11" customFormat="1" ht="13.5">
      <c r="B364" s="186"/>
      <c r="D364" s="206" t="s">
        <v>161</v>
      </c>
      <c r="E364" s="195" t="s">
        <v>5</v>
      </c>
      <c r="F364" s="207" t="s">
        <v>1120</v>
      </c>
      <c r="H364" s="208">
        <v>9.3</v>
      </c>
      <c r="I364" s="191"/>
      <c r="L364" s="186"/>
      <c r="M364" s="192"/>
      <c r="N364" s="193"/>
      <c r="O364" s="193"/>
      <c r="P364" s="193"/>
      <c r="Q364" s="193"/>
      <c r="R364" s="193"/>
      <c r="S364" s="193"/>
      <c r="T364" s="194"/>
      <c r="AT364" s="195" t="s">
        <v>161</v>
      </c>
      <c r="AU364" s="195" t="s">
        <v>87</v>
      </c>
      <c r="AV364" s="11" t="s">
        <v>87</v>
      </c>
      <c r="AW364" s="11" t="s">
        <v>41</v>
      </c>
      <c r="AX364" s="11" t="s">
        <v>78</v>
      </c>
      <c r="AY364" s="195" t="s">
        <v>151</v>
      </c>
    </row>
    <row r="365" spans="2:51" s="12" customFormat="1" ht="13.5">
      <c r="B365" s="211"/>
      <c r="D365" s="206" t="s">
        <v>161</v>
      </c>
      <c r="E365" s="212" t="s">
        <v>5</v>
      </c>
      <c r="F365" s="213" t="s">
        <v>1107</v>
      </c>
      <c r="H365" s="214" t="s">
        <v>5</v>
      </c>
      <c r="I365" s="215"/>
      <c r="L365" s="211"/>
      <c r="M365" s="216"/>
      <c r="N365" s="217"/>
      <c r="O365" s="217"/>
      <c r="P365" s="217"/>
      <c r="Q365" s="217"/>
      <c r="R365" s="217"/>
      <c r="S365" s="217"/>
      <c r="T365" s="218"/>
      <c r="AT365" s="214" t="s">
        <v>161</v>
      </c>
      <c r="AU365" s="214" t="s">
        <v>87</v>
      </c>
      <c r="AV365" s="12" t="s">
        <v>24</v>
      </c>
      <c r="AW365" s="12" t="s">
        <v>41</v>
      </c>
      <c r="AX365" s="12" t="s">
        <v>78</v>
      </c>
      <c r="AY365" s="214" t="s">
        <v>151</v>
      </c>
    </row>
    <row r="366" spans="2:51" s="12" customFormat="1" ht="13.5">
      <c r="B366" s="211"/>
      <c r="D366" s="206" t="s">
        <v>161</v>
      </c>
      <c r="E366" s="212" t="s">
        <v>5</v>
      </c>
      <c r="F366" s="213" t="s">
        <v>1253</v>
      </c>
      <c r="H366" s="214" t="s">
        <v>5</v>
      </c>
      <c r="I366" s="215"/>
      <c r="L366" s="211"/>
      <c r="M366" s="216"/>
      <c r="N366" s="217"/>
      <c r="O366" s="217"/>
      <c r="P366" s="217"/>
      <c r="Q366" s="217"/>
      <c r="R366" s="217"/>
      <c r="S366" s="217"/>
      <c r="T366" s="218"/>
      <c r="AT366" s="214" t="s">
        <v>161</v>
      </c>
      <c r="AU366" s="214" t="s">
        <v>87</v>
      </c>
      <c r="AV366" s="12" t="s">
        <v>24</v>
      </c>
      <c r="AW366" s="12" t="s">
        <v>41</v>
      </c>
      <c r="AX366" s="12" t="s">
        <v>78</v>
      </c>
      <c r="AY366" s="214" t="s">
        <v>151</v>
      </c>
    </row>
    <row r="367" spans="2:51" s="11" customFormat="1" ht="13.5">
      <c r="B367" s="186"/>
      <c r="D367" s="206" t="s">
        <v>161</v>
      </c>
      <c r="E367" s="195" t="s">
        <v>5</v>
      </c>
      <c r="F367" s="207" t="s">
        <v>1254</v>
      </c>
      <c r="H367" s="208">
        <v>29.8</v>
      </c>
      <c r="I367" s="191"/>
      <c r="L367" s="186"/>
      <c r="M367" s="192"/>
      <c r="N367" s="193"/>
      <c r="O367" s="193"/>
      <c r="P367" s="193"/>
      <c r="Q367" s="193"/>
      <c r="R367" s="193"/>
      <c r="S367" s="193"/>
      <c r="T367" s="194"/>
      <c r="AT367" s="195" t="s">
        <v>161</v>
      </c>
      <c r="AU367" s="195" t="s">
        <v>87</v>
      </c>
      <c r="AV367" s="11" t="s">
        <v>87</v>
      </c>
      <c r="AW367" s="11" t="s">
        <v>41</v>
      </c>
      <c r="AX367" s="11" t="s">
        <v>78</v>
      </c>
      <c r="AY367" s="195" t="s">
        <v>151</v>
      </c>
    </row>
    <row r="368" spans="2:51" s="12" customFormat="1" ht="13.5">
      <c r="B368" s="211"/>
      <c r="D368" s="206" t="s">
        <v>161</v>
      </c>
      <c r="E368" s="212" t="s">
        <v>5</v>
      </c>
      <c r="F368" s="213" t="s">
        <v>1109</v>
      </c>
      <c r="H368" s="214" t="s">
        <v>5</v>
      </c>
      <c r="I368" s="215"/>
      <c r="L368" s="211"/>
      <c r="M368" s="216"/>
      <c r="N368" s="217"/>
      <c r="O368" s="217"/>
      <c r="P368" s="217"/>
      <c r="Q368" s="217"/>
      <c r="R368" s="217"/>
      <c r="S368" s="217"/>
      <c r="T368" s="218"/>
      <c r="AT368" s="214" t="s">
        <v>161</v>
      </c>
      <c r="AU368" s="214" t="s">
        <v>87</v>
      </c>
      <c r="AV368" s="12" t="s">
        <v>24</v>
      </c>
      <c r="AW368" s="12" t="s">
        <v>41</v>
      </c>
      <c r="AX368" s="12" t="s">
        <v>78</v>
      </c>
      <c r="AY368" s="214" t="s">
        <v>151</v>
      </c>
    </row>
    <row r="369" spans="2:51" s="12" customFormat="1" ht="13.5">
      <c r="B369" s="211"/>
      <c r="D369" s="206" t="s">
        <v>161</v>
      </c>
      <c r="E369" s="212" t="s">
        <v>5</v>
      </c>
      <c r="F369" s="213" t="s">
        <v>1251</v>
      </c>
      <c r="H369" s="214" t="s">
        <v>5</v>
      </c>
      <c r="I369" s="215"/>
      <c r="L369" s="211"/>
      <c r="M369" s="216"/>
      <c r="N369" s="217"/>
      <c r="O369" s="217"/>
      <c r="P369" s="217"/>
      <c r="Q369" s="217"/>
      <c r="R369" s="217"/>
      <c r="S369" s="217"/>
      <c r="T369" s="218"/>
      <c r="AT369" s="214" t="s">
        <v>161</v>
      </c>
      <c r="AU369" s="214" t="s">
        <v>87</v>
      </c>
      <c r="AV369" s="12" t="s">
        <v>24</v>
      </c>
      <c r="AW369" s="12" t="s">
        <v>41</v>
      </c>
      <c r="AX369" s="12" t="s">
        <v>78</v>
      </c>
      <c r="AY369" s="214" t="s">
        <v>151</v>
      </c>
    </row>
    <row r="370" spans="2:51" s="11" customFormat="1" ht="13.5">
      <c r="B370" s="186"/>
      <c r="D370" s="206" t="s">
        <v>161</v>
      </c>
      <c r="E370" s="195" t="s">
        <v>5</v>
      </c>
      <c r="F370" s="207" t="s">
        <v>1255</v>
      </c>
      <c r="H370" s="208">
        <v>25.9</v>
      </c>
      <c r="I370" s="191"/>
      <c r="L370" s="186"/>
      <c r="M370" s="192"/>
      <c r="N370" s="193"/>
      <c r="O370" s="193"/>
      <c r="P370" s="193"/>
      <c r="Q370" s="193"/>
      <c r="R370" s="193"/>
      <c r="S370" s="193"/>
      <c r="T370" s="194"/>
      <c r="AT370" s="195" t="s">
        <v>161</v>
      </c>
      <c r="AU370" s="195" t="s">
        <v>87</v>
      </c>
      <c r="AV370" s="11" t="s">
        <v>87</v>
      </c>
      <c r="AW370" s="11" t="s">
        <v>41</v>
      </c>
      <c r="AX370" s="11" t="s">
        <v>78</v>
      </c>
      <c r="AY370" s="195" t="s">
        <v>151</v>
      </c>
    </row>
    <row r="371" spans="2:51" s="12" customFormat="1" ht="13.5">
      <c r="B371" s="211"/>
      <c r="D371" s="206" t="s">
        <v>161</v>
      </c>
      <c r="E371" s="212" t="s">
        <v>5</v>
      </c>
      <c r="F371" s="213" t="s">
        <v>1110</v>
      </c>
      <c r="H371" s="214" t="s">
        <v>5</v>
      </c>
      <c r="I371" s="215"/>
      <c r="L371" s="211"/>
      <c r="M371" s="216"/>
      <c r="N371" s="217"/>
      <c r="O371" s="217"/>
      <c r="P371" s="217"/>
      <c r="Q371" s="217"/>
      <c r="R371" s="217"/>
      <c r="S371" s="217"/>
      <c r="T371" s="218"/>
      <c r="AT371" s="214" t="s">
        <v>161</v>
      </c>
      <c r="AU371" s="214" t="s">
        <v>87</v>
      </c>
      <c r="AV371" s="12" t="s">
        <v>24</v>
      </c>
      <c r="AW371" s="12" t="s">
        <v>41</v>
      </c>
      <c r="AX371" s="12" t="s">
        <v>78</v>
      </c>
      <c r="AY371" s="214" t="s">
        <v>151</v>
      </c>
    </row>
    <row r="372" spans="2:51" s="12" customFormat="1" ht="13.5">
      <c r="B372" s="211"/>
      <c r="D372" s="206" t="s">
        <v>161</v>
      </c>
      <c r="E372" s="212" t="s">
        <v>5</v>
      </c>
      <c r="F372" s="213" t="s">
        <v>1251</v>
      </c>
      <c r="H372" s="214" t="s">
        <v>5</v>
      </c>
      <c r="I372" s="215"/>
      <c r="L372" s="211"/>
      <c r="M372" s="216"/>
      <c r="N372" s="217"/>
      <c r="O372" s="217"/>
      <c r="P372" s="217"/>
      <c r="Q372" s="217"/>
      <c r="R372" s="217"/>
      <c r="S372" s="217"/>
      <c r="T372" s="218"/>
      <c r="AT372" s="214" t="s">
        <v>161</v>
      </c>
      <c r="AU372" s="214" t="s">
        <v>87</v>
      </c>
      <c r="AV372" s="12" t="s">
        <v>24</v>
      </c>
      <c r="AW372" s="12" t="s">
        <v>41</v>
      </c>
      <c r="AX372" s="12" t="s">
        <v>78</v>
      </c>
      <c r="AY372" s="214" t="s">
        <v>151</v>
      </c>
    </row>
    <row r="373" spans="2:51" s="11" customFormat="1" ht="13.5">
      <c r="B373" s="186"/>
      <c r="D373" s="206" t="s">
        <v>161</v>
      </c>
      <c r="E373" s="195" t="s">
        <v>5</v>
      </c>
      <c r="F373" s="207" t="s">
        <v>1256</v>
      </c>
      <c r="H373" s="208">
        <v>19.3</v>
      </c>
      <c r="I373" s="191"/>
      <c r="L373" s="186"/>
      <c r="M373" s="192"/>
      <c r="N373" s="193"/>
      <c r="O373" s="193"/>
      <c r="P373" s="193"/>
      <c r="Q373" s="193"/>
      <c r="R373" s="193"/>
      <c r="S373" s="193"/>
      <c r="T373" s="194"/>
      <c r="AT373" s="195" t="s">
        <v>161</v>
      </c>
      <c r="AU373" s="195" t="s">
        <v>87</v>
      </c>
      <c r="AV373" s="11" t="s">
        <v>87</v>
      </c>
      <c r="AW373" s="11" t="s">
        <v>41</v>
      </c>
      <c r="AX373" s="11" t="s">
        <v>78</v>
      </c>
      <c r="AY373" s="195" t="s">
        <v>151</v>
      </c>
    </row>
    <row r="374" spans="2:51" s="13" customFormat="1" ht="13.5">
      <c r="B374" s="225"/>
      <c r="D374" s="187" t="s">
        <v>161</v>
      </c>
      <c r="E374" s="226" t="s">
        <v>5</v>
      </c>
      <c r="F374" s="227" t="s">
        <v>283</v>
      </c>
      <c r="H374" s="228">
        <v>106.7</v>
      </c>
      <c r="I374" s="229"/>
      <c r="L374" s="225"/>
      <c r="M374" s="230"/>
      <c r="N374" s="231"/>
      <c r="O374" s="231"/>
      <c r="P374" s="231"/>
      <c r="Q374" s="231"/>
      <c r="R374" s="231"/>
      <c r="S374" s="231"/>
      <c r="T374" s="232"/>
      <c r="AT374" s="233" t="s">
        <v>161</v>
      </c>
      <c r="AU374" s="233" t="s">
        <v>87</v>
      </c>
      <c r="AV374" s="13" t="s">
        <v>176</v>
      </c>
      <c r="AW374" s="13" t="s">
        <v>41</v>
      </c>
      <c r="AX374" s="13" t="s">
        <v>24</v>
      </c>
      <c r="AY374" s="233" t="s">
        <v>151</v>
      </c>
    </row>
    <row r="375" spans="2:65" s="1" customFormat="1" ht="22.5" customHeight="1">
      <c r="B375" s="173"/>
      <c r="C375" s="174" t="s">
        <v>527</v>
      </c>
      <c r="D375" s="174" t="s">
        <v>154</v>
      </c>
      <c r="E375" s="175" t="s">
        <v>1257</v>
      </c>
      <c r="F375" s="176" t="s">
        <v>1258</v>
      </c>
      <c r="G375" s="177" t="s">
        <v>299</v>
      </c>
      <c r="H375" s="178">
        <v>2.136</v>
      </c>
      <c r="I375" s="179"/>
      <c r="J375" s="180">
        <f>ROUND(I375*H375,2)</f>
        <v>0</v>
      </c>
      <c r="K375" s="176" t="s">
        <v>158</v>
      </c>
      <c r="L375" s="40"/>
      <c r="M375" s="181" t="s">
        <v>5</v>
      </c>
      <c r="N375" s="182" t="s">
        <v>49</v>
      </c>
      <c r="O375" s="41"/>
      <c r="P375" s="183">
        <f>O375*H375</f>
        <v>0</v>
      </c>
      <c r="Q375" s="183">
        <v>2.492545</v>
      </c>
      <c r="R375" s="183">
        <f>Q375*H375</f>
        <v>5.32407612</v>
      </c>
      <c r="S375" s="183">
        <v>0</v>
      </c>
      <c r="T375" s="184">
        <f>S375*H375</f>
        <v>0</v>
      </c>
      <c r="AR375" s="23" t="s">
        <v>176</v>
      </c>
      <c r="AT375" s="23" t="s">
        <v>154</v>
      </c>
      <c r="AU375" s="23" t="s">
        <v>87</v>
      </c>
      <c r="AY375" s="23" t="s">
        <v>151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23" t="s">
        <v>24</v>
      </c>
      <c r="BK375" s="185">
        <f>ROUND(I375*H375,2)</f>
        <v>0</v>
      </c>
      <c r="BL375" s="23" t="s">
        <v>176</v>
      </c>
      <c r="BM375" s="23" t="s">
        <v>1259</v>
      </c>
    </row>
    <row r="376" spans="2:51" s="12" customFormat="1" ht="13.5">
      <c r="B376" s="211"/>
      <c r="D376" s="206" t="s">
        <v>161</v>
      </c>
      <c r="E376" s="212" t="s">
        <v>5</v>
      </c>
      <c r="F376" s="213" t="s">
        <v>1260</v>
      </c>
      <c r="H376" s="214" t="s">
        <v>5</v>
      </c>
      <c r="I376" s="215"/>
      <c r="L376" s="211"/>
      <c r="M376" s="216"/>
      <c r="N376" s="217"/>
      <c r="O376" s="217"/>
      <c r="P376" s="217"/>
      <c r="Q376" s="217"/>
      <c r="R376" s="217"/>
      <c r="S376" s="217"/>
      <c r="T376" s="218"/>
      <c r="AT376" s="214" t="s">
        <v>161</v>
      </c>
      <c r="AU376" s="214" t="s">
        <v>87</v>
      </c>
      <c r="AV376" s="12" t="s">
        <v>24</v>
      </c>
      <c r="AW376" s="12" t="s">
        <v>41</v>
      </c>
      <c r="AX376" s="12" t="s">
        <v>78</v>
      </c>
      <c r="AY376" s="214" t="s">
        <v>151</v>
      </c>
    </row>
    <row r="377" spans="2:51" s="12" customFormat="1" ht="13.5">
      <c r="B377" s="211"/>
      <c r="D377" s="206" t="s">
        <v>161</v>
      </c>
      <c r="E377" s="212" t="s">
        <v>5</v>
      </c>
      <c r="F377" s="213" t="s">
        <v>1183</v>
      </c>
      <c r="H377" s="214" t="s">
        <v>5</v>
      </c>
      <c r="I377" s="215"/>
      <c r="L377" s="211"/>
      <c r="M377" s="216"/>
      <c r="N377" s="217"/>
      <c r="O377" s="217"/>
      <c r="P377" s="217"/>
      <c r="Q377" s="217"/>
      <c r="R377" s="217"/>
      <c r="S377" s="217"/>
      <c r="T377" s="218"/>
      <c r="AT377" s="214" t="s">
        <v>161</v>
      </c>
      <c r="AU377" s="214" t="s">
        <v>87</v>
      </c>
      <c r="AV377" s="12" t="s">
        <v>24</v>
      </c>
      <c r="AW377" s="12" t="s">
        <v>41</v>
      </c>
      <c r="AX377" s="12" t="s">
        <v>78</v>
      </c>
      <c r="AY377" s="214" t="s">
        <v>151</v>
      </c>
    </row>
    <row r="378" spans="2:51" s="11" customFormat="1" ht="13.5">
      <c r="B378" s="186"/>
      <c r="D378" s="206" t="s">
        <v>161</v>
      </c>
      <c r="E378" s="195" t="s">
        <v>5</v>
      </c>
      <c r="F378" s="207" t="s">
        <v>1054</v>
      </c>
      <c r="H378" s="208">
        <v>0.72</v>
      </c>
      <c r="I378" s="191"/>
      <c r="L378" s="186"/>
      <c r="M378" s="192"/>
      <c r="N378" s="193"/>
      <c r="O378" s="193"/>
      <c r="P378" s="193"/>
      <c r="Q378" s="193"/>
      <c r="R378" s="193"/>
      <c r="S378" s="193"/>
      <c r="T378" s="194"/>
      <c r="AT378" s="195" t="s">
        <v>161</v>
      </c>
      <c r="AU378" s="195" t="s">
        <v>87</v>
      </c>
      <c r="AV378" s="11" t="s">
        <v>87</v>
      </c>
      <c r="AW378" s="11" t="s">
        <v>41</v>
      </c>
      <c r="AX378" s="11" t="s">
        <v>78</v>
      </c>
      <c r="AY378" s="195" t="s">
        <v>151</v>
      </c>
    </row>
    <row r="379" spans="2:51" s="12" customFormat="1" ht="13.5">
      <c r="B379" s="211"/>
      <c r="D379" s="206" t="s">
        <v>161</v>
      </c>
      <c r="E379" s="212" t="s">
        <v>5</v>
      </c>
      <c r="F379" s="213" t="s">
        <v>1261</v>
      </c>
      <c r="H379" s="214" t="s">
        <v>5</v>
      </c>
      <c r="I379" s="215"/>
      <c r="L379" s="211"/>
      <c r="M379" s="216"/>
      <c r="N379" s="217"/>
      <c r="O379" s="217"/>
      <c r="P379" s="217"/>
      <c r="Q379" s="217"/>
      <c r="R379" s="217"/>
      <c r="S379" s="217"/>
      <c r="T379" s="218"/>
      <c r="AT379" s="214" t="s">
        <v>161</v>
      </c>
      <c r="AU379" s="214" t="s">
        <v>87</v>
      </c>
      <c r="AV379" s="12" t="s">
        <v>24</v>
      </c>
      <c r="AW379" s="12" t="s">
        <v>41</v>
      </c>
      <c r="AX379" s="12" t="s">
        <v>78</v>
      </c>
      <c r="AY379" s="214" t="s">
        <v>151</v>
      </c>
    </row>
    <row r="380" spans="2:51" s="11" customFormat="1" ht="13.5">
      <c r="B380" s="186"/>
      <c r="D380" s="206" t="s">
        <v>161</v>
      </c>
      <c r="E380" s="195" t="s">
        <v>5</v>
      </c>
      <c r="F380" s="207" t="s">
        <v>1056</v>
      </c>
      <c r="H380" s="208">
        <v>0.696</v>
      </c>
      <c r="I380" s="191"/>
      <c r="L380" s="186"/>
      <c r="M380" s="192"/>
      <c r="N380" s="193"/>
      <c r="O380" s="193"/>
      <c r="P380" s="193"/>
      <c r="Q380" s="193"/>
      <c r="R380" s="193"/>
      <c r="S380" s="193"/>
      <c r="T380" s="194"/>
      <c r="AT380" s="195" t="s">
        <v>161</v>
      </c>
      <c r="AU380" s="195" t="s">
        <v>87</v>
      </c>
      <c r="AV380" s="11" t="s">
        <v>87</v>
      </c>
      <c r="AW380" s="11" t="s">
        <v>41</v>
      </c>
      <c r="AX380" s="11" t="s">
        <v>78</v>
      </c>
      <c r="AY380" s="195" t="s">
        <v>151</v>
      </c>
    </row>
    <row r="381" spans="2:51" s="12" customFormat="1" ht="13.5">
      <c r="B381" s="211"/>
      <c r="D381" s="206" t="s">
        <v>161</v>
      </c>
      <c r="E381" s="212" t="s">
        <v>5</v>
      </c>
      <c r="F381" s="213" t="s">
        <v>1167</v>
      </c>
      <c r="H381" s="214" t="s">
        <v>5</v>
      </c>
      <c r="I381" s="215"/>
      <c r="L381" s="211"/>
      <c r="M381" s="216"/>
      <c r="N381" s="217"/>
      <c r="O381" s="217"/>
      <c r="P381" s="217"/>
      <c r="Q381" s="217"/>
      <c r="R381" s="217"/>
      <c r="S381" s="217"/>
      <c r="T381" s="218"/>
      <c r="AT381" s="214" t="s">
        <v>161</v>
      </c>
      <c r="AU381" s="214" t="s">
        <v>87</v>
      </c>
      <c r="AV381" s="12" t="s">
        <v>24</v>
      </c>
      <c r="AW381" s="12" t="s">
        <v>41</v>
      </c>
      <c r="AX381" s="12" t="s">
        <v>78</v>
      </c>
      <c r="AY381" s="214" t="s">
        <v>151</v>
      </c>
    </row>
    <row r="382" spans="2:51" s="11" customFormat="1" ht="13.5">
      <c r="B382" s="186"/>
      <c r="D382" s="206" t="s">
        <v>161</v>
      </c>
      <c r="E382" s="195" t="s">
        <v>5</v>
      </c>
      <c r="F382" s="207" t="s">
        <v>1054</v>
      </c>
      <c r="H382" s="208">
        <v>0.72</v>
      </c>
      <c r="I382" s="191"/>
      <c r="L382" s="186"/>
      <c r="M382" s="192"/>
      <c r="N382" s="193"/>
      <c r="O382" s="193"/>
      <c r="P382" s="193"/>
      <c r="Q382" s="193"/>
      <c r="R382" s="193"/>
      <c r="S382" s="193"/>
      <c r="T382" s="194"/>
      <c r="AT382" s="195" t="s">
        <v>161</v>
      </c>
      <c r="AU382" s="195" t="s">
        <v>87</v>
      </c>
      <c r="AV382" s="11" t="s">
        <v>87</v>
      </c>
      <c r="AW382" s="11" t="s">
        <v>41</v>
      </c>
      <c r="AX382" s="11" t="s">
        <v>78</v>
      </c>
      <c r="AY382" s="195" t="s">
        <v>151</v>
      </c>
    </row>
    <row r="383" spans="2:51" s="13" customFormat="1" ht="13.5">
      <c r="B383" s="225"/>
      <c r="D383" s="187" t="s">
        <v>161</v>
      </c>
      <c r="E383" s="226" t="s">
        <v>5</v>
      </c>
      <c r="F383" s="227" t="s">
        <v>283</v>
      </c>
      <c r="H383" s="228">
        <v>2.136</v>
      </c>
      <c r="I383" s="229"/>
      <c r="L383" s="225"/>
      <c r="M383" s="230"/>
      <c r="N383" s="231"/>
      <c r="O383" s="231"/>
      <c r="P383" s="231"/>
      <c r="Q383" s="231"/>
      <c r="R383" s="231"/>
      <c r="S383" s="231"/>
      <c r="T383" s="232"/>
      <c r="AT383" s="233" t="s">
        <v>161</v>
      </c>
      <c r="AU383" s="233" t="s">
        <v>87</v>
      </c>
      <c r="AV383" s="13" t="s">
        <v>176</v>
      </c>
      <c r="AW383" s="13" t="s">
        <v>41</v>
      </c>
      <c r="AX383" s="13" t="s">
        <v>24</v>
      </c>
      <c r="AY383" s="233" t="s">
        <v>151</v>
      </c>
    </row>
    <row r="384" spans="2:65" s="1" customFormat="1" ht="22.5" customHeight="1">
      <c r="B384" s="173"/>
      <c r="C384" s="174" t="s">
        <v>532</v>
      </c>
      <c r="D384" s="174" t="s">
        <v>154</v>
      </c>
      <c r="E384" s="175" t="s">
        <v>1262</v>
      </c>
      <c r="F384" s="176" t="s">
        <v>1263</v>
      </c>
      <c r="G384" s="177" t="s">
        <v>278</v>
      </c>
      <c r="H384" s="178">
        <v>87.4</v>
      </c>
      <c r="I384" s="179"/>
      <c r="J384" s="180">
        <f>ROUND(I384*H384,2)</f>
        <v>0</v>
      </c>
      <c r="K384" s="176" t="s">
        <v>158</v>
      </c>
      <c r="L384" s="40"/>
      <c r="M384" s="181" t="s">
        <v>5</v>
      </c>
      <c r="N384" s="182" t="s">
        <v>49</v>
      </c>
      <c r="O384" s="41"/>
      <c r="P384" s="183">
        <f>O384*H384</f>
        <v>0</v>
      </c>
      <c r="Q384" s="183">
        <v>0.5134</v>
      </c>
      <c r="R384" s="183">
        <f>Q384*H384</f>
        <v>44.87116</v>
      </c>
      <c r="S384" s="183">
        <v>0</v>
      </c>
      <c r="T384" s="184">
        <f>S384*H384</f>
        <v>0</v>
      </c>
      <c r="AR384" s="23" t="s">
        <v>176</v>
      </c>
      <c r="AT384" s="23" t="s">
        <v>154</v>
      </c>
      <c r="AU384" s="23" t="s">
        <v>87</v>
      </c>
      <c r="AY384" s="23" t="s">
        <v>151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23" t="s">
        <v>24</v>
      </c>
      <c r="BK384" s="185">
        <f>ROUND(I384*H384,2)</f>
        <v>0</v>
      </c>
      <c r="BL384" s="23" t="s">
        <v>176</v>
      </c>
      <c r="BM384" s="23" t="s">
        <v>1264</v>
      </c>
    </row>
    <row r="385" spans="2:51" s="12" customFormat="1" ht="13.5">
      <c r="B385" s="211"/>
      <c r="D385" s="206" t="s">
        <v>161</v>
      </c>
      <c r="E385" s="212" t="s">
        <v>5</v>
      </c>
      <c r="F385" s="213" t="s">
        <v>1265</v>
      </c>
      <c r="H385" s="214" t="s">
        <v>5</v>
      </c>
      <c r="I385" s="215"/>
      <c r="L385" s="211"/>
      <c r="M385" s="216"/>
      <c r="N385" s="217"/>
      <c r="O385" s="217"/>
      <c r="P385" s="217"/>
      <c r="Q385" s="217"/>
      <c r="R385" s="217"/>
      <c r="S385" s="217"/>
      <c r="T385" s="218"/>
      <c r="AT385" s="214" t="s">
        <v>161</v>
      </c>
      <c r="AU385" s="214" t="s">
        <v>87</v>
      </c>
      <c r="AV385" s="12" t="s">
        <v>24</v>
      </c>
      <c r="AW385" s="12" t="s">
        <v>41</v>
      </c>
      <c r="AX385" s="12" t="s">
        <v>78</v>
      </c>
      <c r="AY385" s="214" t="s">
        <v>151</v>
      </c>
    </row>
    <row r="386" spans="2:51" s="12" customFormat="1" ht="13.5">
      <c r="B386" s="211"/>
      <c r="D386" s="206" t="s">
        <v>161</v>
      </c>
      <c r="E386" s="212" t="s">
        <v>5</v>
      </c>
      <c r="F386" s="213" t="s">
        <v>1102</v>
      </c>
      <c r="H386" s="214" t="s">
        <v>5</v>
      </c>
      <c r="I386" s="215"/>
      <c r="L386" s="211"/>
      <c r="M386" s="216"/>
      <c r="N386" s="217"/>
      <c r="O386" s="217"/>
      <c r="P386" s="217"/>
      <c r="Q386" s="217"/>
      <c r="R386" s="217"/>
      <c r="S386" s="217"/>
      <c r="T386" s="218"/>
      <c r="AT386" s="214" t="s">
        <v>161</v>
      </c>
      <c r="AU386" s="214" t="s">
        <v>87</v>
      </c>
      <c r="AV386" s="12" t="s">
        <v>24</v>
      </c>
      <c r="AW386" s="12" t="s">
        <v>41</v>
      </c>
      <c r="AX386" s="12" t="s">
        <v>78</v>
      </c>
      <c r="AY386" s="214" t="s">
        <v>151</v>
      </c>
    </row>
    <row r="387" spans="2:51" s="12" customFormat="1" ht="13.5">
      <c r="B387" s="211"/>
      <c r="D387" s="206" t="s">
        <v>161</v>
      </c>
      <c r="E387" s="212" t="s">
        <v>5</v>
      </c>
      <c r="F387" s="213" t="s">
        <v>1251</v>
      </c>
      <c r="H387" s="214" t="s">
        <v>5</v>
      </c>
      <c r="I387" s="215"/>
      <c r="L387" s="211"/>
      <c r="M387" s="216"/>
      <c r="N387" s="217"/>
      <c r="O387" s="217"/>
      <c r="P387" s="217"/>
      <c r="Q387" s="217"/>
      <c r="R387" s="217"/>
      <c r="S387" s="217"/>
      <c r="T387" s="218"/>
      <c r="AT387" s="214" t="s">
        <v>161</v>
      </c>
      <c r="AU387" s="214" t="s">
        <v>87</v>
      </c>
      <c r="AV387" s="12" t="s">
        <v>24</v>
      </c>
      <c r="AW387" s="12" t="s">
        <v>41</v>
      </c>
      <c r="AX387" s="12" t="s">
        <v>78</v>
      </c>
      <c r="AY387" s="214" t="s">
        <v>151</v>
      </c>
    </row>
    <row r="388" spans="2:51" s="11" customFormat="1" ht="13.5">
      <c r="B388" s="186"/>
      <c r="D388" s="206" t="s">
        <v>161</v>
      </c>
      <c r="E388" s="195" t="s">
        <v>5</v>
      </c>
      <c r="F388" s="207" t="s">
        <v>1266</v>
      </c>
      <c r="H388" s="208">
        <v>22.4</v>
      </c>
      <c r="I388" s="191"/>
      <c r="L388" s="186"/>
      <c r="M388" s="192"/>
      <c r="N388" s="193"/>
      <c r="O388" s="193"/>
      <c r="P388" s="193"/>
      <c r="Q388" s="193"/>
      <c r="R388" s="193"/>
      <c r="S388" s="193"/>
      <c r="T388" s="194"/>
      <c r="AT388" s="195" t="s">
        <v>161</v>
      </c>
      <c r="AU388" s="195" t="s">
        <v>87</v>
      </c>
      <c r="AV388" s="11" t="s">
        <v>87</v>
      </c>
      <c r="AW388" s="11" t="s">
        <v>41</v>
      </c>
      <c r="AX388" s="11" t="s">
        <v>78</v>
      </c>
      <c r="AY388" s="195" t="s">
        <v>151</v>
      </c>
    </row>
    <row r="389" spans="2:51" s="12" customFormat="1" ht="13.5">
      <c r="B389" s="211"/>
      <c r="D389" s="206" t="s">
        <v>161</v>
      </c>
      <c r="E389" s="212" t="s">
        <v>5</v>
      </c>
      <c r="F389" s="213" t="s">
        <v>1118</v>
      </c>
      <c r="H389" s="214" t="s">
        <v>5</v>
      </c>
      <c r="I389" s="215"/>
      <c r="L389" s="211"/>
      <c r="M389" s="216"/>
      <c r="N389" s="217"/>
      <c r="O389" s="217"/>
      <c r="P389" s="217"/>
      <c r="Q389" s="217"/>
      <c r="R389" s="217"/>
      <c r="S389" s="217"/>
      <c r="T389" s="218"/>
      <c r="AT389" s="214" t="s">
        <v>161</v>
      </c>
      <c r="AU389" s="214" t="s">
        <v>87</v>
      </c>
      <c r="AV389" s="12" t="s">
        <v>24</v>
      </c>
      <c r="AW389" s="12" t="s">
        <v>41</v>
      </c>
      <c r="AX389" s="12" t="s">
        <v>78</v>
      </c>
      <c r="AY389" s="214" t="s">
        <v>151</v>
      </c>
    </row>
    <row r="390" spans="2:51" s="12" customFormat="1" ht="13.5">
      <c r="B390" s="211"/>
      <c r="D390" s="206" t="s">
        <v>161</v>
      </c>
      <c r="E390" s="212" t="s">
        <v>5</v>
      </c>
      <c r="F390" s="213" t="s">
        <v>1252</v>
      </c>
      <c r="H390" s="214" t="s">
        <v>5</v>
      </c>
      <c r="I390" s="215"/>
      <c r="L390" s="211"/>
      <c r="M390" s="216"/>
      <c r="N390" s="217"/>
      <c r="O390" s="217"/>
      <c r="P390" s="217"/>
      <c r="Q390" s="217"/>
      <c r="R390" s="217"/>
      <c r="S390" s="217"/>
      <c r="T390" s="218"/>
      <c r="AT390" s="214" t="s">
        <v>161</v>
      </c>
      <c r="AU390" s="214" t="s">
        <v>87</v>
      </c>
      <c r="AV390" s="12" t="s">
        <v>24</v>
      </c>
      <c r="AW390" s="12" t="s">
        <v>41</v>
      </c>
      <c r="AX390" s="12" t="s">
        <v>78</v>
      </c>
      <c r="AY390" s="214" t="s">
        <v>151</v>
      </c>
    </row>
    <row r="391" spans="2:51" s="11" customFormat="1" ht="13.5">
      <c r="B391" s="186"/>
      <c r="D391" s="206" t="s">
        <v>161</v>
      </c>
      <c r="E391" s="195" t="s">
        <v>5</v>
      </c>
      <c r="F391" s="207" t="s">
        <v>1120</v>
      </c>
      <c r="H391" s="208">
        <v>9.3</v>
      </c>
      <c r="I391" s="191"/>
      <c r="L391" s="186"/>
      <c r="M391" s="192"/>
      <c r="N391" s="193"/>
      <c r="O391" s="193"/>
      <c r="P391" s="193"/>
      <c r="Q391" s="193"/>
      <c r="R391" s="193"/>
      <c r="S391" s="193"/>
      <c r="T391" s="194"/>
      <c r="AT391" s="195" t="s">
        <v>161</v>
      </c>
      <c r="AU391" s="195" t="s">
        <v>87</v>
      </c>
      <c r="AV391" s="11" t="s">
        <v>87</v>
      </c>
      <c r="AW391" s="11" t="s">
        <v>41</v>
      </c>
      <c r="AX391" s="11" t="s">
        <v>78</v>
      </c>
      <c r="AY391" s="195" t="s">
        <v>151</v>
      </c>
    </row>
    <row r="392" spans="2:51" s="12" customFormat="1" ht="13.5">
      <c r="B392" s="211"/>
      <c r="D392" s="206" t="s">
        <v>161</v>
      </c>
      <c r="E392" s="212" t="s">
        <v>5</v>
      </c>
      <c r="F392" s="213" t="s">
        <v>1107</v>
      </c>
      <c r="H392" s="214" t="s">
        <v>5</v>
      </c>
      <c r="I392" s="215"/>
      <c r="L392" s="211"/>
      <c r="M392" s="216"/>
      <c r="N392" s="217"/>
      <c r="O392" s="217"/>
      <c r="P392" s="217"/>
      <c r="Q392" s="217"/>
      <c r="R392" s="217"/>
      <c r="S392" s="217"/>
      <c r="T392" s="218"/>
      <c r="AT392" s="214" t="s">
        <v>161</v>
      </c>
      <c r="AU392" s="214" t="s">
        <v>87</v>
      </c>
      <c r="AV392" s="12" t="s">
        <v>24</v>
      </c>
      <c r="AW392" s="12" t="s">
        <v>41</v>
      </c>
      <c r="AX392" s="12" t="s">
        <v>78</v>
      </c>
      <c r="AY392" s="214" t="s">
        <v>151</v>
      </c>
    </row>
    <row r="393" spans="2:51" s="12" customFormat="1" ht="13.5">
      <c r="B393" s="211"/>
      <c r="D393" s="206" t="s">
        <v>161</v>
      </c>
      <c r="E393" s="212" t="s">
        <v>5</v>
      </c>
      <c r="F393" s="213" t="s">
        <v>1251</v>
      </c>
      <c r="H393" s="214" t="s">
        <v>5</v>
      </c>
      <c r="I393" s="215"/>
      <c r="L393" s="211"/>
      <c r="M393" s="216"/>
      <c r="N393" s="217"/>
      <c r="O393" s="217"/>
      <c r="P393" s="217"/>
      <c r="Q393" s="217"/>
      <c r="R393" s="217"/>
      <c r="S393" s="217"/>
      <c r="T393" s="218"/>
      <c r="AT393" s="214" t="s">
        <v>161</v>
      </c>
      <c r="AU393" s="214" t="s">
        <v>87</v>
      </c>
      <c r="AV393" s="12" t="s">
        <v>24</v>
      </c>
      <c r="AW393" s="12" t="s">
        <v>41</v>
      </c>
      <c r="AX393" s="12" t="s">
        <v>78</v>
      </c>
      <c r="AY393" s="214" t="s">
        <v>151</v>
      </c>
    </row>
    <row r="394" spans="2:51" s="11" customFormat="1" ht="13.5">
      <c r="B394" s="186"/>
      <c r="D394" s="206" t="s">
        <v>161</v>
      </c>
      <c r="E394" s="195" t="s">
        <v>5</v>
      </c>
      <c r="F394" s="207" t="s">
        <v>1254</v>
      </c>
      <c r="H394" s="208">
        <v>29.8</v>
      </c>
      <c r="I394" s="191"/>
      <c r="L394" s="186"/>
      <c r="M394" s="192"/>
      <c r="N394" s="193"/>
      <c r="O394" s="193"/>
      <c r="P394" s="193"/>
      <c r="Q394" s="193"/>
      <c r="R394" s="193"/>
      <c r="S394" s="193"/>
      <c r="T394" s="194"/>
      <c r="AT394" s="195" t="s">
        <v>161</v>
      </c>
      <c r="AU394" s="195" t="s">
        <v>87</v>
      </c>
      <c r="AV394" s="11" t="s">
        <v>87</v>
      </c>
      <c r="AW394" s="11" t="s">
        <v>41</v>
      </c>
      <c r="AX394" s="11" t="s">
        <v>78</v>
      </c>
      <c r="AY394" s="195" t="s">
        <v>151</v>
      </c>
    </row>
    <row r="395" spans="2:51" s="12" customFormat="1" ht="13.5">
      <c r="B395" s="211"/>
      <c r="D395" s="206" t="s">
        <v>161</v>
      </c>
      <c r="E395" s="212" t="s">
        <v>5</v>
      </c>
      <c r="F395" s="213" t="s">
        <v>1109</v>
      </c>
      <c r="H395" s="214" t="s">
        <v>5</v>
      </c>
      <c r="I395" s="215"/>
      <c r="L395" s="211"/>
      <c r="M395" s="216"/>
      <c r="N395" s="217"/>
      <c r="O395" s="217"/>
      <c r="P395" s="217"/>
      <c r="Q395" s="217"/>
      <c r="R395" s="217"/>
      <c r="S395" s="217"/>
      <c r="T395" s="218"/>
      <c r="AT395" s="214" t="s">
        <v>161</v>
      </c>
      <c r="AU395" s="214" t="s">
        <v>87</v>
      </c>
      <c r="AV395" s="12" t="s">
        <v>24</v>
      </c>
      <c r="AW395" s="12" t="s">
        <v>41</v>
      </c>
      <c r="AX395" s="12" t="s">
        <v>78</v>
      </c>
      <c r="AY395" s="214" t="s">
        <v>151</v>
      </c>
    </row>
    <row r="396" spans="2:51" s="12" customFormat="1" ht="13.5">
      <c r="B396" s="211"/>
      <c r="D396" s="206" t="s">
        <v>161</v>
      </c>
      <c r="E396" s="212" t="s">
        <v>5</v>
      </c>
      <c r="F396" s="213" t="s">
        <v>1251</v>
      </c>
      <c r="H396" s="214" t="s">
        <v>5</v>
      </c>
      <c r="I396" s="215"/>
      <c r="L396" s="211"/>
      <c r="M396" s="216"/>
      <c r="N396" s="217"/>
      <c r="O396" s="217"/>
      <c r="P396" s="217"/>
      <c r="Q396" s="217"/>
      <c r="R396" s="217"/>
      <c r="S396" s="217"/>
      <c r="T396" s="218"/>
      <c r="AT396" s="214" t="s">
        <v>161</v>
      </c>
      <c r="AU396" s="214" t="s">
        <v>87</v>
      </c>
      <c r="AV396" s="12" t="s">
        <v>24</v>
      </c>
      <c r="AW396" s="12" t="s">
        <v>41</v>
      </c>
      <c r="AX396" s="12" t="s">
        <v>78</v>
      </c>
      <c r="AY396" s="214" t="s">
        <v>151</v>
      </c>
    </row>
    <row r="397" spans="2:51" s="11" customFormat="1" ht="13.5">
      <c r="B397" s="186"/>
      <c r="D397" s="206" t="s">
        <v>161</v>
      </c>
      <c r="E397" s="195" t="s">
        <v>5</v>
      </c>
      <c r="F397" s="207" t="s">
        <v>1255</v>
      </c>
      <c r="H397" s="208">
        <v>25.9</v>
      </c>
      <c r="I397" s="191"/>
      <c r="L397" s="186"/>
      <c r="M397" s="192"/>
      <c r="N397" s="193"/>
      <c r="O397" s="193"/>
      <c r="P397" s="193"/>
      <c r="Q397" s="193"/>
      <c r="R397" s="193"/>
      <c r="S397" s="193"/>
      <c r="T397" s="194"/>
      <c r="AT397" s="195" t="s">
        <v>161</v>
      </c>
      <c r="AU397" s="195" t="s">
        <v>87</v>
      </c>
      <c r="AV397" s="11" t="s">
        <v>87</v>
      </c>
      <c r="AW397" s="11" t="s">
        <v>41</v>
      </c>
      <c r="AX397" s="11" t="s">
        <v>78</v>
      </c>
      <c r="AY397" s="195" t="s">
        <v>151</v>
      </c>
    </row>
    <row r="398" spans="2:51" s="13" customFormat="1" ht="13.5">
      <c r="B398" s="225"/>
      <c r="D398" s="187" t="s">
        <v>161</v>
      </c>
      <c r="E398" s="226" t="s">
        <v>5</v>
      </c>
      <c r="F398" s="227" t="s">
        <v>283</v>
      </c>
      <c r="H398" s="228">
        <v>87.4</v>
      </c>
      <c r="I398" s="229"/>
      <c r="L398" s="225"/>
      <c r="M398" s="230"/>
      <c r="N398" s="231"/>
      <c r="O398" s="231"/>
      <c r="P398" s="231"/>
      <c r="Q398" s="231"/>
      <c r="R398" s="231"/>
      <c r="S398" s="231"/>
      <c r="T398" s="232"/>
      <c r="AT398" s="233" t="s">
        <v>161</v>
      </c>
      <c r="AU398" s="233" t="s">
        <v>87</v>
      </c>
      <c r="AV398" s="13" t="s">
        <v>176</v>
      </c>
      <c r="AW398" s="13" t="s">
        <v>41</v>
      </c>
      <c r="AX398" s="13" t="s">
        <v>24</v>
      </c>
      <c r="AY398" s="233" t="s">
        <v>151</v>
      </c>
    </row>
    <row r="399" spans="2:65" s="1" customFormat="1" ht="31.5" customHeight="1">
      <c r="B399" s="173"/>
      <c r="C399" s="174" t="s">
        <v>540</v>
      </c>
      <c r="D399" s="174" t="s">
        <v>154</v>
      </c>
      <c r="E399" s="175" t="s">
        <v>1267</v>
      </c>
      <c r="F399" s="176" t="s">
        <v>1268</v>
      </c>
      <c r="G399" s="177" t="s">
        <v>278</v>
      </c>
      <c r="H399" s="178">
        <v>19.3</v>
      </c>
      <c r="I399" s="179"/>
      <c r="J399" s="180">
        <f>ROUND(I399*H399,2)</f>
        <v>0</v>
      </c>
      <c r="K399" s="176" t="s">
        <v>158</v>
      </c>
      <c r="L399" s="40"/>
      <c r="M399" s="181" t="s">
        <v>5</v>
      </c>
      <c r="N399" s="182" t="s">
        <v>49</v>
      </c>
      <c r="O399" s="41"/>
      <c r="P399" s="183">
        <f>O399*H399</f>
        <v>0</v>
      </c>
      <c r="Q399" s="183">
        <v>1.287812</v>
      </c>
      <c r="R399" s="183">
        <f>Q399*H399</f>
        <v>24.8547716</v>
      </c>
      <c r="S399" s="183">
        <v>0</v>
      </c>
      <c r="T399" s="184">
        <f>S399*H399</f>
        <v>0</v>
      </c>
      <c r="AR399" s="23" t="s">
        <v>176</v>
      </c>
      <c r="AT399" s="23" t="s">
        <v>154</v>
      </c>
      <c r="AU399" s="23" t="s">
        <v>87</v>
      </c>
      <c r="AY399" s="23" t="s">
        <v>151</v>
      </c>
      <c r="BE399" s="185">
        <f>IF(N399="základní",J399,0)</f>
        <v>0</v>
      </c>
      <c r="BF399" s="185">
        <f>IF(N399="snížená",J399,0)</f>
        <v>0</v>
      </c>
      <c r="BG399" s="185">
        <f>IF(N399="zákl. přenesená",J399,0)</f>
        <v>0</v>
      </c>
      <c r="BH399" s="185">
        <f>IF(N399="sníž. přenesená",J399,0)</f>
        <v>0</v>
      </c>
      <c r="BI399" s="185">
        <f>IF(N399="nulová",J399,0)</f>
        <v>0</v>
      </c>
      <c r="BJ399" s="23" t="s">
        <v>24</v>
      </c>
      <c r="BK399" s="185">
        <f>ROUND(I399*H399,2)</f>
        <v>0</v>
      </c>
      <c r="BL399" s="23" t="s">
        <v>176</v>
      </c>
      <c r="BM399" s="23" t="s">
        <v>1269</v>
      </c>
    </row>
    <row r="400" spans="2:51" s="12" customFormat="1" ht="27">
      <c r="B400" s="211"/>
      <c r="D400" s="206" t="s">
        <v>161</v>
      </c>
      <c r="E400" s="212" t="s">
        <v>5</v>
      </c>
      <c r="F400" s="213" t="s">
        <v>1270</v>
      </c>
      <c r="H400" s="214" t="s">
        <v>5</v>
      </c>
      <c r="I400" s="215"/>
      <c r="L400" s="211"/>
      <c r="M400" s="216"/>
      <c r="N400" s="217"/>
      <c r="O400" s="217"/>
      <c r="P400" s="217"/>
      <c r="Q400" s="217"/>
      <c r="R400" s="217"/>
      <c r="S400" s="217"/>
      <c r="T400" s="218"/>
      <c r="AT400" s="214" t="s">
        <v>161</v>
      </c>
      <c r="AU400" s="214" t="s">
        <v>87</v>
      </c>
      <c r="AV400" s="12" t="s">
        <v>24</v>
      </c>
      <c r="AW400" s="12" t="s">
        <v>41</v>
      </c>
      <c r="AX400" s="12" t="s">
        <v>78</v>
      </c>
      <c r="AY400" s="214" t="s">
        <v>151</v>
      </c>
    </row>
    <row r="401" spans="2:51" s="12" customFormat="1" ht="13.5">
      <c r="B401" s="211"/>
      <c r="D401" s="206" t="s">
        <v>161</v>
      </c>
      <c r="E401" s="212" t="s">
        <v>5</v>
      </c>
      <c r="F401" s="213" t="s">
        <v>1265</v>
      </c>
      <c r="H401" s="214" t="s">
        <v>5</v>
      </c>
      <c r="I401" s="215"/>
      <c r="L401" s="211"/>
      <c r="M401" s="216"/>
      <c r="N401" s="217"/>
      <c r="O401" s="217"/>
      <c r="P401" s="217"/>
      <c r="Q401" s="217"/>
      <c r="R401" s="217"/>
      <c r="S401" s="217"/>
      <c r="T401" s="218"/>
      <c r="AT401" s="214" t="s">
        <v>161</v>
      </c>
      <c r="AU401" s="214" t="s">
        <v>87</v>
      </c>
      <c r="AV401" s="12" t="s">
        <v>24</v>
      </c>
      <c r="AW401" s="12" t="s">
        <v>41</v>
      </c>
      <c r="AX401" s="12" t="s">
        <v>78</v>
      </c>
      <c r="AY401" s="214" t="s">
        <v>151</v>
      </c>
    </row>
    <row r="402" spans="2:51" s="12" customFormat="1" ht="13.5">
      <c r="B402" s="211"/>
      <c r="D402" s="206" t="s">
        <v>161</v>
      </c>
      <c r="E402" s="212" t="s">
        <v>5</v>
      </c>
      <c r="F402" s="213" t="s">
        <v>1110</v>
      </c>
      <c r="H402" s="214" t="s">
        <v>5</v>
      </c>
      <c r="I402" s="215"/>
      <c r="L402" s="211"/>
      <c r="M402" s="216"/>
      <c r="N402" s="217"/>
      <c r="O402" s="217"/>
      <c r="P402" s="217"/>
      <c r="Q402" s="217"/>
      <c r="R402" s="217"/>
      <c r="S402" s="217"/>
      <c r="T402" s="218"/>
      <c r="AT402" s="214" t="s">
        <v>161</v>
      </c>
      <c r="AU402" s="214" t="s">
        <v>87</v>
      </c>
      <c r="AV402" s="12" t="s">
        <v>24</v>
      </c>
      <c r="AW402" s="12" t="s">
        <v>41</v>
      </c>
      <c r="AX402" s="12" t="s">
        <v>78</v>
      </c>
      <c r="AY402" s="214" t="s">
        <v>151</v>
      </c>
    </row>
    <row r="403" spans="2:51" s="12" customFormat="1" ht="13.5">
      <c r="B403" s="211"/>
      <c r="D403" s="206" t="s">
        <v>161</v>
      </c>
      <c r="E403" s="212" t="s">
        <v>5</v>
      </c>
      <c r="F403" s="213" t="s">
        <v>1251</v>
      </c>
      <c r="H403" s="214" t="s">
        <v>5</v>
      </c>
      <c r="I403" s="215"/>
      <c r="L403" s="211"/>
      <c r="M403" s="216"/>
      <c r="N403" s="217"/>
      <c r="O403" s="217"/>
      <c r="P403" s="217"/>
      <c r="Q403" s="217"/>
      <c r="R403" s="217"/>
      <c r="S403" s="217"/>
      <c r="T403" s="218"/>
      <c r="AT403" s="214" t="s">
        <v>161</v>
      </c>
      <c r="AU403" s="214" t="s">
        <v>87</v>
      </c>
      <c r="AV403" s="12" t="s">
        <v>24</v>
      </c>
      <c r="AW403" s="12" t="s">
        <v>41</v>
      </c>
      <c r="AX403" s="12" t="s">
        <v>78</v>
      </c>
      <c r="AY403" s="214" t="s">
        <v>151</v>
      </c>
    </row>
    <row r="404" spans="2:51" s="11" customFormat="1" ht="13.5">
      <c r="B404" s="186"/>
      <c r="D404" s="206" t="s">
        <v>161</v>
      </c>
      <c r="E404" s="195" t="s">
        <v>5</v>
      </c>
      <c r="F404" s="207" t="s">
        <v>1256</v>
      </c>
      <c r="H404" s="208">
        <v>19.3</v>
      </c>
      <c r="I404" s="191"/>
      <c r="L404" s="186"/>
      <c r="M404" s="192"/>
      <c r="N404" s="193"/>
      <c r="O404" s="193"/>
      <c r="P404" s="193"/>
      <c r="Q404" s="193"/>
      <c r="R404" s="193"/>
      <c r="S404" s="193"/>
      <c r="T404" s="194"/>
      <c r="AT404" s="195" t="s">
        <v>161</v>
      </c>
      <c r="AU404" s="195" t="s">
        <v>87</v>
      </c>
      <c r="AV404" s="11" t="s">
        <v>87</v>
      </c>
      <c r="AW404" s="11" t="s">
        <v>41</v>
      </c>
      <c r="AX404" s="11" t="s">
        <v>24</v>
      </c>
      <c r="AY404" s="195" t="s">
        <v>151</v>
      </c>
    </row>
    <row r="405" spans="2:63" s="10" customFormat="1" ht="29.85" customHeight="1">
      <c r="B405" s="159"/>
      <c r="D405" s="170" t="s">
        <v>77</v>
      </c>
      <c r="E405" s="171" t="s">
        <v>175</v>
      </c>
      <c r="F405" s="171" t="s">
        <v>459</v>
      </c>
      <c r="I405" s="162"/>
      <c r="J405" s="172">
        <f>BK405</f>
        <v>0</v>
      </c>
      <c r="L405" s="159"/>
      <c r="M405" s="164"/>
      <c r="N405" s="165"/>
      <c r="O405" s="165"/>
      <c r="P405" s="166">
        <f>SUM(P406:P409)</f>
        <v>0</v>
      </c>
      <c r="Q405" s="165"/>
      <c r="R405" s="166">
        <f>SUM(R406:R409)</f>
        <v>17.757945000000003</v>
      </c>
      <c r="S405" s="165"/>
      <c r="T405" s="167">
        <f>SUM(T406:T409)</f>
        <v>0</v>
      </c>
      <c r="AR405" s="160" t="s">
        <v>24</v>
      </c>
      <c r="AT405" s="168" t="s">
        <v>77</v>
      </c>
      <c r="AU405" s="168" t="s">
        <v>24</v>
      </c>
      <c r="AY405" s="160" t="s">
        <v>151</v>
      </c>
      <c r="BK405" s="169">
        <f>SUM(BK406:BK409)</f>
        <v>0</v>
      </c>
    </row>
    <row r="406" spans="2:65" s="1" customFormat="1" ht="22.5" customHeight="1">
      <c r="B406" s="173"/>
      <c r="C406" s="174" t="s">
        <v>550</v>
      </c>
      <c r="D406" s="174" t="s">
        <v>154</v>
      </c>
      <c r="E406" s="175" t="s">
        <v>461</v>
      </c>
      <c r="F406" s="176" t="s">
        <v>462</v>
      </c>
      <c r="G406" s="177" t="s">
        <v>278</v>
      </c>
      <c r="H406" s="178">
        <v>37.575</v>
      </c>
      <c r="I406" s="179"/>
      <c r="J406" s="180">
        <f>ROUND(I406*H406,2)</f>
        <v>0</v>
      </c>
      <c r="K406" s="176" t="s">
        <v>158</v>
      </c>
      <c r="L406" s="40"/>
      <c r="M406" s="181" t="s">
        <v>5</v>
      </c>
      <c r="N406" s="182" t="s">
        <v>49</v>
      </c>
      <c r="O406" s="41"/>
      <c r="P406" s="183">
        <f>O406*H406</f>
        <v>0</v>
      </c>
      <c r="Q406" s="183">
        <v>0.4726</v>
      </c>
      <c r="R406" s="183">
        <f>Q406*H406</f>
        <v>17.757945000000003</v>
      </c>
      <c r="S406" s="183">
        <v>0</v>
      </c>
      <c r="T406" s="184">
        <f>S406*H406</f>
        <v>0</v>
      </c>
      <c r="AR406" s="23" t="s">
        <v>176</v>
      </c>
      <c r="AT406" s="23" t="s">
        <v>154</v>
      </c>
      <c r="AU406" s="23" t="s">
        <v>87</v>
      </c>
      <c r="AY406" s="23" t="s">
        <v>151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23" t="s">
        <v>24</v>
      </c>
      <c r="BK406" s="185">
        <f>ROUND(I406*H406,2)</f>
        <v>0</v>
      </c>
      <c r="BL406" s="23" t="s">
        <v>176</v>
      </c>
      <c r="BM406" s="23" t="s">
        <v>1271</v>
      </c>
    </row>
    <row r="407" spans="2:51" s="12" customFormat="1" ht="13.5">
      <c r="B407" s="211"/>
      <c r="D407" s="206" t="s">
        <v>161</v>
      </c>
      <c r="E407" s="212" t="s">
        <v>5</v>
      </c>
      <c r="F407" s="213" t="s">
        <v>1110</v>
      </c>
      <c r="H407" s="214" t="s">
        <v>5</v>
      </c>
      <c r="I407" s="215"/>
      <c r="L407" s="211"/>
      <c r="M407" s="216"/>
      <c r="N407" s="217"/>
      <c r="O407" s="217"/>
      <c r="P407" s="217"/>
      <c r="Q407" s="217"/>
      <c r="R407" s="217"/>
      <c r="S407" s="217"/>
      <c r="T407" s="218"/>
      <c r="AT407" s="214" t="s">
        <v>161</v>
      </c>
      <c r="AU407" s="214" t="s">
        <v>87</v>
      </c>
      <c r="AV407" s="12" t="s">
        <v>24</v>
      </c>
      <c r="AW407" s="12" t="s">
        <v>41</v>
      </c>
      <c r="AX407" s="12" t="s">
        <v>78</v>
      </c>
      <c r="AY407" s="214" t="s">
        <v>151</v>
      </c>
    </row>
    <row r="408" spans="2:51" s="12" customFormat="1" ht="13.5">
      <c r="B408" s="211"/>
      <c r="D408" s="206" t="s">
        <v>161</v>
      </c>
      <c r="E408" s="212" t="s">
        <v>5</v>
      </c>
      <c r="F408" s="213" t="s">
        <v>1272</v>
      </c>
      <c r="H408" s="214" t="s">
        <v>5</v>
      </c>
      <c r="I408" s="215"/>
      <c r="L408" s="211"/>
      <c r="M408" s="216"/>
      <c r="N408" s="217"/>
      <c r="O408" s="217"/>
      <c r="P408" s="217"/>
      <c r="Q408" s="217"/>
      <c r="R408" s="217"/>
      <c r="S408" s="217"/>
      <c r="T408" s="218"/>
      <c r="AT408" s="214" t="s">
        <v>161</v>
      </c>
      <c r="AU408" s="214" t="s">
        <v>87</v>
      </c>
      <c r="AV408" s="12" t="s">
        <v>24</v>
      </c>
      <c r="AW408" s="12" t="s">
        <v>41</v>
      </c>
      <c r="AX408" s="12" t="s">
        <v>78</v>
      </c>
      <c r="AY408" s="214" t="s">
        <v>151</v>
      </c>
    </row>
    <row r="409" spans="2:51" s="11" customFormat="1" ht="13.5">
      <c r="B409" s="186"/>
      <c r="D409" s="206" t="s">
        <v>161</v>
      </c>
      <c r="E409" s="195" t="s">
        <v>5</v>
      </c>
      <c r="F409" s="207" t="s">
        <v>1022</v>
      </c>
      <c r="H409" s="208">
        <v>37.575</v>
      </c>
      <c r="I409" s="191"/>
      <c r="L409" s="186"/>
      <c r="M409" s="192"/>
      <c r="N409" s="193"/>
      <c r="O409" s="193"/>
      <c r="P409" s="193"/>
      <c r="Q409" s="193"/>
      <c r="R409" s="193"/>
      <c r="S409" s="193"/>
      <c r="T409" s="194"/>
      <c r="AT409" s="195" t="s">
        <v>161</v>
      </c>
      <c r="AU409" s="195" t="s">
        <v>87</v>
      </c>
      <c r="AV409" s="11" t="s">
        <v>87</v>
      </c>
      <c r="AW409" s="11" t="s">
        <v>41</v>
      </c>
      <c r="AX409" s="11" t="s">
        <v>24</v>
      </c>
      <c r="AY409" s="195" t="s">
        <v>151</v>
      </c>
    </row>
    <row r="410" spans="2:63" s="10" customFormat="1" ht="29.85" customHeight="1">
      <c r="B410" s="159"/>
      <c r="D410" s="170" t="s">
        <v>77</v>
      </c>
      <c r="E410" s="171" t="s">
        <v>197</v>
      </c>
      <c r="F410" s="171" t="s">
        <v>1273</v>
      </c>
      <c r="I410" s="162"/>
      <c r="J410" s="172">
        <f>BK410</f>
        <v>0</v>
      </c>
      <c r="L410" s="159"/>
      <c r="M410" s="164"/>
      <c r="N410" s="165"/>
      <c r="O410" s="165"/>
      <c r="P410" s="166">
        <f>SUM(P411:P421)</f>
        <v>0</v>
      </c>
      <c r="Q410" s="165"/>
      <c r="R410" s="166">
        <f>SUM(R411:R421)</f>
        <v>0.5693004</v>
      </c>
      <c r="S410" s="165"/>
      <c r="T410" s="167">
        <f>SUM(T411:T421)</f>
        <v>0</v>
      </c>
      <c r="AR410" s="160" t="s">
        <v>24</v>
      </c>
      <c r="AT410" s="168" t="s">
        <v>77</v>
      </c>
      <c r="AU410" s="168" t="s">
        <v>24</v>
      </c>
      <c r="AY410" s="160" t="s">
        <v>151</v>
      </c>
      <c r="BK410" s="169">
        <f>SUM(BK411:BK421)</f>
        <v>0</v>
      </c>
    </row>
    <row r="411" spans="2:65" s="1" customFormat="1" ht="22.5" customHeight="1">
      <c r="B411" s="173"/>
      <c r="C411" s="174" t="s">
        <v>555</v>
      </c>
      <c r="D411" s="174" t="s">
        <v>154</v>
      </c>
      <c r="E411" s="175" t="s">
        <v>1274</v>
      </c>
      <c r="F411" s="176" t="s">
        <v>1275</v>
      </c>
      <c r="G411" s="177" t="s">
        <v>278</v>
      </c>
      <c r="H411" s="178">
        <v>11.714</v>
      </c>
      <c r="I411" s="179"/>
      <c r="J411" s="180">
        <f>ROUND(I411*H411,2)</f>
        <v>0</v>
      </c>
      <c r="K411" s="176" t="s">
        <v>1276</v>
      </c>
      <c r="L411" s="40"/>
      <c r="M411" s="181" t="s">
        <v>5</v>
      </c>
      <c r="N411" s="182" t="s">
        <v>49</v>
      </c>
      <c r="O411" s="41"/>
      <c r="P411" s="183">
        <f>O411*H411</f>
        <v>0</v>
      </c>
      <c r="Q411" s="183">
        <v>0.0486</v>
      </c>
      <c r="R411" s="183">
        <f>Q411*H411</f>
        <v>0.5693004</v>
      </c>
      <c r="S411" s="183">
        <v>0</v>
      </c>
      <c r="T411" s="184">
        <f>S411*H411</f>
        <v>0</v>
      </c>
      <c r="AR411" s="23" t="s">
        <v>176</v>
      </c>
      <c r="AT411" s="23" t="s">
        <v>154</v>
      </c>
      <c r="AU411" s="23" t="s">
        <v>87</v>
      </c>
      <c r="AY411" s="23" t="s">
        <v>151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23" t="s">
        <v>24</v>
      </c>
      <c r="BK411" s="185">
        <f>ROUND(I411*H411,2)</f>
        <v>0</v>
      </c>
      <c r="BL411" s="23" t="s">
        <v>176</v>
      </c>
      <c r="BM411" s="23" t="s">
        <v>1277</v>
      </c>
    </row>
    <row r="412" spans="2:51" s="12" customFormat="1" ht="13.5">
      <c r="B412" s="211"/>
      <c r="D412" s="206" t="s">
        <v>161</v>
      </c>
      <c r="E412" s="212" t="s">
        <v>5</v>
      </c>
      <c r="F412" s="213" t="s">
        <v>1278</v>
      </c>
      <c r="H412" s="214" t="s">
        <v>5</v>
      </c>
      <c r="I412" s="215"/>
      <c r="L412" s="211"/>
      <c r="M412" s="216"/>
      <c r="N412" s="217"/>
      <c r="O412" s="217"/>
      <c r="P412" s="217"/>
      <c r="Q412" s="217"/>
      <c r="R412" s="217"/>
      <c r="S412" s="217"/>
      <c r="T412" s="218"/>
      <c r="AT412" s="214" t="s">
        <v>161</v>
      </c>
      <c r="AU412" s="214" t="s">
        <v>87</v>
      </c>
      <c r="AV412" s="12" t="s">
        <v>24</v>
      </c>
      <c r="AW412" s="12" t="s">
        <v>41</v>
      </c>
      <c r="AX412" s="12" t="s">
        <v>78</v>
      </c>
      <c r="AY412" s="214" t="s">
        <v>151</v>
      </c>
    </row>
    <row r="413" spans="2:51" s="12" customFormat="1" ht="13.5">
      <c r="B413" s="211"/>
      <c r="D413" s="206" t="s">
        <v>161</v>
      </c>
      <c r="E413" s="212" t="s">
        <v>5</v>
      </c>
      <c r="F413" s="213" t="s">
        <v>1183</v>
      </c>
      <c r="H413" s="214" t="s">
        <v>5</v>
      </c>
      <c r="I413" s="215"/>
      <c r="L413" s="211"/>
      <c r="M413" s="216"/>
      <c r="N413" s="217"/>
      <c r="O413" s="217"/>
      <c r="P413" s="217"/>
      <c r="Q413" s="217"/>
      <c r="R413" s="217"/>
      <c r="S413" s="217"/>
      <c r="T413" s="218"/>
      <c r="AT413" s="214" t="s">
        <v>161</v>
      </c>
      <c r="AU413" s="214" t="s">
        <v>87</v>
      </c>
      <c r="AV413" s="12" t="s">
        <v>24</v>
      </c>
      <c r="AW413" s="12" t="s">
        <v>41</v>
      </c>
      <c r="AX413" s="12" t="s">
        <v>78</v>
      </c>
      <c r="AY413" s="214" t="s">
        <v>151</v>
      </c>
    </row>
    <row r="414" spans="2:51" s="11" customFormat="1" ht="13.5">
      <c r="B414" s="186"/>
      <c r="D414" s="206" t="s">
        <v>161</v>
      </c>
      <c r="E414" s="195" t="s">
        <v>5</v>
      </c>
      <c r="F414" s="207" t="s">
        <v>1279</v>
      </c>
      <c r="H414" s="208">
        <v>1.82</v>
      </c>
      <c r="I414" s="191"/>
      <c r="L414" s="186"/>
      <c r="M414" s="192"/>
      <c r="N414" s="193"/>
      <c r="O414" s="193"/>
      <c r="P414" s="193"/>
      <c r="Q414" s="193"/>
      <c r="R414" s="193"/>
      <c r="S414" s="193"/>
      <c r="T414" s="194"/>
      <c r="AT414" s="195" t="s">
        <v>161</v>
      </c>
      <c r="AU414" s="195" t="s">
        <v>87</v>
      </c>
      <c r="AV414" s="11" t="s">
        <v>87</v>
      </c>
      <c r="AW414" s="11" t="s">
        <v>41</v>
      </c>
      <c r="AX414" s="11" t="s">
        <v>78</v>
      </c>
      <c r="AY414" s="195" t="s">
        <v>151</v>
      </c>
    </row>
    <row r="415" spans="2:51" s="12" customFormat="1" ht="13.5">
      <c r="B415" s="211"/>
      <c r="D415" s="206" t="s">
        <v>161</v>
      </c>
      <c r="E415" s="212" t="s">
        <v>5</v>
      </c>
      <c r="F415" s="213" t="s">
        <v>1280</v>
      </c>
      <c r="H415" s="214" t="s">
        <v>5</v>
      </c>
      <c r="I415" s="215"/>
      <c r="L415" s="211"/>
      <c r="M415" s="216"/>
      <c r="N415" s="217"/>
      <c r="O415" s="217"/>
      <c r="P415" s="217"/>
      <c r="Q415" s="217"/>
      <c r="R415" s="217"/>
      <c r="S415" s="217"/>
      <c r="T415" s="218"/>
      <c r="AT415" s="214" t="s">
        <v>161</v>
      </c>
      <c r="AU415" s="214" t="s">
        <v>87</v>
      </c>
      <c r="AV415" s="12" t="s">
        <v>24</v>
      </c>
      <c r="AW415" s="12" t="s">
        <v>41</v>
      </c>
      <c r="AX415" s="12" t="s">
        <v>78</v>
      </c>
      <c r="AY415" s="214" t="s">
        <v>151</v>
      </c>
    </row>
    <row r="416" spans="2:51" s="11" customFormat="1" ht="13.5">
      <c r="B416" s="186"/>
      <c r="D416" s="206" t="s">
        <v>161</v>
      </c>
      <c r="E416" s="195" t="s">
        <v>5</v>
      </c>
      <c r="F416" s="207" t="s">
        <v>1281</v>
      </c>
      <c r="H416" s="208">
        <v>2.525</v>
      </c>
      <c r="I416" s="191"/>
      <c r="L416" s="186"/>
      <c r="M416" s="192"/>
      <c r="N416" s="193"/>
      <c r="O416" s="193"/>
      <c r="P416" s="193"/>
      <c r="Q416" s="193"/>
      <c r="R416" s="193"/>
      <c r="S416" s="193"/>
      <c r="T416" s="194"/>
      <c r="AT416" s="195" t="s">
        <v>161</v>
      </c>
      <c r="AU416" s="195" t="s">
        <v>87</v>
      </c>
      <c r="AV416" s="11" t="s">
        <v>87</v>
      </c>
      <c r="AW416" s="11" t="s">
        <v>41</v>
      </c>
      <c r="AX416" s="11" t="s">
        <v>78</v>
      </c>
      <c r="AY416" s="195" t="s">
        <v>151</v>
      </c>
    </row>
    <row r="417" spans="2:51" s="12" customFormat="1" ht="13.5">
      <c r="B417" s="211"/>
      <c r="D417" s="206" t="s">
        <v>161</v>
      </c>
      <c r="E417" s="212" t="s">
        <v>5</v>
      </c>
      <c r="F417" s="213" t="s">
        <v>1167</v>
      </c>
      <c r="H417" s="214" t="s">
        <v>5</v>
      </c>
      <c r="I417" s="215"/>
      <c r="L417" s="211"/>
      <c r="M417" s="216"/>
      <c r="N417" s="217"/>
      <c r="O417" s="217"/>
      <c r="P417" s="217"/>
      <c r="Q417" s="217"/>
      <c r="R417" s="217"/>
      <c r="S417" s="217"/>
      <c r="T417" s="218"/>
      <c r="AT417" s="214" t="s">
        <v>161</v>
      </c>
      <c r="AU417" s="214" t="s">
        <v>87</v>
      </c>
      <c r="AV417" s="12" t="s">
        <v>24</v>
      </c>
      <c r="AW417" s="12" t="s">
        <v>41</v>
      </c>
      <c r="AX417" s="12" t="s">
        <v>78</v>
      </c>
      <c r="AY417" s="214" t="s">
        <v>151</v>
      </c>
    </row>
    <row r="418" spans="2:51" s="11" customFormat="1" ht="13.5">
      <c r="B418" s="186"/>
      <c r="D418" s="206" t="s">
        <v>161</v>
      </c>
      <c r="E418" s="195" t="s">
        <v>5</v>
      </c>
      <c r="F418" s="207" t="s">
        <v>1282</v>
      </c>
      <c r="H418" s="208">
        <v>3.299</v>
      </c>
      <c r="I418" s="191"/>
      <c r="L418" s="186"/>
      <c r="M418" s="192"/>
      <c r="N418" s="193"/>
      <c r="O418" s="193"/>
      <c r="P418" s="193"/>
      <c r="Q418" s="193"/>
      <c r="R418" s="193"/>
      <c r="S418" s="193"/>
      <c r="T418" s="194"/>
      <c r="AT418" s="195" t="s">
        <v>161</v>
      </c>
      <c r="AU418" s="195" t="s">
        <v>87</v>
      </c>
      <c r="AV418" s="11" t="s">
        <v>87</v>
      </c>
      <c r="AW418" s="11" t="s">
        <v>41</v>
      </c>
      <c r="AX418" s="11" t="s">
        <v>78</v>
      </c>
      <c r="AY418" s="195" t="s">
        <v>151</v>
      </c>
    </row>
    <row r="419" spans="2:51" s="12" customFormat="1" ht="13.5">
      <c r="B419" s="211"/>
      <c r="D419" s="206" t="s">
        <v>161</v>
      </c>
      <c r="E419" s="212" t="s">
        <v>5</v>
      </c>
      <c r="F419" s="213" t="s">
        <v>1169</v>
      </c>
      <c r="H419" s="214" t="s">
        <v>5</v>
      </c>
      <c r="I419" s="215"/>
      <c r="L419" s="211"/>
      <c r="M419" s="216"/>
      <c r="N419" s="217"/>
      <c r="O419" s="217"/>
      <c r="P419" s="217"/>
      <c r="Q419" s="217"/>
      <c r="R419" s="217"/>
      <c r="S419" s="217"/>
      <c r="T419" s="218"/>
      <c r="AT419" s="214" t="s">
        <v>161</v>
      </c>
      <c r="AU419" s="214" t="s">
        <v>87</v>
      </c>
      <c r="AV419" s="12" t="s">
        <v>24</v>
      </c>
      <c r="AW419" s="12" t="s">
        <v>41</v>
      </c>
      <c r="AX419" s="12" t="s">
        <v>78</v>
      </c>
      <c r="AY419" s="214" t="s">
        <v>151</v>
      </c>
    </row>
    <row r="420" spans="2:51" s="11" customFormat="1" ht="13.5">
      <c r="B420" s="186"/>
      <c r="D420" s="206" t="s">
        <v>161</v>
      </c>
      <c r="E420" s="195" t="s">
        <v>5</v>
      </c>
      <c r="F420" s="207" t="s">
        <v>1283</v>
      </c>
      <c r="H420" s="208">
        <v>4.07</v>
      </c>
      <c r="I420" s="191"/>
      <c r="L420" s="186"/>
      <c r="M420" s="192"/>
      <c r="N420" s="193"/>
      <c r="O420" s="193"/>
      <c r="P420" s="193"/>
      <c r="Q420" s="193"/>
      <c r="R420" s="193"/>
      <c r="S420" s="193"/>
      <c r="T420" s="194"/>
      <c r="AT420" s="195" t="s">
        <v>161</v>
      </c>
      <c r="AU420" s="195" t="s">
        <v>87</v>
      </c>
      <c r="AV420" s="11" t="s">
        <v>87</v>
      </c>
      <c r="AW420" s="11" t="s">
        <v>41</v>
      </c>
      <c r="AX420" s="11" t="s">
        <v>78</v>
      </c>
      <c r="AY420" s="195" t="s">
        <v>151</v>
      </c>
    </row>
    <row r="421" spans="2:51" s="13" customFormat="1" ht="13.5">
      <c r="B421" s="225"/>
      <c r="D421" s="206" t="s">
        <v>161</v>
      </c>
      <c r="E421" s="242" t="s">
        <v>5</v>
      </c>
      <c r="F421" s="243" t="s">
        <v>283</v>
      </c>
      <c r="H421" s="244">
        <v>11.714</v>
      </c>
      <c r="I421" s="229"/>
      <c r="L421" s="225"/>
      <c r="M421" s="230"/>
      <c r="N421" s="231"/>
      <c r="O421" s="231"/>
      <c r="P421" s="231"/>
      <c r="Q421" s="231"/>
      <c r="R421" s="231"/>
      <c r="S421" s="231"/>
      <c r="T421" s="232"/>
      <c r="AT421" s="233" t="s">
        <v>161</v>
      </c>
      <c r="AU421" s="233" t="s">
        <v>87</v>
      </c>
      <c r="AV421" s="13" t="s">
        <v>176</v>
      </c>
      <c r="AW421" s="13" t="s">
        <v>41</v>
      </c>
      <c r="AX421" s="13" t="s">
        <v>24</v>
      </c>
      <c r="AY421" s="233" t="s">
        <v>151</v>
      </c>
    </row>
    <row r="422" spans="2:63" s="10" customFormat="1" ht="29.85" customHeight="1">
      <c r="B422" s="159"/>
      <c r="D422" s="170" t="s">
        <v>77</v>
      </c>
      <c r="E422" s="171" t="s">
        <v>213</v>
      </c>
      <c r="F422" s="171" t="s">
        <v>566</v>
      </c>
      <c r="I422" s="162"/>
      <c r="J422" s="172">
        <f>BK422</f>
        <v>0</v>
      </c>
      <c r="L422" s="159"/>
      <c r="M422" s="164"/>
      <c r="N422" s="165"/>
      <c r="O422" s="165"/>
      <c r="P422" s="166">
        <f>SUM(P423:P429)</f>
        <v>0</v>
      </c>
      <c r="Q422" s="165"/>
      <c r="R422" s="166">
        <f>SUM(R423:R429)</f>
        <v>2.712238285</v>
      </c>
      <c r="S422" s="165"/>
      <c r="T422" s="167">
        <f>SUM(T423:T429)</f>
        <v>0</v>
      </c>
      <c r="AR422" s="160" t="s">
        <v>24</v>
      </c>
      <c r="AT422" s="168" t="s">
        <v>77</v>
      </c>
      <c r="AU422" s="168" t="s">
        <v>24</v>
      </c>
      <c r="AY422" s="160" t="s">
        <v>151</v>
      </c>
      <c r="BK422" s="169">
        <f>SUM(BK423:BK429)</f>
        <v>0</v>
      </c>
    </row>
    <row r="423" spans="2:65" s="1" customFormat="1" ht="22.5" customHeight="1">
      <c r="B423" s="173"/>
      <c r="C423" s="174" t="s">
        <v>561</v>
      </c>
      <c r="D423" s="174" t="s">
        <v>154</v>
      </c>
      <c r="E423" s="175" t="s">
        <v>1284</v>
      </c>
      <c r="F423" s="176" t="s">
        <v>1285</v>
      </c>
      <c r="G423" s="177" t="s">
        <v>157</v>
      </c>
      <c r="H423" s="178">
        <v>1</v>
      </c>
      <c r="I423" s="179"/>
      <c r="J423" s="180">
        <f>ROUND(I423*H423,2)</f>
        <v>0</v>
      </c>
      <c r="K423" s="176" t="s">
        <v>158</v>
      </c>
      <c r="L423" s="40"/>
      <c r="M423" s="181" t="s">
        <v>5</v>
      </c>
      <c r="N423" s="182" t="s">
        <v>49</v>
      </c>
      <c r="O423" s="41"/>
      <c r="P423" s="183">
        <f>O423*H423</f>
        <v>0</v>
      </c>
      <c r="Q423" s="183">
        <v>2.614878285</v>
      </c>
      <c r="R423" s="183">
        <f>Q423*H423</f>
        <v>2.614878285</v>
      </c>
      <c r="S423" s="183">
        <v>0</v>
      </c>
      <c r="T423" s="184">
        <f>S423*H423</f>
        <v>0</v>
      </c>
      <c r="AR423" s="23" t="s">
        <v>176</v>
      </c>
      <c r="AT423" s="23" t="s">
        <v>154</v>
      </c>
      <c r="AU423" s="23" t="s">
        <v>87</v>
      </c>
      <c r="AY423" s="23" t="s">
        <v>151</v>
      </c>
      <c r="BE423" s="185">
        <f>IF(N423="základní",J423,0)</f>
        <v>0</v>
      </c>
      <c r="BF423" s="185">
        <f>IF(N423="snížená",J423,0)</f>
        <v>0</v>
      </c>
      <c r="BG423" s="185">
        <f>IF(N423="zákl. přenesená",J423,0)</f>
        <v>0</v>
      </c>
      <c r="BH423" s="185">
        <f>IF(N423="sníž. přenesená",J423,0)</f>
        <v>0</v>
      </c>
      <c r="BI423" s="185">
        <f>IF(N423="nulová",J423,0)</f>
        <v>0</v>
      </c>
      <c r="BJ423" s="23" t="s">
        <v>24</v>
      </c>
      <c r="BK423" s="185">
        <f>ROUND(I423*H423,2)</f>
        <v>0</v>
      </c>
      <c r="BL423" s="23" t="s">
        <v>176</v>
      </c>
      <c r="BM423" s="23" t="s">
        <v>1286</v>
      </c>
    </row>
    <row r="424" spans="2:51" s="12" customFormat="1" ht="13.5">
      <c r="B424" s="211"/>
      <c r="D424" s="206" t="s">
        <v>161</v>
      </c>
      <c r="E424" s="212" t="s">
        <v>5</v>
      </c>
      <c r="F424" s="213" t="s">
        <v>1055</v>
      </c>
      <c r="H424" s="214" t="s">
        <v>5</v>
      </c>
      <c r="I424" s="215"/>
      <c r="L424" s="211"/>
      <c r="M424" s="216"/>
      <c r="N424" s="217"/>
      <c r="O424" s="217"/>
      <c r="P424" s="217"/>
      <c r="Q424" s="217"/>
      <c r="R424" s="217"/>
      <c r="S424" s="217"/>
      <c r="T424" s="218"/>
      <c r="AT424" s="214" t="s">
        <v>161</v>
      </c>
      <c r="AU424" s="214" t="s">
        <v>87</v>
      </c>
      <c r="AV424" s="12" t="s">
        <v>24</v>
      </c>
      <c r="AW424" s="12" t="s">
        <v>41</v>
      </c>
      <c r="AX424" s="12" t="s">
        <v>78</v>
      </c>
      <c r="AY424" s="214" t="s">
        <v>151</v>
      </c>
    </row>
    <row r="425" spans="2:51" s="11" customFormat="1" ht="13.5">
      <c r="B425" s="186"/>
      <c r="D425" s="187" t="s">
        <v>161</v>
      </c>
      <c r="E425" s="188" t="s">
        <v>5</v>
      </c>
      <c r="F425" s="189" t="s">
        <v>24</v>
      </c>
      <c r="H425" s="190">
        <v>1</v>
      </c>
      <c r="I425" s="191"/>
      <c r="L425" s="186"/>
      <c r="M425" s="192"/>
      <c r="N425" s="193"/>
      <c r="O425" s="193"/>
      <c r="P425" s="193"/>
      <c r="Q425" s="193"/>
      <c r="R425" s="193"/>
      <c r="S425" s="193"/>
      <c r="T425" s="194"/>
      <c r="AT425" s="195" t="s">
        <v>161</v>
      </c>
      <c r="AU425" s="195" t="s">
        <v>87</v>
      </c>
      <c r="AV425" s="11" t="s">
        <v>87</v>
      </c>
      <c r="AW425" s="11" t="s">
        <v>41</v>
      </c>
      <c r="AX425" s="11" t="s">
        <v>24</v>
      </c>
      <c r="AY425" s="195" t="s">
        <v>151</v>
      </c>
    </row>
    <row r="426" spans="2:65" s="1" customFormat="1" ht="22.5" customHeight="1">
      <c r="B426" s="173"/>
      <c r="C426" s="174" t="s">
        <v>567</v>
      </c>
      <c r="D426" s="174" t="s">
        <v>154</v>
      </c>
      <c r="E426" s="175" t="s">
        <v>1287</v>
      </c>
      <c r="F426" s="176" t="s">
        <v>1288</v>
      </c>
      <c r="G426" s="177" t="s">
        <v>157</v>
      </c>
      <c r="H426" s="178">
        <v>1</v>
      </c>
      <c r="I426" s="179"/>
      <c r="J426" s="180">
        <f>ROUND(I426*H426,2)</f>
        <v>0</v>
      </c>
      <c r="K426" s="176" t="s">
        <v>158</v>
      </c>
      <c r="L426" s="40"/>
      <c r="M426" s="181" t="s">
        <v>5</v>
      </c>
      <c r="N426" s="182" t="s">
        <v>49</v>
      </c>
      <c r="O426" s="41"/>
      <c r="P426" s="183">
        <f>O426*H426</f>
        <v>0</v>
      </c>
      <c r="Q426" s="183">
        <v>0.00936</v>
      </c>
      <c r="R426" s="183">
        <f>Q426*H426</f>
        <v>0.00936</v>
      </c>
      <c r="S426" s="183">
        <v>0</v>
      </c>
      <c r="T426" s="184">
        <f>S426*H426</f>
        <v>0</v>
      </c>
      <c r="AR426" s="23" t="s">
        <v>176</v>
      </c>
      <c r="AT426" s="23" t="s">
        <v>154</v>
      </c>
      <c r="AU426" s="23" t="s">
        <v>87</v>
      </c>
      <c r="AY426" s="23" t="s">
        <v>151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23" t="s">
        <v>24</v>
      </c>
      <c r="BK426" s="185">
        <f>ROUND(I426*H426,2)</f>
        <v>0</v>
      </c>
      <c r="BL426" s="23" t="s">
        <v>176</v>
      </c>
      <c r="BM426" s="23" t="s">
        <v>1289</v>
      </c>
    </row>
    <row r="427" spans="2:51" s="11" customFormat="1" ht="13.5">
      <c r="B427" s="186"/>
      <c r="D427" s="187" t="s">
        <v>161</v>
      </c>
      <c r="E427" s="188" t="s">
        <v>5</v>
      </c>
      <c r="F427" s="189" t="s">
        <v>24</v>
      </c>
      <c r="H427" s="190">
        <v>1</v>
      </c>
      <c r="I427" s="191"/>
      <c r="L427" s="186"/>
      <c r="M427" s="192"/>
      <c r="N427" s="193"/>
      <c r="O427" s="193"/>
      <c r="P427" s="193"/>
      <c r="Q427" s="193"/>
      <c r="R427" s="193"/>
      <c r="S427" s="193"/>
      <c r="T427" s="194"/>
      <c r="AT427" s="195" t="s">
        <v>161</v>
      </c>
      <c r="AU427" s="195" t="s">
        <v>87</v>
      </c>
      <c r="AV427" s="11" t="s">
        <v>87</v>
      </c>
      <c r="AW427" s="11" t="s">
        <v>41</v>
      </c>
      <c r="AX427" s="11" t="s">
        <v>24</v>
      </c>
      <c r="AY427" s="195" t="s">
        <v>151</v>
      </c>
    </row>
    <row r="428" spans="2:65" s="1" customFormat="1" ht="22.5" customHeight="1">
      <c r="B428" s="173"/>
      <c r="C428" s="196" t="s">
        <v>572</v>
      </c>
      <c r="D428" s="196" t="s">
        <v>148</v>
      </c>
      <c r="E428" s="197" t="s">
        <v>1290</v>
      </c>
      <c r="F428" s="198" t="s">
        <v>1291</v>
      </c>
      <c r="G428" s="199" t="s">
        <v>157</v>
      </c>
      <c r="H428" s="200">
        <v>1</v>
      </c>
      <c r="I428" s="201"/>
      <c r="J428" s="202">
        <f>ROUND(I428*H428,2)</f>
        <v>0</v>
      </c>
      <c r="K428" s="198" t="s">
        <v>1276</v>
      </c>
      <c r="L428" s="203"/>
      <c r="M428" s="204" t="s">
        <v>5</v>
      </c>
      <c r="N428" s="205" t="s">
        <v>49</v>
      </c>
      <c r="O428" s="41"/>
      <c r="P428" s="183">
        <f>O428*H428</f>
        <v>0</v>
      </c>
      <c r="Q428" s="183">
        <v>0.088</v>
      </c>
      <c r="R428" s="183">
        <f>Q428*H428</f>
        <v>0.088</v>
      </c>
      <c r="S428" s="183">
        <v>0</v>
      </c>
      <c r="T428" s="184">
        <f>S428*H428</f>
        <v>0</v>
      </c>
      <c r="AR428" s="23" t="s">
        <v>213</v>
      </c>
      <c r="AT428" s="23" t="s">
        <v>148</v>
      </c>
      <c r="AU428" s="23" t="s">
        <v>87</v>
      </c>
      <c r="AY428" s="23" t="s">
        <v>151</v>
      </c>
      <c r="BE428" s="185">
        <f>IF(N428="základní",J428,0)</f>
        <v>0</v>
      </c>
      <c r="BF428" s="185">
        <f>IF(N428="snížená",J428,0)</f>
        <v>0</v>
      </c>
      <c r="BG428" s="185">
        <f>IF(N428="zákl. přenesená",J428,0)</f>
        <v>0</v>
      </c>
      <c r="BH428" s="185">
        <f>IF(N428="sníž. přenesená",J428,0)</f>
        <v>0</v>
      </c>
      <c r="BI428" s="185">
        <f>IF(N428="nulová",J428,0)</f>
        <v>0</v>
      </c>
      <c r="BJ428" s="23" t="s">
        <v>24</v>
      </c>
      <c r="BK428" s="185">
        <f>ROUND(I428*H428,2)</f>
        <v>0</v>
      </c>
      <c r="BL428" s="23" t="s">
        <v>176</v>
      </c>
      <c r="BM428" s="23" t="s">
        <v>1292</v>
      </c>
    </row>
    <row r="429" spans="2:51" s="11" customFormat="1" ht="13.5">
      <c r="B429" s="186"/>
      <c r="D429" s="206" t="s">
        <v>161</v>
      </c>
      <c r="E429" s="195" t="s">
        <v>5</v>
      </c>
      <c r="F429" s="207" t="s">
        <v>24</v>
      </c>
      <c r="H429" s="208">
        <v>1</v>
      </c>
      <c r="I429" s="191"/>
      <c r="L429" s="186"/>
      <c r="M429" s="192"/>
      <c r="N429" s="193"/>
      <c r="O429" s="193"/>
      <c r="P429" s="193"/>
      <c r="Q429" s="193"/>
      <c r="R429" s="193"/>
      <c r="S429" s="193"/>
      <c r="T429" s="194"/>
      <c r="AT429" s="195" t="s">
        <v>161</v>
      </c>
      <c r="AU429" s="195" t="s">
        <v>87</v>
      </c>
      <c r="AV429" s="11" t="s">
        <v>87</v>
      </c>
      <c r="AW429" s="11" t="s">
        <v>41</v>
      </c>
      <c r="AX429" s="11" t="s">
        <v>24</v>
      </c>
      <c r="AY429" s="195" t="s">
        <v>151</v>
      </c>
    </row>
    <row r="430" spans="2:63" s="10" customFormat="1" ht="29.85" customHeight="1">
      <c r="B430" s="159"/>
      <c r="D430" s="170" t="s">
        <v>77</v>
      </c>
      <c r="E430" s="171" t="s">
        <v>221</v>
      </c>
      <c r="F430" s="171" t="s">
        <v>800</v>
      </c>
      <c r="I430" s="162"/>
      <c r="J430" s="172">
        <f>BK430</f>
        <v>0</v>
      </c>
      <c r="L430" s="159"/>
      <c r="M430" s="164"/>
      <c r="N430" s="165"/>
      <c r="O430" s="165"/>
      <c r="P430" s="166">
        <f>SUM(P431:P496)</f>
        <v>0</v>
      </c>
      <c r="Q430" s="165"/>
      <c r="R430" s="166">
        <f>SUM(R431:R496)</f>
        <v>31.972792440000003</v>
      </c>
      <c r="S430" s="165"/>
      <c r="T430" s="167">
        <f>SUM(T431:T496)</f>
        <v>70.5389287</v>
      </c>
      <c r="AR430" s="160" t="s">
        <v>24</v>
      </c>
      <c r="AT430" s="168" t="s">
        <v>77</v>
      </c>
      <c r="AU430" s="168" t="s">
        <v>24</v>
      </c>
      <c r="AY430" s="160" t="s">
        <v>151</v>
      </c>
      <c r="BK430" s="169">
        <f>SUM(BK431:BK496)</f>
        <v>0</v>
      </c>
    </row>
    <row r="431" spans="2:65" s="1" customFormat="1" ht="22.5" customHeight="1">
      <c r="B431" s="173"/>
      <c r="C431" s="174" t="s">
        <v>578</v>
      </c>
      <c r="D431" s="174" t="s">
        <v>154</v>
      </c>
      <c r="E431" s="175" t="s">
        <v>1293</v>
      </c>
      <c r="F431" s="176" t="s">
        <v>1294</v>
      </c>
      <c r="G431" s="177" t="s">
        <v>451</v>
      </c>
      <c r="H431" s="178">
        <v>10.9</v>
      </c>
      <c r="I431" s="179"/>
      <c r="J431" s="180">
        <f>ROUND(I431*H431,2)</f>
        <v>0</v>
      </c>
      <c r="K431" s="176" t="s">
        <v>158</v>
      </c>
      <c r="L431" s="40"/>
      <c r="M431" s="181" t="s">
        <v>5</v>
      </c>
      <c r="N431" s="182" t="s">
        <v>49</v>
      </c>
      <c r="O431" s="41"/>
      <c r="P431" s="183">
        <f>O431*H431</f>
        <v>0</v>
      </c>
      <c r="Q431" s="183">
        <v>0.000838</v>
      </c>
      <c r="R431" s="183">
        <f>Q431*H431</f>
        <v>0.0091342</v>
      </c>
      <c r="S431" s="183">
        <v>0</v>
      </c>
      <c r="T431" s="184">
        <f>S431*H431</f>
        <v>0</v>
      </c>
      <c r="AR431" s="23" t="s">
        <v>176</v>
      </c>
      <c r="AT431" s="23" t="s">
        <v>154</v>
      </c>
      <c r="AU431" s="23" t="s">
        <v>87</v>
      </c>
      <c r="AY431" s="23" t="s">
        <v>151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23" t="s">
        <v>24</v>
      </c>
      <c r="BK431" s="185">
        <f>ROUND(I431*H431,2)</f>
        <v>0</v>
      </c>
      <c r="BL431" s="23" t="s">
        <v>176</v>
      </c>
      <c r="BM431" s="23" t="s">
        <v>1295</v>
      </c>
    </row>
    <row r="432" spans="2:51" s="12" customFormat="1" ht="13.5">
      <c r="B432" s="211"/>
      <c r="D432" s="206" t="s">
        <v>161</v>
      </c>
      <c r="E432" s="212" t="s">
        <v>5</v>
      </c>
      <c r="F432" s="213" t="s">
        <v>1296</v>
      </c>
      <c r="H432" s="214" t="s">
        <v>5</v>
      </c>
      <c r="I432" s="215"/>
      <c r="L432" s="211"/>
      <c r="M432" s="216"/>
      <c r="N432" s="217"/>
      <c r="O432" s="217"/>
      <c r="P432" s="217"/>
      <c r="Q432" s="217"/>
      <c r="R432" s="217"/>
      <c r="S432" s="217"/>
      <c r="T432" s="218"/>
      <c r="AT432" s="214" t="s">
        <v>161</v>
      </c>
      <c r="AU432" s="214" t="s">
        <v>87</v>
      </c>
      <c r="AV432" s="12" t="s">
        <v>24</v>
      </c>
      <c r="AW432" s="12" t="s">
        <v>41</v>
      </c>
      <c r="AX432" s="12" t="s">
        <v>78</v>
      </c>
      <c r="AY432" s="214" t="s">
        <v>151</v>
      </c>
    </row>
    <row r="433" spans="2:51" s="11" customFormat="1" ht="13.5">
      <c r="B433" s="186"/>
      <c r="D433" s="206" t="s">
        <v>161</v>
      </c>
      <c r="E433" s="195" t="s">
        <v>5</v>
      </c>
      <c r="F433" s="207" t="s">
        <v>1297</v>
      </c>
      <c r="H433" s="208">
        <v>4.2</v>
      </c>
      <c r="I433" s="191"/>
      <c r="L433" s="186"/>
      <c r="M433" s="192"/>
      <c r="N433" s="193"/>
      <c r="O433" s="193"/>
      <c r="P433" s="193"/>
      <c r="Q433" s="193"/>
      <c r="R433" s="193"/>
      <c r="S433" s="193"/>
      <c r="T433" s="194"/>
      <c r="AT433" s="195" t="s">
        <v>161</v>
      </c>
      <c r="AU433" s="195" t="s">
        <v>87</v>
      </c>
      <c r="AV433" s="11" t="s">
        <v>87</v>
      </c>
      <c r="AW433" s="11" t="s">
        <v>41</v>
      </c>
      <c r="AX433" s="11" t="s">
        <v>78</v>
      </c>
      <c r="AY433" s="195" t="s">
        <v>151</v>
      </c>
    </row>
    <row r="434" spans="2:51" s="12" customFormat="1" ht="13.5">
      <c r="B434" s="211"/>
      <c r="D434" s="206" t="s">
        <v>161</v>
      </c>
      <c r="E434" s="212" t="s">
        <v>5</v>
      </c>
      <c r="F434" s="213" t="s">
        <v>1298</v>
      </c>
      <c r="H434" s="214" t="s">
        <v>5</v>
      </c>
      <c r="I434" s="215"/>
      <c r="L434" s="211"/>
      <c r="M434" s="216"/>
      <c r="N434" s="217"/>
      <c r="O434" s="217"/>
      <c r="P434" s="217"/>
      <c r="Q434" s="217"/>
      <c r="R434" s="217"/>
      <c r="S434" s="217"/>
      <c r="T434" s="218"/>
      <c r="AT434" s="214" t="s">
        <v>161</v>
      </c>
      <c r="AU434" s="214" t="s">
        <v>87</v>
      </c>
      <c r="AV434" s="12" t="s">
        <v>24</v>
      </c>
      <c r="AW434" s="12" t="s">
        <v>41</v>
      </c>
      <c r="AX434" s="12" t="s">
        <v>78</v>
      </c>
      <c r="AY434" s="214" t="s">
        <v>151</v>
      </c>
    </row>
    <row r="435" spans="2:51" s="11" customFormat="1" ht="13.5">
      <c r="B435" s="186"/>
      <c r="D435" s="206" t="s">
        <v>161</v>
      </c>
      <c r="E435" s="195" t="s">
        <v>5</v>
      </c>
      <c r="F435" s="207" t="s">
        <v>1299</v>
      </c>
      <c r="H435" s="208">
        <v>6.7</v>
      </c>
      <c r="I435" s="191"/>
      <c r="L435" s="186"/>
      <c r="M435" s="192"/>
      <c r="N435" s="193"/>
      <c r="O435" s="193"/>
      <c r="P435" s="193"/>
      <c r="Q435" s="193"/>
      <c r="R435" s="193"/>
      <c r="S435" s="193"/>
      <c r="T435" s="194"/>
      <c r="AT435" s="195" t="s">
        <v>161</v>
      </c>
      <c r="AU435" s="195" t="s">
        <v>87</v>
      </c>
      <c r="AV435" s="11" t="s">
        <v>87</v>
      </c>
      <c r="AW435" s="11" t="s">
        <v>41</v>
      </c>
      <c r="AX435" s="11" t="s">
        <v>78</v>
      </c>
      <c r="AY435" s="195" t="s">
        <v>151</v>
      </c>
    </row>
    <row r="436" spans="2:51" s="13" customFormat="1" ht="13.5">
      <c r="B436" s="225"/>
      <c r="D436" s="187" t="s">
        <v>161</v>
      </c>
      <c r="E436" s="226" t="s">
        <v>5</v>
      </c>
      <c r="F436" s="227" t="s">
        <v>283</v>
      </c>
      <c r="H436" s="228">
        <v>10.9</v>
      </c>
      <c r="I436" s="229"/>
      <c r="L436" s="225"/>
      <c r="M436" s="230"/>
      <c r="N436" s="231"/>
      <c r="O436" s="231"/>
      <c r="P436" s="231"/>
      <c r="Q436" s="231"/>
      <c r="R436" s="231"/>
      <c r="S436" s="231"/>
      <c r="T436" s="232"/>
      <c r="AT436" s="233" t="s">
        <v>161</v>
      </c>
      <c r="AU436" s="233" t="s">
        <v>87</v>
      </c>
      <c r="AV436" s="13" t="s">
        <v>176</v>
      </c>
      <c r="AW436" s="13" t="s">
        <v>41</v>
      </c>
      <c r="AX436" s="13" t="s">
        <v>24</v>
      </c>
      <c r="AY436" s="233" t="s">
        <v>151</v>
      </c>
    </row>
    <row r="437" spans="2:65" s="1" customFormat="1" ht="22.5" customHeight="1">
      <c r="B437" s="173"/>
      <c r="C437" s="196" t="s">
        <v>583</v>
      </c>
      <c r="D437" s="196" t="s">
        <v>148</v>
      </c>
      <c r="E437" s="197" t="s">
        <v>1300</v>
      </c>
      <c r="F437" s="198" t="s">
        <v>1301</v>
      </c>
      <c r="G437" s="199" t="s">
        <v>451</v>
      </c>
      <c r="H437" s="200">
        <v>10.9</v>
      </c>
      <c r="I437" s="201"/>
      <c r="J437" s="202">
        <f>ROUND(I437*H437,2)</f>
        <v>0</v>
      </c>
      <c r="K437" s="198" t="s">
        <v>5</v>
      </c>
      <c r="L437" s="203"/>
      <c r="M437" s="204" t="s">
        <v>5</v>
      </c>
      <c r="N437" s="205" t="s">
        <v>49</v>
      </c>
      <c r="O437" s="41"/>
      <c r="P437" s="183">
        <f>O437*H437</f>
        <v>0</v>
      </c>
      <c r="Q437" s="183">
        <v>0.04648</v>
      </c>
      <c r="R437" s="183">
        <f>Q437*H437</f>
        <v>0.506632</v>
      </c>
      <c r="S437" s="183">
        <v>0</v>
      </c>
      <c r="T437" s="184">
        <f>S437*H437</f>
        <v>0</v>
      </c>
      <c r="AR437" s="23" t="s">
        <v>213</v>
      </c>
      <c r="AT437" s="23" t="s">
        <v>148</v>
      </c>
      <c r="AU437" s="23" t="s">
        <v>87</v>
      </c>
      <c r="AY437" s="23" t="s">
        <v>151</v>
      </c>
      <c r="BE437" s="185">
        <f>IF(N437="základní",J437,0)</f>
        <v>0</v>
      </c>
      <c r="BF437" s="185">
        <f>IF(N437="snížená",J437,0)</f>
        <v>0</v>
      </c>
      <c r="BG437" s="185">
        <f>IF(N437="zákl. přenesená",J437,0)</f>
        <v>0</v>
      </c>
      <c r="BH437" s="185">
        <f>IF(N437="sníž. přenesená",J437,0)</f>
        <v>0</v>
      </c>
      <c r="BI437" s="185">
        <f>IF(N437="nulová",J437,0)</f>
        <v>0</v>
      </c>
      <c r="BJ437" s="23" t="s">
        <v>24</v>
      </c>
      <c r="BK437" s="185">
        <f>ROUND(I437*H437,2)</f>
        <v>0</v>
      </c>
      <c r="BL437" s="23" t="s">
        <v>176</v>
      </c>
      <c r="BM437" s="23" t="s">
        <v>1302</v>
      </c>
    </row>
    <row r="438" spans="2:65" s="1" customFormat="1" ht="22.5" customHeight="1">
      <c r="B438" s="173"/>
      <c r="C438" s="174" t="s">
        <v>591</v>
      </c>
      <c r="D438" s="174" t="s">
        <v>154</v>
      </c>
      <c r="E438" s="175" t="s">
        <v>1303</v>
      </c>
      <c r="F438" s="176" t="s">
        <v>1304</v>
      </c>
      <c r="G438" s="177" t="s">
        <v>157</v>
      </c>
      <c r="H438" s="178">
        <v>1</v>
      </c>
      <c r="I438" s="179"/>
      <c r="J438" s="180">
        <f>ROUND(I438*H438,2)</f>
        <v>0</v>
      </c>
      <c r="K438" s="176" t="s">
        <v>158</v>
      </c>
      <c r="L438" s="40"/>
      <c r="M438" s="181" t="s">
        <v>5</v>
      </c>
      <c r="N438" s="182" t="s">
        <v>49</v>
      </c>
      <c r="O438" s="41"/>
      <c r="P438" s="183">
        <f>O438*H438</f>
        <v>0</v>
      </c>
      <c r="Q438" s="183">
        <v>9.22615474</v>
      </c>
      <c r="R438" s="183">
        <f>Q438*H438</f>
        <v>9.22615474</v>
      </c>
      <c r="S438" s="183">
        <v>0</v>
      </c>
      <c r="T438" s="184">
        <f>S438*H438</f>
        <v>0</v>
      </c>
      <c r="AR438" s="23" t="s">
        <v>176</v>
      </c>
      <c r="AT438" s="23" t="s">
        <v>154</v>
      </c>
      <c r="AU438" s="23" t="s">
        <v>87</v>
      </c>
      <c r="AY438" s="23" t="s">
        <v>151</v>
      </c>
      <c r="BE438" s="185">
        <f>IF(N438="základní",J438,0)</f>
        <v>0</v>
      </c>
      <c r="BF438" s="185">
        <f>IF(N438="snížená",J438,0)</f>
        <v>0</v>
      </c>
      <c r="BG438" s="185">
        <f>IF(N438="zákl. přenesená",J438,0)</f>
        <v>0</v>
      </c>
      <c r="BH438" s="185">
        <f>IF(N438="sníž. přenesená",J438,0)</f>
        <v>0</v>
      </c>
      <c r="BI438" s="185">
        <f>IF(N438="nulová",J438,0)</f>
        <v>0</v>
      </c>
      <c r="BJ438" s="23" t="s">
        <v>24</v>
      </c>
      <c r="BK438" s="185">
        <f>ROUND(I438*H438,2)</f>
        <v>0</v>
      </c>
      <c r="BL438" s="23" t="s">
        <v>176</v>
      </c>
      <c r="BM438" s="23" t="s">
        <v>1305</v>
      </c>
    </row>
    <row r="439" spans="2:51" s="12" customFormat="1" ht="13.5">
      <c r="B439" s="211"/>
      <c r="D439" s="206" t="s">
        <v>161</v>
      </c>
      <c r="E439" s="212" t="s">
        <v>5</v>
      </c>
      <c r="F439" s="213" t="s">
        <v>1055</v>
      </c>
      <c r="H439" s="214" t="s">
        <v>5</v>
      </c>
      <c r="I439" s="215"/>
      <c r="L439" s="211"/>
      <c r="M439" s="216"/>
      <c r="N439" s="217"/>
      <c r="O439" s="217"/>
      <c r="P439" s="217"/>
      <c r="Q439" s="217"/>
      <c r="R439" s="217"/>
      <c r="S439" s="217"/>
      <c r="T439" s="218"/>
      <c r="AT439" s="214" t="s">
        <v>161</v>
      </c>
      <c r="AU439" s="214" t="s">
        <v>87</v>
      </c>
      <c r="AV439" s="12" t="s">
        <v>24</v>
      </c>
      <c r="AW439" s="12" t="s">
        <v>41</v>
      </c>
      <c r="AX439" s="12" t="s">
        <v>78</v>
      </c>
      <c r="AY439" s="214" t="s">
        <v>151</v>
      </c>
    </row>
    <row r="440" spans="2:51" s="11" customFormat="1" ht="13.5">
      <c r="B440" s="186"/>
      <c r="D440" s="187" t="s">
        <v>161</v>
      </c>
      <c r="E440" s="188" t="s">
        <v>5</v>
      </c>
      <c r="F440" s="189" t="s">
        <v>24</v>
      </c>
      <c r="H440" s="190">
        <v>1</v>
      </c>
      <c r="I440" s="191"/>
      <c r="L440" s="186"/>
      <c r="M440" s="192"/>
      <c r="N440" s="193"/>
      <c r="O440" s="193"/>
      <c r="P440" s="193"/>
      <c r="Q440" s="193"/>
      <c r="R440" s="193"/>
      <c r="S440" s="193"/>
      <c r="T440" s="194"/>
      <c r="AT440" s="195" t="s">
        <v>161</v>
      </c>
      <c r="AU440" s="195" t="s">
        <v>87</v>
      </c>
      <c r="AV440" s="11" t="s">
        <v>87</v>
      </c>
      <c r="AW440" s="11" t="s">
        <v>41</v>
      </c>
      <c r="AX440" s="11" t="s">
        <v>24</v>
      </c>
      <c r="AY440" s="195" t="s">
        <v>151</v>
      </c>
    </row>
    <row r="441" spans="2:65" s="1" customFormat="1" ht="22.5" customHeight="1">
      <c r="B441" s="173"/>
      <c r="C441" s="174" t="s">
        <v>597</v>
      </c>
      <c r="D441" s="174" t="s">
        <v>154</v>
      </c>
      <c r="E441" s="175" t="s">
        <v>1306</v>
      </c>
      <c r="F441" s="176" t="s">
        <v>1307</v>
      </c>
      <c r="G441" s="177" t="s">
        <v>451</v>
      </c>
      <c r="H441" s="178">
        <v>5</v>
      </c>
      <c r="I441" s="179"/>
      <c r="J441" s="180">
        <f>ROUND(I441*H441,2)</f>
        <v>0</v>
      </c>
      <c r="K441" s="176" t="s">
        <v>158</v>
      </c>
      <c r="L441" s="40"/>
      <c r="M441" s="181" t="s">
        <v>5</v>
      </c>
      <c r="N441" s="182" t="s">
        <v>49</v>
      </c>
      <c r="O441" s="41"/>
      <c r="P441" s="183">
        <f>O441*H441</f>
        <v>0</v>
      </c>
      <c r="Q441" s="183">
        <v>2.7045303</v>
      </c>
      <c r="R441" s="183">
        <f>Q441*H441</f>
        <v>13.5226515</v>
      </c>
      <c r="S441" s="183">
        <v>0</v>
      </c>
      <c r="T441" s="184">
        <f>S441*H441</f>
        <v>0</v>
      </c>
      <c r="AR441" s="23" t="s">
        <v>176</v>
      </c>
      <c r="AT441" s="23" t="s">
        <v>154</v>
      </c>
      <c r="AU441" s="23" t="s">
        <v>87</v>
      </c>
      <c r="AY441" s="23" t="s">
        <v>151</v>
      </c>
      <c r="BE441" s="185">
        <f>IF(N441="základní",J441,0)</f>
        <v>0</v>
      </c>
      <c r="BF441" s="185">
        <f>IF(N441="snížená",J441,0)</f>
        <v>0</v>
      </c>
      <c r="BG441" s="185">
        <f>IF(N441="zákl. přenesená",J441,0)</f>
        <v>0</v>
      </c>
      <c r="BH441" s="185">
        <f>IF(N441="sníž. přenesená",J441,0)</f>
        <v>0</v>
      </c>
      <c r="BI441" s="185">
        <f>IF(N441="nulová",J441,0)</f>
        <v>0</v>
      </c>
      <c r="BJ441" s="23" t="s">
        <v>24</v>
      </c>
      <c r="BK441" s="185">
        <f>ROUND(I441*H441,2)</f>
        <v>0</v>
      </c>
      <c r="BL441" s="23" t="s">
        <v>176</v>
      </c>
      <c r="BM441" s="23" t="s">
        <v>1308</v>
      </c>
    </row>
    <row r="442" spans="2:51" s="12" customFormat="1" ht="13.5">
      <c r="B442" s="211"/>
      <c r="D442" s="206" t="s">
        <v>161</v>
      </c>
      <c r="E442" s="212" t="s">
        <v>5</v>
      </c>
      <c r="F442" s="213" t="s">
        <v>1309</v>
      </c>
      <c r="H442" s="214" t="s">
        <v>5</v>
      </c>
      <c r="I442" s="215"/>
      <c r="L442" s="211"/>
      <c r="M442" s="216"/>
      <c r="N442" s="217"/>
      <c r="O442" s="217"/>
      <c r="P442" s="217"/>
      <c r="Q442" s="217"/>
      <c r="R442" s="217"/>
      <c r="S442" s="217"/>
      <c r="T442" s="218"/>
      <c r="AT442" s="214" t="s">
        <v>161</v>
      </c>
      <c r="AU442" s="214" t="s">
        <v>87</v>
      </c>
      <c r="AV442" s="12" t="s">
        <v>24</v>
      </c>
      <c r="AW442" s="12" t="s">
        <v>41</v>
      </c>
      <c r="AX442" s="12" t="s">
        <v>78</v>
      </c>
      <c r="AY442" s="214" t="s">
        <v>151</v>
      </c>
    </row>
    <row r="443" spans="2:51" s="11" customFormat="1" ht="13.5">
      <c r="B443" s="186"/>
      <c r="D443" s="187" t="s">
        <v>161</v>
      </c>
      <c r="E443" s="188" t="s">
        <v>5</v>
      </c>
      <c r="F443" s="189" t="s">
        <v>1310</v>
      </c>
      <c r="H443" s="190">
        <v>5</v>
      </c>
      <c r="I443" s="191"/>
      <c r="L443" s="186"/>
      <c r="M443" s="192"/>
      <c r="N443" s="193"/>
      <c r="O443" s="193"/>
      <c r="P443" s="193"/>
      <c r="Q443" s="193"/>
      <c r="R443" s="193"/>
      <c r="S443" s="193"/>
      <c r="T443" s="194"/>
      <c r="AT443" s="195" t="s">
        <v>161</v>
      </c>
      <c r="AU443" s="195" t="s">
        <v>87</v>
      </c>
      <c r="AV443" s="11" t="s">
        <v>87</v>
      </c>
      <c r="AW443" s="11" t="s">
        <v>41</v>
      </c>
      <c r="AX443" s="11" t="s">
        <v>24</v>
      </c>
      <c r="AY443" s="195" t="s">
        <v>151</v>
      </c>
    </row>
    <row r="444" spans="2:65" s="1" customFormat="1" ht="22.5" customHeight="1">
      <c r="B444" s="173"/>
      <c r="C444" s="196" t="s">
        <v>602</v>
      </c>
      <c r="D444" s="196" t="s">
        <v>148</v>
      </c>
      <c r="E444" s="197" t="s">
        <v>1311</v>
      </c>
      <c r="F444" s="198" t="s">
        <v>1312</v>
      </c>
      <c r="G444" s="199" t="s">
        <v>157</v>
      </c>
      <c r="H444" s="200">
        <v>2.02</v>
      </c>
      <c r="I444" s="201"/>
      <c r="J444" s="202">
        <f>ROUND(I444*H444,2)</f>
        <v>0</v>
      </c>
      <c r="K444" s="198" t="s">
        <v>158</v>
      </c>
      <c r="L444" s="203"/>
      <c r="M444" s="204" t="s">
        <v>5</v>
      </c>
      <c r="N444" s="205" t="s">
        <v>49</v>
      </c>
      <c r="O444" s="41"/>
      <c r="P444" s="183">
        <f>O444*H444</f>
        <v>0</v>
      </c>
      <c r="Q444" s="183">
        <v>4.311</v>
      </c>
      <c r="R444" s="183">
        <f>Q444*H444</f>
        <v>8.70822</v>
      </c>
      <c r="S444" s="183">
        <v>0</v>
      </c>
      <c r="T444" s="184">
        <f>S444*H444</f>
        <v>0</v>
      </c>
      <c r="AR444" s="23" t="s">
        <v>213</v>
      </c>
      <c r="AT444" s="23" t="s">
        <v>148</v>
      </c>
      <c r="AU444" s="23" t="s">
        <v>87</v>
      </c>
      <c r="AY444" s="23" t="s">
        <v>151</v>
      </c>
      <c r="BE444" s="185">
        <f>IF(N444="základní",J444,0)</f>
        <v>0</v>
      </c>
      <c r="BF444" s="185">
        <f>IF(N444="snížená",J444,0)</f>
        <v>0</v>
      </c>
      <c r="BG444" s="185">
        <f>IF(N444="zákl. přenesená",J444,0)</f>
        <v>0</v>
      </c>
      <c r="BH444" s="185">
        <f>IF(N444="sníž. přenesená",J444,0)</f>
        <v>0</v>
      </c>
      <c r="BI444" s="185">
        <f>IF(N444="nulová",J444,0)</f>
        <v>0</v>
      </c>
      <c r="BJ444" s="23" t="s">
        <v>24</v>
      </c>
      <c r="BK444" s="185">
        <f>ROUND(I444*H444,2)</f>
        <v>0</v>
      </c>
      <c r="BL444" s="23" t="s">
        <v>176</v>
      </c>
      <c r="BM444" s="23" t="s">
        <v>1313</v>
      </c>
    </row>
    <row r="445" spans="2:51" s="11" customFormat="1" ht="13.5">
      <c r="B445" s="186"/>
      <c r="D445" s="187" t="s">
        <v>161</v>
      </c>
      <c r="F445" s="189" t="s">
        <v>1314</v>
      </c>
      <c r="H445" s="190">
        <v>2.02</v>
      </c>
      <c r="I445" s="191"/>
      <c r="L445" s="186"/>
      <c r="M445" s="192"/>
      <c r="N445" s="193"/>
      <c r="O445" s="193"/>
      <c r="P445" s="193"/>
      <c r="Q445" s="193"/>
      <c r="R445" s="193"/>
      <c r="S445" s="193"/>
      <c r="T445" s="194"/>
      <c r="AT445" s="195" t="s">
        <v>161</v>
      </c>
      <c r="AU445" s="195" t="s">
        <v>87</v>
      </c>
      <c r="AV445" s="11" t="s">
        <v>87</v>
      </c>
      <c r="AW445" s="11" t="s">
        <v>6</v>
      </c>
      <c r="AX445" s="11" t="s">
        <v>24</v>
      </c>
      <c r="AY445" s="195" t="s">
        <v>151</v>
      </c>
    </row>
    <row r="446" spans="2:65" s="1" customFormat="1" ht="22.5" customHeight="1">
      <c r="B446" s="173"/>
      <c r="C446" s="174" t="s">
        <v>607</v>
      </c>
      <c r="D446" s="174" t="s">
        <v>154</v>
      </c>
      <c r="E446" s="175" t="s">
        <v>1315</v>
      </c>
      <c r="F446" s="176" t="s">
        <v>1316</v>
      </c>
      <c r="G446" s="177" t="s">
        <v>278</v>
      </c>
      <c r="H446" s="178">
        <v>23.429</v>
      </c>
      <c r="I446" s="179"/>
      <c r="J446" s="180">
        <f>ROUND(I446*H446,2)</f>
        <v>0</v>
      </c>
      <c r="K446" s="176" t="s">
        <v>158</v>
      </c>
      <c r="L446" s="40"/>
      <c r="M446" s="181" t="s">
        <v>5</v>
      </c>
      <c r="N446" s="182" t="s">
        <v>49</v>
      </c>
      <c r="O446" s="41"/>
      <c r="P446" s="183">
        <f>O446*H446</f>
        <v>0</v>
      </c>
      <c r="Q446" s="183">
        <v>0</v>
      </c>
      <c r="R446" s="183">
        <f>Q446*H446</f>
        <v>0</v>
      </c>
      <c r="S446" s="183">
        <v>0.0003</v>
      </c>
      <c r="T446" s="184">
        <f>S446*H446</f>
        <v>0.007028699999999999</v>
      </c>
      <c r="AR446" s="23" t="s">
        <v>176</v>
      </c>
      <c r="AT446" s="23" t="s">
        <v>154</v>
      </c>
      <c r="AU446" s="23" t="s">
        <v>87</v>
      </c>
      <c r="AY446" s="23" t="s">
        <v>151</v>
      </c>
      <c r="BE446" s="185">
        <f>IF(N446="základní",J446,0)</f>
        <v>0</v>
      </c>
      <c r="BF446" s="185">
        <f>IF(N446="snížená",J446,0)</f>
        <v>0</v>
      </c>
      <c r="BG446" s="185">
        <f>IF(N446="zákl. přenesená",J446,0)</f>
        <v>0</v>
      </c>
      <c r="BH446" s="185">
        <f>IF(N446="sníž. přenesená",J446,0)</f>
        <v>0</v>
      </c>
      <c r="BI446" s="185">
        <f>IF(N446="nulová",J446,0)</f>
        <v>0</v>
      </c>
      <c r="BJ446" s="23" t="s">
        <v>24</v>
      </c>
      <c r="BK446" s="185">
        <f>ROUND(I446*H446,2)</f>
        <v>0</v>
      </c>
      <c r="BL446" s="23" t="s">
        <v>176</v>
      </c>
      <c r="BM446" s="23" t="s">
        <v>1317</v>
      </c>
    </row>
    <row r="447" spans="2:51" s="12" customFormat="1" ht="13.5">
      <c r="B447" s="211"/>
      <c r="D447" s="206" t="s">
        <v>161</v>
      </c>
      <c r="E447" s="212" t="s">
        <v>5</v>
      </c>
      <c r="F447" s="213" t="s">
        <v>1318</v>
      </c>
      <c r="H447" s="214" t="s">
        <v>5</v>
      </c>
      <c r="I447" s="215"/>
      <c r="L447" s="211"/>
      <c r="M447" s="216"/>
      <c r="N447" s="217"/>
      <c r="O447" s="217"/>
      <c r="P447" s="217"/>
      <c r="Q447" s="217"/>
      <c r="R447" s="217"/>
      <c r="S447" s="217"/>
      <c r="T447" s="218"/>
      <c r="AT447" s="214" t="s">
        <v>161</v>
      </c>
      <c r="AU447" s="214" t="s">
        <v>87</v>
      </c>
      <c r="AV447" s="12" t="s">
        <v>24</v>
      </c>
      <c r="AW447" s="12" t="s">
        <v>41</v>
      </c>
      <c r="AX447" s="12" t="s">
        <v>78</v>
      </c>
      <c r="AY447" s="214" t="s">
        <v>151</v>
      </c>
    </row>
    <row r="448" spans="2:51" s="12" customFormat="1" ht="13.5">
      <c r="B448" s="211"/>
      <c r="D448" s="206" t="s">
        <v>161</v>
      </c>
      <c r="E448" s="212" t="s">
        <v>5</v>
      </c>
      <c r="F448" s="213" t="s">
        <v>1183</v>
      </c>
      <c r="H448" s="214" t="s">
        <v>5</v>
      </c>
      <c r="I448" s="215"/>
      <c r="L448" s="211"/>
      <c r="M448" s="216"/>
      <c r="N448" s="217"/>
      <c r="O448" s="217"/>
      <c r="P448" s="217"/>
      <c r="Q448" s="217"/>
      <c r="R448" s="217"/>
      <c r="S448" s="217"/>
      <c r="T448" s="218"/>
      <c r="AT448" s="214" t="s">
        <v>161</v>
      </c>
      <c r="AU448" s="214" t="s">
        <v>87</v>
      </c>
      <c r="AV448" s="12" t="s">
        <v>24</v>
      </c>
      <c r="AW448" s="12" t="s">
        <v>41</v>
      </c>
      <c r="AX448" s="12" t="s">
        <v>78</v>
      </c>
      <c r="AY448" s="214" t="s">
        <v>151</v>
      </c>
    </row>
    <row r="449" spans="2:51" s="11" customFormat="1" ht="13.5">
      <c r="B449" s="186"/>
      <c r="D449" s="206" t="s">
        <v>161</v>
      </c>
      <c r="E449" s="195" t="s">
        <v>5</v>
      </c>
      <c r="F449" s="207" t="s">
        <v>1319</v>
      </c>
      <c r="H449" s="208">
        <v>3.64</v>
      </c>
      <c r="I449" s="191"/>
      <c r="L449" s="186"/>
      <c r="M449" s="192"/>
      <c r="N449" s="193"/>
      <c r="O449" s="193"/>
      <c r="P449" s="193"/>
      <c r="Q449" s="193"/>
      <c r="R449" s="193"/>
      <c r="S449" s="193"/>
      <c r="T449" s="194"/>
      <c r="AT449" s="195" t="s">
        <v>161</v>
      </c>
      <c r="AU449" s="195" t="s">
        <v>87</v>
      </c>
      <c r="AV449" s="11" t="s">
        <v>87</v>
      </c>
      <c r="AW449" s="11" t="s">
        <v>41</v>
      </c>
      <c r="AX449" s="11" t="s">
        <v>78</v>
      </c>
      <c r="AY449" s="195" t="s">
        <v>151</v>
      </c>
    </row>
    <row r="450" spans="2:51" s="12" customFormat="1" ht="13.5">
      <c r="B450" s="211"/>
      <c r="D450" s="206" t="s">
        <v>161</v>
      </c>
      <c r="E450" s="212" t="s">
        <v>5</v>
      </c>
      <c r="F450" s="213" t="s">
        <v>1280</v>
      </c>
      <c r="H450" s="214" t="s">
        <v>5</v>
      </c>
      <c r="I450" s="215"/>
      <c r="L450" s="211"/>
      <c r="M450" s="216"/>
      <c r="N450" s="217"/>
      <c r="O450" s="217"/>
      <c r="P450" s="217"/>
      <c r="Q450" s="217"/>
      <c r="R450" s="217"/>
      <c r="S450" s="217"/>
      <c r="T450" s="218"/>
      <c r="AT450" s="214" t="s">
        <v>161</v>
      </c>
      <c r="AU450" s="214" t="s">
        <v>87</v>
      </c>
      <c r="AV450" s="12" t="s">
        <v>24</v>
      </c>
      <c r="AW450" s="12" t="s">
        <v>41</v>
      </c>
      <c r="AX450" s="12" t="s">
        <v>78</v>
      </c>
      <c r="AY450" s="214" t="s">
        <v>151</v>
      </c>
    </row>
    <row r="451" spans="2:51" s="11" customFormat="1" ht="13.5">
      <c r="B451" s="186"/>
      <c r="D451" s="206" t="s">
        <v>161</v>
      </c>
      <c r="E451" s="195" t="s">
        <v>5</v>
      </c>
      <c r="F451" s="207" t="s">
        <v>1320</v>
      </c>
      <c r="H451" s="208">
        <v>5.05</v>
      </c>
      <c r="I451" s="191"/>
      <c r="L451" s="186"/>
      <c r="M451" s="192"/>
      <c r="N451" s="193"/>
      <c r="O451" s="193"/>
      <c r="P451" s="193"/>
      <c r="Q451" s="193"/>
      <c r="R451" s="193"/>
      <c r="S451" s="193"/>
      <c r="T451" s="194"/>
      <c r="AT451" s="195" t="s">
        <v>161</v>
      </c>
      <c r="AU451" s="195" t="s">
        <v>87</v>
      </c>
      <c r="AV451" s="11" t="s">
        <v>87</v>
      </c>
      <c r="AW451" s="11" t="s">
        <v>41</v>
      </c>
      <c r="AX451" s="11" t="s">
        <v>78</v>
      </c>
      <c r="AY451" s="195" t="s">
        <v>151</v>
      </c>
    </row>
    <row r="452" spans="2:51" s="12" customFormat="1" ht="13.5">
      <c r="B452" s="211"/>
      <c r="D452" s="206" t="s">
        <v>161</v>
      </c>
      <c r="E452" s="212" t="s">
        <v>5</v>
      </c>
      <c r="F452" s="213" t="s">
        <v>1167</v>
      </c>
      <c r="H452" s="214" t="s">
        <v>5</v>
      </c>
      <c r="I452" s="215"/>
      <c r="L452" s="211"/>
      <c r="M452" s="216"/>
      <c r="N452" s="217"/>
      <c r="O452" s="217"/>
      <c r="P452" s="217"/>
      <c r="Q452" s="217"/>
      <c r="R452" s="217"/>
      <c r="S452" s="217"/>
      <c r="T452" s="218"/>
      <c r="AT452" s="214" t="s">
        <v>161</v>
      </c>
      <c r="AU452" s="214" t="s">
        <v>87</v>
      </c>
      <c r="AV452" s="12" t="s">
        <v>24</v>
      </c>
      <c r="AW452" s="12" t="s">
        <v>41</v>
      </c>
      <c r="AX452" s="12" t="s">
        <v>78</v>
      </c>
      <c r="AY452" s="214" t="s">
        <v>151</v>
      </c>
    </row>
    <row r="453" spans="2:51" s="11" customFormat="1" ht="13.5">
      <c r="B453" s="186"/>
      <c r="D453" s="206" t="s">
        <v>161</v>
      </c>
      <c r="E453" s="195" t="s">
        <v>5</v>
      </c>
      <c r="F453" s="207" t="s">
        <v>1321</v>
      </c>
      <c r="H453" s="208">
        <v>6.598</v>
      </c>
      <c r="I453" s="191"/>
      <c r="L453" s="186"/>
      <c r="M453" s="192"/>
      <c r="N453" s="193"/>
      <c r="O453" s="193"/>
      <c r="P453" s="193"/>
      <c r="Q453" s="193"/>
      <c r="R453" s="193"/>
      <c r="S453" s="193"/>
      <c r="T453" s="194"/>
      <c r="AT453" s="195" t="s">
        <v>161</v>
      </c>
      <c r="AU453" s="195" t="s">
        <v>87</v>
      </c>
      <c r="AV453" s="11" t="s">
        <v>87</v>
      </c>
      <c r="AW453" s="11" t="s">
        <v>41</v>
      </c>
      <c r="AX453" s="11" t="s">
        <v>78</v>
      </c>
      <c r="AY453" s="195" t="s">
        <v>151</v>
      </c>
    </row>
    <row r="454" spans="2:51" s="12" customFormat="1" ht="13.5">
      <c r="B454" s="211"/>
      <c r="D454" s="206" t="s">
        <v>161</v>
      </c>
      <c r="E454" s="212" t="s">
        <v>5</v>
      </c>
      <c r="F454" s="213" t="s">
        <v>1169</v>
      </c>
      <c r="H454" s="214" t="s">
        <v>5</v>
      </c>
      <c r="I454" s="215"/>
      <c r="L454" s="211"/>
      <c r="M454" s="216"/>
      <c r="N454" s="217"/>
      <c r="O454" s="217"/>
      <c r="P454" s="217"/>
      <c r="Q454" s="217"/>
      <c r="R454" s="217"/>
      <c r="S454" s="217"/>
      <c r="T454" s="218"/>
      <c r="AT454" s="214" t="s">
        <v>161</v>
      </c>
      <c r="AU454" s="214" t="s">
        <v>87</v>
      </c>
      <c r="AV454" s="12" t="s">
        <v>24</v>
      </c>
      <c r="AW454" s="12" t="s">
        <v>41</v>
      </c>
      <c r="AX454" s="12" t="s">
        <v>78</v>
      </c>
      <c r="AY454" s="214" t="s">
        <v>151</v>
      </c>
    </row>
    <row r="455" spans="2:51" s="11" customFormat="1" ht="13.5">
      <c r="B455" s="186"/>
      <c r="D455" s="206" t="s">
        <v>161</v>
      </c>
      <c r="E455" s="195" t="s">
        <v>5</v>
      </c>
      <c r="F455" s="207" t="s">
        <v>1322</v>
      </c>
      <c r="H455" s="208">
        <v>8.141</v>
      </c>
      <c r="I455" s="191"/>
      <c r="L455" s="186"/>
      <c r="M455" s="192"/>
      <c r="N455" s="193"/>
      <c r="O455" s="193"/>
      <c r="P455" s="193"/>
      <c r="Q455" s="193"/>
      <c r="R455" s="193"/>
      <c r="S455" s="193"/>
      <c r="T455" s="194"/>
      <c r="AT455" s="195" t="s">
        <v>161</v>
      </c>
      <c r="AU455" s="195" t="s">
        <v>87</v>
      </c>
      <c r="AV455" s="11" t="s">
        <v>87</v>
      </c>
      <c r="AW455" s="11" t="s">
        <v>41</v>
      </c>
      <c r="AX455" s="11" t="s">
        <v>78</v>
      </c>
      <c r="AY455" s="195" t="s">
        <v>151</v>
      </c>
    </row>
    <row r="456" spans="2:51" s="13" customFormat="1" ht="13.5">
      <c r="B456" s="225"/>
      <c r="D456" s="187" t="s">
        <v>161</v>
      </c>
      <c r="E456" s="226" t="s">
        <v>5</v>
      </c>
      <c r="F456" s="227" t="s">
        <v>283</v>
      </c>
      <c r="H456" s="228">
        <v>23.429</v>
      </c>
      <c r="I456" s="229"/>
      <c r="L456" s="225"/>
      <c r="M456" s="230"/>
      <c r="N456" s="231"/>
      <c r="O456" s="231"/>
      <c r="P456" s="231"/>
      <c r="Q456" s="231"/>
      <c r="R456" s="231"/>
      <c r="S456" s="231"/>
      <c r="T456" s="232"/>
      <c r="AT456" s="233" t="s">
        <v>161</v>
      </c>
      <c r="AU456" s="233" t="s">
        <v>87</v>
      </c>
      <c r="AV456" s="13" t="s">
        <v>176</v>
      </c>
      <c r="AW456" s="13" t="s">
        <v>41</v>
      </c>
      <c r="AX456" s="13" t="s">
        <v>24</v>
      </c>
      <c r="AY456" s="233" t="s">
        <v>151</v>
      </c>
    </row>
    <row r="457" spans="2:65" s="1" customFormat="1" ht="22.5" customHeight="1">
      <c r="B457" s="173"/>
      <c r="C457" s="174" t="s">
        <v>613</v>
      </c>
      <c r="D457" s="174" t="s">
        <v>154</v>
      </c>
      <c r="E457" s="175" t="s">
        <v>1323</v>
      </c>
      <c r="F457" s="176" t="s">
        <v>1324</v>
      </c>
      <c r="G457" s="177" t="s">
        <v>451</v>
      </c>
      <c r="H457" s="178">
        <v>40</v>
      </c>
      <c r="I457" s="179"/>
      <c r="J457" s="180">
        <f>ROUND(I457*H457,2)</f>
        <v>0</v>
      </c>
      <c r="K457" s="176" t="s">
        <v>158</v>
      </c>
      <c r="L457" s="40"/>
      <c r="M457" s="181" t="s">
        <v>5</v>
      </c>
      <c r="N457" s="182" t="s">
        <v>49</v>
      </c>
      <c r="O457" s="41"/>
      <c r="P457" s="183">
        <f>O457*H457</f>
        <v>0</v>
      </c>
      <c r="Q457" s="183">
        <v>0</v>
      </c>
      <c r="R457" s="183">
        <f>Q457*H457</f>
        <v>0</v>
      </c>
      <c r="S457" s="183">
        <v>0.324</v>
      </c>
      <c r="T457" s="184">
        <f>S457*H457</f>
        <v>12.96</v>
      </c>
      <c r="AR457" s="23" t="s">
        <v>176</v>
      </c>
      <c r="AT457" s="23" t="s">
        <v>154</v>
      </c>
      <c r="AU457" s="23" t="s">
        <v>87</v>
      </c>
      <c r="AY457" s="23" t="s">
        <v>151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23" t="s">
        <v>24</v>
      </c>
      <c r="BK457" s="185">
        <f>ROUND(I457*H457,2)</f>
        <v>0</v>
      </c>
      <c r="BL457" s="23" t="s">
        <v>176</v>
      </c>
      <c r="BM457" s="23" t="s">
        <v>1325</v>
      </c>
    </row>
    <row r="458" spans="2:51" s="12" customFormat="1" ht="13.5">
      <c r="B458" s="211"/>
      <c r="D458" s="206" t="s">
        <v>161</v>
      </c>
      <c r="E458" s="212" t="s">
        <v>5</v>
      </c>
      <c r="F458" s="213" t="s">
        <v>1326</v>
      </c>
      <c r="H458" s="214" t="s">
        <v>5</v>
      </c>
      <c r="I458" s="215"/>
      <c r="L458" s="211"/>
      <c r="M458" s="216"/>
      <c r="N458" s="217"/>
      <c r="O458" s="217"/>
      <c r="P458" s="217"/>
      <c r="Q458" s="217"/>
      <c r="R458" s="217"/>
      <c r="S458" s="217"/>
      <c r="T458" s="218"/>
      <c r="AT458" s="214" t="s">
        <v>161</v>
      </c>
      <c r="AU458" s="214" t="s">
        <v>87</v>
      </c>
      <c r="AV458" s="12" t="s">
        <v>24</v>
      </c>
      <c r="AW458" s="12" t="s">
        <v>41</v>
      </c>
      <c r="AX458" s="12" t="s">
        <v>78</v>
      </c>
      <c r="AY458" s="214" t="s">
        <v>151</v>
      </c>
    </row>
    <row r="459" spans="2:51" s="12" customFormat="1" ht="13.5">
      <c r="B459" s="211"/>
      <c r="D459" s="206" t="s">
        <v>161</v>
      </c>
      <c r="E459" s="212" t="s">
        <v>5</v>
      </c>
      <c r="F459" s="213" t="s">
        <v>1327</v>
      </c>
      <c r="H459" s="214" t="s">
        <v>5</v>
      </c>
      <c r="I459" s="215"/>
      <c r="L459" s="211"/>
      <c r="M459" s="216"/>
      <c r="N459" s="217"/>
      <c r="O459" s="217"/>
      <c r="P459" s="217"/>
      <c r="Q459" s="217"/>
      <c r="R459" s="217"/>
      <c r="S459" s="217"/>
      <c r="T459" s="218"/>
      <c r="AT459" s="214" t="s">
        <v>161</v>
      </c>
      <c r="AU459" s="214" t="s">
        <v>87</v>
      </c>
      <c r="AV459" s="12" t="s">
        <v>24</v>
      </c>
      <c r="AW459" s="12" t="s">
        <v>41</v>
      </c>
      <c r="AX459" s="12" t="s">
        <v>78</v>
      </c>
      <c r="AY459" s="214" t="s">
        <v>151</v>
      </c>
    </row>
    <row r="460" spans="2:51" s="11" customFormat="1" ht="13.5">
      <c r="B460" s="186"/>
      <c r="D460" s="206" t="s">
        <v>161</v>
      </c>
      <c r="E460" s="195" t="s">
        <v>5</v>
      </c>
      <c r="F460" s="207" t="s">
        <v>1328</v>
      </c>
      <c r="H460" s="208">
        <v>20</v>
      </c>
      <c r="I460" s="191"/>
      <c r="L460" s="186"/>
      <c r="M460" s="192"/>
      <c r="N460" s="193"/>
      <c r="O460" s="193"/>
      <c r="P460" s="193"/>
      <c r="Q460" s="193"/>
      <c r="R460" s="193"/>
      <c r="S460" s="193"/>
      <c r="T460" s="194"/>
      <c r="AT460" s="195" t="s">
        <v>161</v>
      </c>
      <c r="AU460" s="195" t="s">
        <v>87</v>
      </c>
      <c r="AV460" s="11" t="s">
        <v>87</v>
      </c>
      <c r="AW460" s="11" t="s">
        <v>41</v>
      </c>
      <c r="AX460" s="11" t="s">
        <v>78</v>
      </c>
      <c r="AY460" s="195" t="s">
        <v>151</v>
      </c>
    </row>
    <row r="461" spans="2:51" s="12" customFormat="1" ht="13.5">
      <c r="B461" s="211"/>
      <c r="D461" s="206" t="s">
        <v>161</v>
      </c>
      <c r="E461" s="212" t="s">
        <v>5</v>
      </c>
      <c r="F461" s="213" t="s">
        <v>1329</v>
      </c>
      <c r="H461" s="214" t="s">
        <v>5</v>
      </c>
      <c r="I461" s="215"/>
      <c r="L461" s="211"/>
      <c r="M461" s="216"/>
      <c r="N461" s="217"/>
      <c r="O461" s="217"/>
      <c r="P461" s="217"/>
      <c r="Q461" s="217"/>
      <c r="R461" s="217"/>
      <c r="S461" s="217"/>
      <c r="T461" s="218"/>
      <c r="AT461" s="214" t="s">
        <v>161</v>
      </c>
      <c r="AU461" s="214" t="s">
        <v>87</v>
      </c>
      <c r="AV461" s="12" t="s">
        <v>24</v>
      </c>
      <c r="AW461" s="12" t="s">
        <v>41</v>
      </c>
      <c r="AX461" s="12" t="s">
        <v>78</v>
      </c>
      <c r="AY461" s="214" t="s">
        <v>151</v>
      </c>
    </row>
    <row r="462" spans="2:51" s="11" customFormat="1" ht="13.5">
      <c r="B462" s="186"/>
      <c r="D462" s="206" t="s">
        <v>161</v>
      </c>
      <c r="E462" s="195" t="s">
        <v>5</v>
      </c>
      <c r="F462" s="207" t="s">
        <v>1328</v>
      </c>
      <c r="H462" s="208">
        <v>20</v>
      </c>
      <c r="I462" s="191"/>
      <c r="L462" s="186"/>
      <c r="M462" s="192"/>
      <c r="N462" s="193"/>
      <c r="O462" s="193"/>
      <c r="P462" s="193"/>
      <c r="Q462" s="193"/>
      <c r="R462" s="193"/>
      <c r="S462" s="193"/>
      <c r="T462" s="194"/>
      <c r="AT462" s="195" t="s">
        <v>161</v>
      </c>
      <c r="AU462" s="195" t="s">
        <v>87</v>
      </c>
      <c r="AV462" s="11" t="s">
        <v>87</v>
      </c>
      <c r="AW462" s="11" t="s">
        <v>41</v>
      </c>
      <c r="AX462" s="11" t="s">
        <v>78</v>
      </c>
      <c r="AY462" s="195" t="s">
        <v>151</v>
      </c>
    </row>
    <row r="463" spans="2:51" s="13" customFormat="1" ht="13.5">
      <c r="B463" s="225"/>
      <c r="D463" s="187" t="s">
        <v>161</v>
      </c>
      <c r="E463" s="226" t="s">
        <v>5</v>
      </c>
      <c r="F463" s="227" t="s">
        <v>283</v>
      </c>
      <c r="H463" s="228">
        <v>40</v>
      </c>
      <c r="I463" s="229"/>
      <c r="L463" s="225"/>
      <c r="M463" s="230"/>
      <c r="N463" s="231"/>
      <c r="O463" s="231"/>
      <c r="P463" s="231"/>
      <c r="Q463" s="231"/>
      <c r="R463" s="231"/>
      <c r="S463" s="231"/>
      <c r="T463" s="232"/>
      <c r="AT463" s="233" t="s">
        <v>161</v>
      </c>
      <c r="AU463" s="233" t="s">
        <v>87</v>
      </c>
      <c r="AV463" s="13" t="s">
        <v>176</v>
      </c>
      <c r="AW463" s="13" t="s">
        <v>41</v>
      </c>
      <c r="AX463" s="13" t="s">
        <v>24</v>
      </c>
      <c r="AY463" s="233" t="s">
        <v>151</v>
      </c>
    </row>
    <row r="464" spans="2:65" s="1" customFormat="1" ht="22.5" customHeight="1">
      <c r="B464" s="173"/>
      <c r="C464" s="174" t="s">
        <v>618</v>
      </c>
      <c r="D464" s="174" t="s">
        <v>154</v>
      </c>
      <c r="E464" s="175" t="s">
        <v>1330</v>
      </c>
      <c r="F464" s="176" t="s">
        <v>1331</v>
      </c>
      <c r="G464" s="177" t="s">
        <v>451</v>
      </c>
      <c r="H464" s="178">
        <v>61.8</v>
      </c>
      <c r="I464" s="179"/>
      <c r="J464" s="180">
        <f>ROUND(I464*H464,2)</f>
        <v>0</v>
      </c>
      <c r="K464" s="176" t="s">
        <v>158</v>
      </c>
      <c r="L464" s="40"/>
      <c r="M464" s="181" t="s">
        <v>5</v>
      </c>
      <c r="N464" s="182" t="s">
        <v>49</v>
      </c>
      <c r="O464" s="41"/>
      <c r="P464" s="183">
        <f>O464*H464</f>
        <v>0</v>
      </c>
      <c r="Q464" s="183">
        <v>0</v>
      </c>
      <c r="R464" s="183">
        <f>Q464*H464</f>
        <v>0</v>
      </c>
      <c r="S464" s="183">
        <v>0.258</v>
      </c>
      <c r="T464" s="184">
        <f>S464*H464</f>
        <v>15.9444</v>
      </c>
      <c r="AR464" s="23" t="s">
        <v>176</v>
      </c>
      <c r="AT464" s="23" t="s">
        <v>154</v>
      </c>
      <c r="AU464" s="23" t="s">
        <v>87</v>
      </c>
      <c r="AY464" s="23" t="s">
        <v>151</v>
      </c>
      <c r="BE464" s="185">
        <f>IF(N464="základní",J464,0)</f>
        <v>0</v>
      </c>
      <c r="BF464" s="185">
        <f>IF(N464="snížená",J464,0)</f>
        <v>0</v>
      </c>
      <c r="BG464" s="185">
        <f>IF(N464="zákl. přenesená",J464,0)</f>
        <v>0</v>
      </c>
      <c r="BH464" s="185">
        <f>IF(N464="sníž. přenesená",J464,0)</f>
        <v>0</v>
      </c>
      <c r="BI464" s="185">
        <f>IF(N464="nulová",J464,0)</f>
        <v>0</v>
      </c>
      <c r="BJ464" s="23" t="s">
        <v>24</v>
      </c>
      <c r="BK464" s="185">
        <f>ROUND(I464*H464,2)</f>
        <v>0</v>
      </c>
      <c r="BL464" s="23" t="s">
        <v>176</v>
      </c>
      <c r="BM464" s="23" t="s">
        <v>1332</v>
      </c>
    </row>
    <row r="465" spans="2:51" s="12" customFormat="1" ht="13.5">
      <c r="B465" s="211"/>
      <c r="D465" s="206" t="s">
        <v>161</v>
      </c>
      <c r="E465" s="212" t="s">
        <v>5</v>
      </c>
      <c r="F465" s="213" t="s">
        <v>1183</v>
      </c>
      <c r="H465" s="214" t="s">
        <v>5</v>
      </c>
      <c r="I465" s="215"/>
      <c r="L465" s="211"/>
      <c r="M465" s="216"/>
      <c r="N465" s="217"/>
      <c r="O465" s="217"/>
      <c r="P465" s="217"/>
      <c r="Q465" s="217"/>
      <c r="R465" s="217"/>
      <c r="S465" s="217"/>
      <c r="T465" s="218"/>
      <c r="AT465" s="214" t="s">
        <v>161</v>
      </c>
      <c r="AU465" s="214" t="s">
        <v>87</v>
      </c>
      <c r="AV465" s="12" t="s">
        <v>24</v>
      </c>
      <c r="AW465" s="12" t="s">
        <v>41</v>
      </c>
      <c r="AX465" s="12" t="s">
        <v>78</v>
      </c>
      <c r="AY465" s="214" t="s">
        <v>151</v>
      </c>
    </row>
    <row r="466" spans="2:51" s="11" customFormat="1" ht="13.5">
      <c r="B466" s="186"/>
      <c r="D466" s="206" t="s">
        <v>161</v>
      </c>
      <c r="E466" s="195" t="s">
        <v>5</v>
      </c>
      <c r="F466" s="207" t="s">
        <v>1333</v>
      </c>
      <c r="H466" s="208">
        <v>10.3</v>
      </c>
      <c r="I466" s="191"/>
      <c r="L466" s="186"/>
      <c r="M466" s="192"/>
      <c r="N466" s="193"/>
      <c r="O466" s="193"/>
      <c r="P466" s="193"/>
      <c r="Q466" s="193"/>
      <c r="R466" s="193"/>
      <c r="S466" s="193"/>
      <c r="T466" s="194"/>
      <c r="AT466" s="195" t="s">
        <v>161</v>
      </c>
      <c r="AU466" s="195" t="s">
        <v>87</v>
      </c>
      <c r="AV466" s="11" t="s">
        <v>87</v>
      </c>
      <c r="AW466" s="11" t="s">
        <v>41</v>
      </c>
      <c r="AX466" s="11" t="s">
        <v>78</v>
      </c>
      <c r="AY466" s="195" t="s">
        <v>151</v>
      </c>
    </row>
    <row r="467" spans="2:51" s="12" customFormat="1" ht="13.5">
      <c r="B467" s="211"/>
      <c r="D467" s="206" t="s">
        <v>161</v>
      </c>
      <c r="E467" s="212" t="s">
        <v>5</v>
      </c>
      <c r="F467" s="213" t="s">
        <v>1261</v>
      </c>
      <c r="H467" s="214" t="s">
        <v>5</v>
      </c>
      <c r="I467" s="215"/>
      <c r="L467" s="211"/>
      <c r="M467" s="216"/>
      <c r="N467" s="217"/>
      <c r="O467" s="217"/>
      <c r="P467" s="217"/>
      <c r="Q467" s="217"/>
      <c r="R467" s="217"/>
      <c r="S467" s="217"/>
      <c r="T467" s="218"/>
      <c r="AT467" s="214" t="s">
        <v>161</v>
      </c>
      <c r="AU467" s="214" t="s">
        <v>87</v>
      </c>
      <c r="AV467" s="12" t="s">
        <v>24</v>
      </c>
      <c r="AW467" s="12" t="s">
        <v>41</v>
      </c>
      <c r="AX467" s="12" t="s">
        <v>78</v>
      </c>
      <c r="AY467" s="214" t="s">
        <v>151</v>
      </c>
    </row>
    <row r="468" spans="2:51" s="11" customFormat="1" ht="13.5">
      <c r="B468" s="186"/>
      <c r="D468" s="206" t="s">
        <v>161</v>
      </c>
      <c r="E468" s="195" t="s">
        <v>5</v>
      </c>
      <c r="F468" s="207" t="s">
        <v>1334</v>
      </c>
      <c r="H468" s="208">
        <v>9.5</v>
      </c>
      <c r="I468" s="191"/>
      <c r="L468" s="186"/>
      <c r="M468" s="192"/>
      <c r="N468" s="193"/>
      <c r="O468" s="193"/>
      <c r="P468" s="193"/>
      <c r="Q468" s="193"/>
      <c r="R468" s="193"/>
      <c r="S468" s="193"/>
      <c r="T468" s="194"/>
      <c r="AT468" s="195" t="s">
        <v>161</v>
      </c>
      <c r="AU468" s="195" t="s">
        <v>87</v>
      </c>
      <c r="AV468" s="11" t="s">
        <v>87</v>
      </c>
      <c r="AW468" s="11" t="s">
        <v>41</v>
      </c>
      <c r="AX468" s="11" t="s">
        <v>78</v>
      </c>
      <c r="AY468" s="195" t="s">
        <v>151</v>
      </c>
    </row>
    <row r="469" spans="2:51" s="12" customFormat="1" ht="13.5">
      <c r="B469" s="211"/>
      <c r="D469" s="206" t="s">
        <v>161</v>
      </c>
      <c r="E469" s="212" t="s">
        <v>5</v>
      </c>
      <c r="F469" s="213" t="s">
        <v>1335</v>
      </c>
      <c r="H469" s="214" t="s">
        <v>5</v>
      </c>
      <c r="I469" s="215"/>
      <c r="L469" s="211"/>
      <c r="M469" s="216"/>
      <c r="N469" s="217"/>
      <c r="O469" s="217"/>
      <c r="P469" s="217"/>
      <c r="Q469" s="217"/>
      <c r="R469" s="217"/>
      <c r="S469" s="217"/>
      <c r="T469" s="218"/>
      <c r="AT469" s="214" t="s">
        <v>161</v>
      </c>
      <c r="AU469" s="214" t="s">
        <v>87</v>
      </c>
      <c r="AV469" s="12" t="s">
        <v>24</v>
      </c>
      <c r="AW469" s="12" t="s">
        <v>41</v>
      </c>
      <c r="AX469" s="12" t="s">
        <v>78</v>
      </c>
      <c r="AY469" s="214" t="s">
        <v>151</v>
      </c>
    </row>
    <row r="470" spans="2:51" s="11" customFormat="1" ht="13.5">
      <c r="B470" s="186"/>
      <c r="D470" s="206" t="s">
        <v>161</v>
      </c>
      <c r="E470" s="195" t="s">
        <v>5</v>
      </c>
      <c r="F470" s="207" t="s">
        <v>29</v>
      </c>
      <c r="H470" s="208">
        <v>10</v>
      </c>
      <c r="I470" s="191"/>
      <c r="L470" s="186"/>
      <c r="M470" s="192"/>
      <c r="N470" s="193"/>
      <c r="O470" s="193"/>
      <c r="P470" s="193"/>
      <c r="Q470" s="193"/>
      <c r="R470" s="193"/>
      <c r="S470" s="193"/>
      <c r="T470" s="194"/>
      <c r="AT470" s="195" t="s">
        <v>161</v>
      </c>
      <c r="AU470" s="195" t="s">
        <v>87</v>
      </c>
      <c r="AV470" s="11" t="s">
        <v>87</v>
      </c>
      <c r="AW470" s="11" t="s">
        <v>41</v>
      </c>
      <c r="AX470" s="11" t="s">
        <v>78</v>
      </c>
      <c r="AY470" s="195" t="s">
        <v>151</v>
      </c>
    </row>
    <row r="471" spans="2:51" s="12" customFormat="1" ht="13.5">
      <c r="B471" s="211"/>
      <c r="D471" s="206" t="s">
        <v>161</v>
      </c>
      <c r="E471" s="212" t="s">
        <v>5</v>
      </c>
      <c r="F471" s="213" t="s">
        <v>1167</v>
      </c>
      <c r="H471" s="214" t="s">
        <v>5</v>
      </c>
      <c r="I471" s="215"/>
      <c r="L471" s="211"/>
      <c r="M471" s="216"/>
      <c r="N471" s="217"/>
      <c r="O471" s="217"/>
      <c r="P471" s="217"/>
      <c r="Q471" s="217"/>
      <c r="R471" s="217"/>
      <c r="S471" s="217"/>
      <c r="T471" s="218"/>
      <c r="AT471" s="214" t="s">
        <v>161</v>
      </c>
      <c r="AU471" s="214" t="s">
        <v>87</v>
      </c>
      <c r="AV471" s="12" t="s">
        <v>24</v>
      </c>
      <c r="AW471" s="12" t="s">
        <v>41</v>
      </c>
      <c r="AX471" s="12" t="s">
        <v>78</v>
      </c>
      <c r="AY471" s="214" t="s">
        <v>151</v>
      </c>
    </row>
    <row r="472" spans="2:51" s="11" customFormat="1" ht="13.5">
      <c r="B472" s="186"/>
      <c r="D472" s="206" t="s">
        <v>161</v>
      </c>
      <c r="E472" s="195" t="s">
        <v>5</v>
      </c>
      <c r="F472" s="207" t="s">
        <v>231</v>
      </c>
      <c r="H472" s="208">
        <v>11</v>
      </c>
      <c r="I472" s="191"/>
      <c r="L472" s="186"/>
      <c r="M472" s="192"/>
      <c r="N472" s="193"/>
      <c r="O472" s="193"/>
      <c r="P472" s="193"/>
      <c r="Q472" s="193"/>
      <c r="R472" s="193"/>
      <c r="S472" s="193"/>
      <c r="T472" s="194"/>
      <c r="AT472" s="195" t="s">
        <v>161</v>
      </c>
      <c r="AU472" s="195" t="s">
        <v>87</v>
      </c>
      <c r="AV472" s="11" t="s">
        <v>87</v>
      </c>
      <c r="AW472" s="11" t="s">
        <v>41</v>
      </c>
      <c r="AX472" s="11" t="s">
        <v>78</v>
      </c>
      <c r="AY472" s="195" t="s">
        <v>151</v>
      </c>
    </row>
    <row r="473" spans="2:51" s="12" customFormat="1" ht="13.5">
      <c r="B473" s="211"/>
      <c r="D473" s="206" t="s">
        <v>161</v>
      </c>
      <c r="E473" s="212" t="s">
        <v>5</v>
      </c>
      <c r="F473" s="213" t="s">
        <v>1336</v>
      </c>
      <c r="H473" s="214" t="s">
        <v>5</v>
      </c>
      <c r="I473" s="215"/>
      <c r="L473" s="211"/>
      <c r="M473" s="216"/>
      <c r="N473" s="217"/>
      <c r="O473" s="217"/>
      <c r="P473" s="217"/>
      <c r="Q473" s="217"/>
      <c r="R473" s="217"/>
      <c r="S473" s="217"/>
      <c r="T473" s="218"/>
      <c r="AT473" s="214" t="s">
        <v>161</v>
      </c>
      <c r="AU473" s="214" t="s">
        <v>87</v>
      </c>
      <c r="AV473" s="12" t="s">
        <v>24</v>
      </c>
      <c r="AW473" s="12" t="s">
        <v>41</v>
      </c>
      <c r="AX473" s="12" t="s">
        <v>78</v>
      </c>
      <c r="AY473" s="214" t="s">
        <v>151</v>
      </c>
    </row>
    <row r="474" spans="2:51" s="11" customFormat="1" ht="13.5">
      <c r="B474" s="186"/>
      <c r="D474" s="206" t="s">
        <v>161</v>
      </c>
      <c r="E474" s="195" t="s">
        <v>5</v>
      </c>
      <c r="F474" s="207" t="s">
        <v>10</v>
      </c>
      <c r="H474" s="208">
        <v>21</v>
      </c>
      <c r="I474" s="191"/>
      <c r="L474" s="186"/>
      <c r="M474" s="192"/>
      <c r="N474" s="193"/>
      <c r="O474" s="193"/>
      <c r="P474" s="193"/>
      <c r="Q474" s="193"/>
      <c r="R474" s="193"/>
      <c r="S474" s="193"/>
      <c r="T474" s="194"/>
      <c r="AT474" s="195" t="s">
        <v>161</v>
      </c>
      <c r="AU474" s="195" t="s">
        <v>87</v>
      </c>
      <c r="AV474" s="11" t="s">
        <v>87</v>
      </c>
      <c r="AW474" s="11" t="s">
        <v>41</v>
      </c>
      <c r="AX474" s="11" t="s">
        <v>78</v>
      </c>
      <c r="AY474" s="195" t="s">
        <v>151</v>
      </c>
    </row>
    <row r="475" spans="2:51" s="13" customFormat="1" ht="13.5">
      <c r="B475" s="225"/>
      <c r="D475" s="187" t="s">
        <v>161</v>
      </c>
      <c r="E475" s="226" t="s">
        <v>5</v>
      </c>
      <c r="F475" s="227" t="s">
        <v>283</v>
      </c>
      <c r="H475" s="228">
        <v>61.8</v>
      </c>
      <c r="I475" s="229"/>
      <c r="L475" s="225"/>
      <c r="M475" s="230"/>
      <c r="N475" s="231"/>
      <c r="O475" s="231"/>
      <c r="P475" s="231"/>
      <c r="Q475" s="231"/>
      <c r="R475" s="231"/>
      <c r="S475" s="231"/>
      <c r="T475" s="232"/>
      <c r="AT475" s="233" t="s">
        <v>161</v>
      </c>
      <c r="AU475" s="233" t="s">
        <v>87</v>
      </c>
      <c r="AV475" s="13" t="s">
        <v>176</v>
      </c>
      <c r="AW475" s="13" t="s">
        <v>41</v>
      </c>
      <c r="AX475" s="13" t="s">
        <v>24</v>
      </c>
      <c r="AY475" s="233" t="s">
        <v>151</v>
      </c>
    </row>
    <row r="476" spans="2:65" s="1" customFormat="1" ht="22.5" customHeight="1">
      <c r="B476" s="173"/>
      <c r="C476" s="174" t="s">
        <v>624</v>
      </c>
      <c r="D476" s="174" t="s">
        <v>154</v>
      </c>
      <c r="E476" s="175" t="s">
        <v>1337</v>
      </c>
      <c r="F476" s="176" t="s">
        <v>1338</v>
      </c>
      <c r="G476" s="177" t="s">
        <v>299</v>
      </c>
      <c r="H476" s="178">
        <v>6.571</v>
      </c>
      <c r="I476" s="179"/>
      <c r="J476" s="180">
        <f>ROUND(I476*H476,2)</f>
        <v>0</v>
      </c>
      <c r="K476" s="176" t="s">
        <v>158</v>
      </c>
      <c r="L476" s="40"/>
      <c r="M476" s="181" t="s">
        <v>5</v>
      </c>
      <c r="N476" s="182" t="s">
        <v>49</v>
      </c>
      <c r="O476" s="41"/>
      <c r="P476" s="183">
        <f>O476*H476</f>
        <v>0</v>
      </c>
      <c r="Q476" s="183">
        <v>0</v>
      </c>
      <c r="R476" s="183">
        <f>Q476*H476</f>
        <v>0</v>
      </c>
      <c r="S476" s="183">
        <v>2.5</v>
      </c>
      <c r="T476" s="184">
        <f>S476*H476</f>
        <v>16.4275</v>
      </c>
      <c r="AR476" s="23" t="s">
        <v>176</v>
      </c>
      <c r="AT476" s="23" t="s">
        <v>154</v>
      </c>
      <c r="AU476" s="23" t="s">
        <v>87</v>
      </c>
      <c r="AY476" s="23" t="s">
        <v>151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23" t="s">
        <v>24</v>
      </c>
      <c r="BK476" s="185">
        <f>ROUND(I476*H476,2)</f>
        <v>0</v>
      </c>
      <c r="BL476" s="23" t="s">
        <v>176</v>
      </c>
      <c r="BM476" s="23" t="s">
        <v>1339</v>
      </c>
    </row>
    <row r="477" spans="2:51" s="12" customFormat="1" ht="13.5">
      <c r="B477" s="211"/>
      <c r="D477" s="206" t="s">
        <v>161</v>
      </c>
      <c r="E477" s="212" t="s">
        <v>5</v>
      </c>
      <c r="F477" s="213" t="s">
        <v>1340</v>
      </c>
      <c r="H477" s="214" t="s">
        <v>5</v>
      </c>
      <c r="I477" s="215"/>
      <c r="L477" s="211"/>
      <c r="M477" s="216"/>
      <c r="N477" s="217"/>
      <c r="O477" s="217"/>
      <c r="P477" s="217"/>
      <c r="Q477" s="217"/>
      <c r="R477" s="217"/>
      <c r="S477" s="217"/>
      <c r="T477" s="218"/>
      <c r="AT477" s="214" t="s">
        <v>161</v>
      </c>
      <c r="AU477" s="214" t="s">
        <v>87</v>
      </c>
      <c r="AV477" s="12" t="s">
        <v>24</v>
      </c>
      <c r="AW477" s="12" t="s">
        <v>41</v>
      </c>
      <c r="AX477" s="12" t="s">
        <v>78</v>
      </c>
      <c r="AY477" s="214" t="s">
        <v>151</v>
      </c>
    </row>
    <row r="478" spans="2:51" s="11" customFormat="1" ht="13.5">
      <c r="B478" s="186"/>
      <c r="D478" s="206" t="s">
        <v>161</v>
      </c>
      <c r="E478" s="195" t="s">
        <v>5</v>
      </c>
      <c r="F478" s="207" t="s">
        <v>1341</v>
      </c>
      <c r="H478" s="208">
        <v>2.16</v>
      </c>
      <c r="I478" s="191"/>
      <c r="L478" s="186"/>
      <c r="M478" s="192"/>
      <c r="N478" s="193"/>
      <c r="O478" s="193"/>
      <c r="P478" s="193"/>
      <c r="Q478" s="193"/>
      <c r="R478" s="193"/>
      <c r="S478" s="193"/>
      <c r="T478" s="194"/>
      <c r="AT478" s="195" t="s">
        <v>161</v>
      </c>
      <c r="AU478" s="195" t="s">
        <v>87</v>
      </c>
      <c r="AV478" s="11" t="s">
        <v>87</v>
      </c>
      <c r="AW478" s="11" t="s">
        <v>41</v>
      </c>
      <c r="AX478" s="11" t="s">
        <v>78</v>
      </c>
      <c r="AY478" s="195" t="s">
        <v>151</v>
      </c>
    </row>
    <row r="479" spans="2:51" s="12" customFormat="1" ht="13.5">
      <c r="B479" s="211"/>
      <c r="D479" s="206" t="s">
        <v>161</v>
      </c>
      <c r="E479" s="212" t="s">
        <v>5</v>
      </c>
      <c r="F479" s="213" t="s">
        <v>1342</v>
      </c>
      <c r="H479" s="214" t="s">
        <v>5</v>
      </c>
      <c r="I479" s="215"/>
      <c r="L479" s="211"/>
      <c r="M479" s="216"/>
      <c r="N479" s="217"/>
      <c r="O479" s="217"/>
      <c r="P479" s="217"/>
      <c r="Q479" s="217"/>
      <c r="R479" s="217"/>
      <c r="S479" s="217"/>
      <c r="T479" s="218"/>
      <c r="AT479" s="214" t="s">
        <v>161</v>
      </c>
      <c r="AU479" s="214" t="s">
        <v>87</v>
      </c>
      <c r="AV479" s="12" t="s">
        <v>24</v>
      </c>
      <c r="AW479" s="12" t="s">
        <v>41</v>
      </c>
      <c r="AX479" s="12" t="s">
        <v>78</v>
      </c>
      <c r="AY479" s="214" t="s">
        <v>151</v>
      </c>
    </row>
    <row r="480" spans="2:51" s="11" customFormat="1" ht="13.5">
      <c r="B480" s="186"/>
      <c r="D480" s="206" t="s">
        <v>161</v>
      </c>
      <c r="E480" s="195" t="s">
        <v>5</v>
      </c>
      <c r="F480" s="207" t="s">
        <v>1343</v>
      </c>
      <c r="H480" s="208">
        <v>2.363</v>
      </c>
      <c r="I480" s="191"/>
      <c r="L480" s="186"/>
      <c r="M480" s="192"/>
      <c r="N480" s="193"/>
      <c r="O480" s="193"/>
      <c r="P480" s="193"/>
      <c r="Q480" s="193"/>
      <c r="R480" s="193"/>
      <c r="S480" s="193"/>
      <c r="T480" s="194"/>
      <c r="AT480" s="195" t="s">
        <v>161</v>
      </c>
      <c r="AU480" s="195" t="s">
        <v>87</v>
      </c>
      <c r="AV480" s="11" t="s">
        <v>87</v>
      </c>
      <c r="AW480" s="11" t="s">
        <v>41</v>
      </c>
      <c r="AX480" s="11" t="s">
        <v>78</v>
      </c>
      <c r="AY480" s="195" t="s">
        <v>151</v>
      </c>
    </row>
    <row r="481" spans="2:51" s="12" customFormat="1" ht="13.5">
      <c r="B481" s="211"/>
      <c r="D481" s="206" t="s">
        <v>161</v>
      </c>
      <c r="E481" s="212" t="s">
        <v>5</v>
      </c>
      <c r="F481" s="213" t="s">
        <v>1344</v>
      </c>
      <c r="H481" s="214" t="s">
        <v>5</v>
      </c>
      <c r="I481" s="215"/>
      <c r="L481" s="211"/>
      <c r="M481" s="216"/>
      <c r="N481" s="217"/>
      <c r="O481" s="217"/>
      <c r="P481" s="217"/>
      <c r="Q481" s="217"/>
      <c r="R481" s="217"/>
      <c r="S481" s="217"/>
      <c r="T481" s="218"/>
      <c r="AT481" s="214" t="s">
        <v>161</v>
      </c>
      <c r="AU481" s="214" t="s">
        <v>87</v>
      </c>
      <c r="AV481" s="12" t="s">
        <v>24</v>
      </c>
      <c r="AW481" s="12" t="s">
        <v>41</v>
      </c>
      <c r="AX481" s="12" t="s">
        <v>78</v>
      </c>
      <c r="AY481" s="214" t="s">
        <v>151</v>
      </c>
    </row>
    <row r="482" spans="2:51" s="11" customFormat="1" ht="13.5">
      <c r="B482" s="186"/>
      <c r="D482" s="206" t="s">
        <v>161</v>
      </c>
      <c r="E482" s="195" t="s">
        <v>5</v>
      </c>
      <c r="F482" s="207" t="s">
        <v>1345</v>
      </c>
      <c r="H482" s="208">
        <v>2.048</v>
      </c>
      <c r="I482" s="191"/>
      <c r="L482" s="186"/>
      <c r="M482" s="192"/>
      <c r="N482" s="193"/>
      <c r="O482" s="193"/>
      <c r="P482" s="193"/>
      <c r="Q482" s="193"/>
      <c r="R482" s="193"/>
      <c r="S482" s="193"/>
      <c r="T482" s="194"/>
      <c r="AT482" s="195" t="s">
        <v>161</v>
      </c>
      <c r="AU482" s="195" t="s">
        <v>87</v>
      </c>
      <c r="AV482" s="11" t="s">
        <v>87</v>
      </c>
      <c r="AW482" s="11" t="s">
        <v>41</v>
      </c>
      <c r="AX482" s="11" t="s">
        <v>78</v>
      </c>
      <c r="AY482" s="195" t="s">
        <v>151</v>
      </c>
    </row>
    <row r="483" spans="2:51" s="13" customFormat="1" ht="13.5">
      <c r="B483" s="225"/>
      <c r="D483" s="187" t="s">
        <v>161</v>
      </c>
      <c r="E483" s="226" t="s">
        <v>5</v>
      </c>
      <c r="F483" s="227" t="s">
        <v>283</v>
      </c>
      <c r="H483" s="228">
        <v>6.571</v>
      </c>
      <c r="I483" s="229"/>
      <c r="L483" s="225"/>
      <c r="M483" s="230"/>
      <c r="N483" s="231"/>
      <c r="O483" s="231"/>
      <c r="P483" s="231"/>
      <c r="Q483" s="231"/>
      <c r="R483" s="231"/>
      <c r="S483" s="231"/>
      <c r="T483" s="232"/>
      <c r="AT483" s="233" t="s">
        <v>161</v>
      </c>
      <c r="AU483" s="233" t="s">
        <v>87</v>
      </c>
      <c r="AV483" s="13" t="s">
        <v>176</v>
      </c>
      <c r="AW483" s="13" t="s">
        <v>41</v>
      </c>
      <c r="AX483" s="13" t="s">
        <v>24</v>
      </c>
      <c r="AY483" s="233" t="s">
        <v>151</v>
      </c>
    </row>
    <row r="484" spans="2:65" s="1" customFormat="1" ht="22.5" customHeight="1">
      <c r="B484" s="173"/>
      <c r="C484" s="174" t="s">
        <v>628</v>
      </c>
      <c r="D484" s="174" t="s">
        <v>154</v>
      </c>
      <c r="E484" s="175" t="s">
        <v>1346</v>
      </c>
      <c r="F484" s="176" t="s">
        <v>1347</v>
      </c>
      <c r="G484" s="177" t="s">
        <v>299</v>
      </c>
      <c r="H484" s="178">
        <v>4.125</v>
      </c>
      <c r="I484" s="179"/>
      <c r="J484" s="180">
        <f>ROUND(I484*H484,2)</f>
        <v>0</v>
      </c>
      <c r="K484" s="176" t="s">
        <v>158</v>
      </c>
      <c r="L484" s="40"/>
      <c r="M484" s="181" t="s">
        <v>5</v>
      </c>
      <c r="N484" s="182" t="s">
        <v>49</v>
      </c>
      <c r="O484" s="41"/>
      <c r="P484" s="183">
        <f>O484*H484</f>
        <v>0</v>
      </c>
      <c r="Q484" s="183">
        <v>0</v>
      </c>
      <c r="R484" s="183">
        <f>Q484*H484</f>
        <v>0</v>
      </c>
      <c r="S484" s="183">
        <v>2.4</v>
      </c>
      <c r="T484" s="184">
        <f>S484*H484</f>
        <v>9.9</v>
      </c>
      <c r="AR484" s="23" t="s">
        <v>176</v>
      </c>
      <c r="AT484" s="23" t="s">
        <v>154</v>
      </c>
      <c r="AU484" s="23" t="s">
        <v>87</v>
      </c>
      <c r="AY484" s="23" t="s">
        <v>151</v>
      </c>
      <c r="BE484" s="185">
        <f>IF(N484="základní",J484,0)</f>
        <v>0</v>
      </c>
      <c r="BF484" s="185">
        <f>IF(N484="snížená",J484,0)</f>
        <v>0</v>
      </c>
      <c r="BG484" s="185">
        <f>IF(N484="zákl. přenesená",J484,0)</f>
        <v>0</v>
      </c>
      <c r="BH484" s="185">
        <f>IF(N484="sníž. přenesená",J484,0)</f>
        <v>0</v>
      </c>
      <c r="BI484" s="185">
        <f>IF(N484="nulová",J484,0)</f>
        <v>0</v>
      </c>
      <c r="BJ484" s="23" t="s">
        <v>24</v>
      </c>
      <c r="BK484" s="185">
        <f>ROUND(I484*H484,2)</f>
        <v>0</v>
      </c>
      <c r="BL484" s="23" t="s">
        <v>176</v>
      </c>
      <c r="BM484" s="23" t="s">
        <v>1348</v>
      </c>
    </row>
    <row r="485" spans="2:51" s="12" customFormat="1" ht="13.5">
      <c r="B485" s="211"/>
      <c r="D485" s="206" t="s">
        <v>161</v>
      </c>
      <c r="E485" s="212" t="s">
        <v>5</v>
      </c>
      <c r="F485" s="213" t="s">
        <v>1349</v>
      </c>
      <c r="H485" s="214" t="s">
        <v>5</v>
      </c>
      <c r="I485" s="215"/>
      <c r="L485" s="211"/>
      <c r="M485" s="216"/>
      <c r="N485" s="217"/>
      <c r="O485" s="217"/>
      <c r="P485" s="217"/>
      <c r="Q485" s="217"/>
      <c r="R485" s="217"/>
      <c r="S485" s="217"/>
      <c r="T485" s="218"/>
      <c r="AT485" s="214" t="s">
        <v>161</v>
      </c>
      <c r="AU485" s="214" t="s">
        <v>87</v>
      </c>
      <c r="AV485" s="12" t="s">
        <v>24</v>
      </c>
      <c r="AW485" s="12" t="s">
        <v>41</v>
      </c>
      <c r="AX485" s="12" t="s">
        <v>78</v>
      </c>
      <c r="AY485" s="214" t="s">
        <v>151</v>
      </c>
    </row>
    <row r="486" spans="2:51" s="12" customFormat="1" ht="13.5">
      <c r="B486" s="211"/>
      <c r="D486" s="206" t="s">
        <v>161</v>
      </c>
      <c r="E486" s="212" t="s">
        <v>5</v>
      </c>
      <c r="F486" s="213" t="s">
        <v>1183</v>
      </c>
      <c r="H486" s="214" t="s">
        <v>5</v>
      </c>
      <c r="I486" s="215"/>
      <c r="L486" s="211"/>
      <c r="M486" s="216"/>
      <c r="N486" s="217"/>
      <c r="O486" s="217"/>
      <c r="P486" s="217"/>
      <c r="Q486" s="217"/>
      <c r="R486" s="217"/>
      <c r="S486" s="217"/>
      <c r="T486" s="218"/>
      <c r="AT486" s="214" t="s">
        <v>161</v>
      </c>
      <c r="AU486" s="214" t="s">
        <v>87</v>
      </c>
      <c r="AV486" s="12" t="s">
        <v>24</v>
      </c>
      <c r="AW486" s="12" t="s">
        <v>41</v>
      </c>
      <c r="AX486" s="12" t="s">
        <v>78</v>
      </c>
      <c r="AY486" s="214" t="s">
        <v>151</v>
      </c>
    </row>
    <row r="487" spans="2:51" s="11" customFormat="1" ht="13.5">
      <c r="B487" s="186"/>
      <c r="D487" s="206" t="s">
        <v>161</v>
      </c>
      <c r="E487" s="195" t="s">
        <v>5</v>
      </c>
      <c r="F487" s="207" t="s">
        <v>1350</v>
      </c>
      <c r="H487" s="208">
        <v>1.2</v>
      </c>
      <c r="I487" s="191"/>
      <c r="L487" s="186"/>
      <c r="M487" s="192"/>
      <c r="N487" s="193"/>
      <c r="O487" s="193"/>
      <c r="P487" s="193"/>
      <c r="Q487" s="193"/>
      <c r="R487" s="193"/>
      <c r="S487" s="193"/>
      <c r="T487" s="194"/>
      <c r="AT487" s="195" t="s">
        <v>161</v>
      </c>
      <c r="AU487" s="195" t="s">
        <v>87</v>
      </c>
      <c r="AV487" s="11" t="s">
        <v>87</v>
      </c>
      <c r="AW487" s="11" t="s">
        <v>41</v>
      </c>
      <c r="AX487" s="11" t="s">
        <v>78</v>
      </c>
      <c r="AY487" s="195" t="s">
        <v>151</v>
      </c>
    </row>
    <row r="488" spans="2:51" s="12" customFormat="1" ht="13.5">
      <c r="B488" s="211"/>
      <c r="D488" s="206" t="s">
        <v>161</v>
      </c>
      <c r="E488" s="212" t="s">
        <v>5</v>
      </c>
      <c r="F488" s="213" t="s">
        <v>1185</v>
      </c>
      <c r="H488" s="214" t="s">
        <v>5</v>
      </c>
      <c r="I488" s="215"/>
      <c r="L488" s="211"/>
      <c r="M488" s="216"/>
      <c r="N488" s="217"/>
      <c r="O488" s="217"/>
      <c r="P488" s="217"/>
      <c r="Q488" s="217"/>
      <c r="R488" s="217"/>
      <c r="S488" s="217"/>
      <c r="T488" s="218"/>
      <c r="AT488" s="214" t="s">
        <v>161</v>
      </c>
      <c r="AU488" s="214" t="s">
        <v>87</v>
      </c>
      <c r="AV488" s="12" t="s">
        <v>24</v>
      </c>
      <c r="AW488" s="12" t="s">
        <v>41</v>
      </c>
      <c r="AX488" s="12" t="s">
        <v>78</v>
      </c>
      <c r="AY488" s="214" t="s">
        <v>151</v>
      </c>
    </row>
    <row r="489" spans="2:51" s="11" customFormat="1" ht="13.5">
      <c r="B489" s="186"/>
      <c r="D489" s="206" t="s">
        <v>161</v>
      </c>
      <c r="E489" s="195" t="s">
        <v>5</v>
      </c>
      <c r="F489" s="207" t="s">
        <v>1351</v>
      </c>
      <c r="H489" s="208">
        <v>1.005</v>
      </c>
      <c r="I489" s="191"/>
      <c r="L489" s="186"/>
      <c r="M489" s="192"/>
      <c r="N489" s="193"/>
      <c r="O489" s="193"/>
      <c r="P489" s="193"/>
      <c r="Q489" s="193"/>
      <c r="R489" s="193"/>
      <c r="S489" s="193"/>
      <c r="T489" s="194"/>
      <c r="AT489" s="195" t="s">
        <v>161</v>
      </c>
      <c r="AU489" s="195" t="s">
        <v>87</v>
      </c>
      <c r="AV489" s="11" t="s">
        <v>87</v>
      </c>
      <c r="AW489" s="11" t="s">
        <v>41</v>
      </c>
      <c r="AX489" s="11" t="s">
        <v>78</v>
      </c>
      <c r="AY489" s="195" t="s">
        <v>151</v>
      </c>
    </row>
    <row r="490" spans="2:51" s="12" customFormat="1" ht="13.5">
      <c r="B490" s="211"/>
      <c r="D490" s="206" t="s">
        <v>161</v>
      </c>
      <c r="E490" s="212" t="s">
        <v>5</v>
      </c>
      <c r="F490" s="213" t="s">
        <v>1167</v>
      </c>
      <c r="H490" s="214" t="s">
        <v>5</v>
      </c>
      <c r="I490" s="215"/>
      <c r="L490" s="211"/>
      <c r="M490" s="216"/>
      <c r="N490" s="217"/>
      <c r="O490" s="217"/>
      <c r="P490" s="217"/>
      <c r="Q490" s="217"/>
      <c r="R490" s="217"/>
      <c r="S490" s="217"/>
      <c r="T490" s="218"/>
      <c r="AT490" s="214" t="s">
        <v>161</v>
      </c>
      <c r="AU490" s="214" t="s">
        <v>87</v>
      </c>
      <c r="AV490" s="12" t="s">
        <v>24</v>
      </c>
      <c r="AW490" s="12" t="s">
        <v>41</v>
      </c>
      <c r="AX490" s="12" t="s">
        <v>78</v>
      </c>
      <c r="AY490" s="214" t="s">
        <v>151</v>
      </c>
    </row>
    <row r="491" spans="2:51" s="11" customFormat="1" ht="13.5">
      <c r="B491" s="186"/>
      <c r="D491" s="206" t="s">
        <v>161</v>
      </c>
      <c r="E491" s="195" t="s">
        <v>5</v>
      </c>
      <c r="F491" s="207" t="s">
        <v>1352</v>
      </c>
      <c r="H491" s="208">
        <v>0.936</v>
      </c>
      <c r="I491" s="191"/>
      <c r="L491" s="186"/>
      <c r="M491" s="192"/>
      <c r="N491" s="193"/>
      <c r="O491" s="193"/>
      <c r="P491" s="193"/>
      <c r="Q491" s="193"/>
      <c r="R491" s="193"/>
      <c r="S491" s="193"/>
      <c r="T491" s="194"/>
      <c r="AT491" s="195" t="s">
        <v>161</v>
      </c>
      <c r="AU491" s="195" t="s">
        <v>87</v>
      </c>
      <c r="AV491" s="11" t="s">
        <v>87</v>
      </c>
      <c r="AW491" s="11" t="s">
        <v>41</v>
      </c>
      <c r="AX491" s="11" t="s">
        <v>78</v>
      </c>
      <c r="AY491" s="195" t="s">
        <v>151</v>
      </c>
    </row>
    <row r="492" spans="2:51" s="12" customFormat="1" ht="13.5">
      <c r="B492" s="211"/>
      <c r="D492" s="206" t="s">
        <v>161</v>
      </c>
      <c r="E492" s="212" t="s">
        <v>5</v>
      </c>
      <c r="F492" s="213" t="s">
        <v>1169</v>
      </c>
      <c r="H492" s="214" t="s">
        <v>5</v>
      </c>
      <c r="I492" s="215"/>
      <c r="L492" s="211"/>
      <c r="M492" s="216"/>
      <c r="N492" s="217"/>
      <c r="O492" s="217"/>
      <c r="P492" s="217"/>
      <c r="Q492" s="217"/>
      <c r="R492" s="217"/>
      <c r="S492" s="217"/>
      <c r="T492" s="218"/>
      <c r="AT492" s="214" t="s">
        <v>161</v>
      </c>
      <c r="AU492" s="214" t="s">
        <v>87</v>
      </c>
      <c r="AV492" s="12" t="s">
        <v>24</v>
      </c>
      <c r="AW492" s="12" t="s">
        <v>41</v>
      </c>
      <c r="AX492" s="12" t="s">
        <v>78</v>
      </c>
      <c r="AY492" s="214" t="s">
        <v>151</v>
      </c>
    </row>
    <row r="493" spans="2:51" s="11" customFormat="1" ht="13.5">
      <c r="B493" s="186"/>
      <c r="D493" s="206" t="s">
        <v>161</v>
      </c>
      <c r="E493" s="195" t="s">
        <v>5</v>
      </c>
      <c r="F493" s="207" t="s">
        <v>1353</v>
      </c>
      <c r="H493" s="208">
        <v>0.984</v>
      </c>
      <c r="I493" s="191"/>
      <c r="L493" s="186"/>
      <c r="M493" s="192"/>
      <c r="N493" s="193"/>
      <c r="O493" s="193"/>
      <c r="P493" s="193"/>
      <c r="Q493" s="193"/>
      <c r="R493" s="193"/>
      <c r="S493" s="193"/>
      <c r="T493" s="194"/>
      <c r="AT493" s="195" t="s">
        <v>161</v>
      </c>
      <c r="AU493" s="195" t="s">
        <v>87</v>
      </c>
      <c r="AV493" s="11" t="s">
        <v>87</v>
      </c>
      <c r="AW493" s="11" t="s">
        <v>41</v>
      </c>
      <c r="AX493" s="11" t="s">
        <v>78</v>
      </c>
      <c r="AY493" s="195" t="s">
        <v>151</v>
      </c>
    </row>
    <row r="494" spans="2:51" s="13" customFormat="1" ht="13.5">
      <c r="B494" s="225"/>
      <c r="D494" s="187" t="s">
        <v>161</v>
      </c>
      <c r="E494" s="226" t="s">
        <v>5</v>
      </c>
      <c r="F494" s="227" t="s">
        <v>283</v>
      </c>
      <c r="H494" s="228">
        <v>4.125</v>
      </c>
      <c r="I494" s="229"/>
      <c r="L494" s="225"/>
      <c r="M494" s="230"/>
      <c r="N494" s="231"/>
      <c r="O494" s="231"/>
      <c r="P494" s="231"/>
      <c r="Q494" s="231"/>
      <c r="R494" s="231"/>
      <c r="S494" s="231"/>
      <c r="T494" s="232"/>
      <c r="AT494" s="233" t="s">
        <v>161</v>
      </c>
      <c r="AU494" s="233" t="s">
        <v>87</v>
      </c>
      <c r="AV494" s="13" t="s">
        <v>176</v>
      </c>
      <c r="AW494" s="13" t="s">
        <v>41</v>
      </c>
      <c r="AX494" s="13" t="s">
        <v>24</v>
      </c>
      <c r="AY494" s="233" t="s">
        <v>151</v>
      </c>
    </row>
    <row r="495" spans="2:65" s="1" customFormat="1" ht="22.5" customHeight="1">
      <c r="B495" s="173"/>
      <c r="C495" s="174" t="s">
        <v>634</v>
      </c>
      <c r="D495" s="174" t="s">
        <v>154</v>
      </c>
      <c r="E495" s="175" t="s">
        <v>1354</v>
      </c>
      <c r="F495" s="176" t="s">
        <v>1355</v>
      </c>
      <c r="G495" s="177" t="s">
        <v>451</v>
      </c>
      <c r="H495" s="178">
        <v>5</v>
      </c>
      <c r="I495" s="179"/>
      <c r="J495" s="180">
        <f>ROUND(I495*H495,2)</f>
        <v>0</v>
      </c>
      <c r="K495" s="176" t="s">
        <v>158</v>
      </c>
      <c r="L495" s="40"/>
      <c r="M495" s="181" t="s">
        <v>5</v>
      </c>
      <c r="N495" s="182" t="s">
        <v>49</v>
      </c>
      <c r="O495" s="41"/>
      <c r="P495" s="183">
        <f>O495*H495</f>
        <v>0</v>
      </c>
      <c r="Q495" s="183">
        <v>0</v>
      </c>
      <c r="R495" s="183">
        <f>Q495*H495</f>
        <v>0</v>
      </c>
      <c r="S495" s="183">
        <v>3.06</v>
      </c>
      <c r="T495" s="184">
        <f>S495*H495</f>
        <v>15.3</v>
      </c>
      <c r="AR495" s="23" t="s">
        <v>176</v>
      </c>
      <c r="AT495" s="23" t="s">
        <v>154</v>
      </c>
      <c r="AU495" s="23" t="s">
        <v>87</v>
      </c>
      <c r="AY495" s="23" t="s">
        <v>151</v>
      </c>
      <c r="BE495" s="185">
        <f>IF(N495="základní",J495,0)</f>
        <v>0</v>
      </c>
      <c r="BF495" s="185">
        <f>IF(N495="snížená",J495,0)</f>
        <v>0</v>
      </c>
      <c r="BG495" s="185">
        <f>IF(N495="zákl. přenesená",J495,0)</f>
        <v>0</v>
      </c>
      <c r="BH495" s="185">
        <f>IF(N495="sníž. přenesená",J495,0)</f>
        <v>0</v>
      </c>
      <c r="BI495" s="185">
        <f>IF(N495="nulová",J495,0)</f>
        <v>0</v>
      </c>
      <c r="BJ495" s="23" t="s">
        <v>24</v>
      </c>
      <c r="BK495" s="185">
        <f>ROUND(I495*H495,2)</f>
        <v>0</v>
      </c>
      <c r="BL495" s="23" t="s">
        <v>176</v>
      </c>
      <c r="BM495" s="23" t="s">
        <v>1356</v>
      </c>
    </row>
    <row r="496" spans="2:51" s="11" customFormat="1" ht="13.5">
      <c r="B496" s="186"/>
      <c r="D496" s="206" t="s">
        <v>161</v>
      </c>
      <c r="E496" s="195" t="s">
        <v>5</v>
      </c>
      <c r="F496" s="207" t="s">
        <v>175</v>
      </c>
      <c r="H496" s="208">
        <v>5</v>
      </c>
      <c r="I496" s="191"/>
      <c r="L496" s="186"/>
      <c r="M496" s="192"/>
      <c r="N496" s="193"/>
      <c r="O496" s="193"/>
      <c r="P496" s="193"/>
      <c r="Q496" s="193"/>
      <c r="R496" s="193"/>
      <c r="S496" s="193"/>
      <c r="T496" s="194"/>
      <c r="AT496" s="195" t="s">
        <v>161</v>
      </c>
      <c r="AU496" s="195" t="s">
        <v>87</v>
      </c>
      <c r="AV496" s="11" t="s">
        <v>87</v>
      </c>
      <c r="AW496" s="11" t="s">
        <v>41</v>
      </c>
      <c r="AX496" s="11" t="s">
        <v>24</v>
      </c>
      <c r="AY496" s="195" t="s">
        <v>151</v>
      </c>
    </row>
    <row r="497" spans="2:63" s="10" customFormat="1" ht="29.85" customHeight="1">
      <c r="B497" s="159"/>
      <c r="D497" s="170" t="s">
        <v>77</v>
      </c>
      <c r="E497" s="171" t="s">
        <v>675</v>
      </c>
      <c r="F497" s="171" t="s">
        <v>676</v>
      </c>
      <c r="I497" s="162"/>
      <c r="J497" s="172">
        <f>BK497</f>
        <v>0</v>
      </c>
      <c r="L497" s="159"/>
      <c r="M497" s="164"/>
      <c r="N497" s="165"/>
      <c r="O497" s="165"/>
      <c r="P497" s="166">
        <f>SUM(P498:P499)</f>
        <v>0</v>
      </c>
      <c r="Q497" s="165"/>
      <c r="R497" s="166">
        <f>SUM(R498:R499)</f>
        <v>0</v>
      </c>
      <c r="S497" s="165"/>
      <c r="T497" s="167">
        <f>SUM(T498:T499)</f>
        <v>0</v>
      </c>
      <c r="AR497" s="160" t="s">
        <v>24</v>
      </c>
      <c r="AT497" s="168" t="s">
        <v>77</v>
      </c>
      <c r="AU497" s="168" t="s">
        <v>24</v>
      </c>
      <c r="AY497" s="160" t="s">
        <v>151</v>
      </c>
      <c r="BK497" s="169">
        <f>SUM(BK498:BK499)</f>
        <v>0</v>
      </c>
    </row>
    <row r="498" spans="2:65" s="1" customFormat="1" ht="31.5" customHeight="1">
      <c r="B498" s="173"/>
      <c r="C498" s="174" t="s">
        <v>639</v>
      </c>
      <c r="D498" s="174" t="s">
        <v>154</v>
      </c>
      <c r="E498" s="175" t="s">
        <v>678</v>
      </c>
      <c r="F498" s="176" t="s">
        <v>679</v>
      </c>
      <c r="G498" s="177" t="s">
        <v>351</v>
      </c>
      <c r="H498" s="178">
        <v>265.257</v>
      </c>
      <c r="I498" s="179"/>
      <c r="J498" s="180">
        <f>ROUND(I498*H498,2)</f>
        <v>0</v>
      </c>
      <c r="K498" s="176" t="s">
        <v>158</v>
      </c>
      <c r="L498" s="40"/>
      <c r="M498" s="181" t="s">
        <v>5</v>
      </c>
      <c r="N498" s="182" t="s">
        <v>49</v>
      </c>
      <c r="O498" s="41"/>
      <c r="P498" s="183">
        <f>O498*H498</f>
        <v>0</v>
      </c>
      <c r="Q498" s="183">
        <v>0</v>
      </c>
      <c r="R498" s="183">
        <f>Q498*H498</f>
        <v>0</v>
      </c>
      <c r="S498" s="183">
        <v>0</v>
      </c>
      <c r="T498" s="184">
        <f>S498*H498</f>
        <v>0</v>
      </c>
      <c r="AR498" s="23" t="s">
        <v>176</v>
      </c>
      <c r="AT498" s="23" t="s">
        <v>154</v>
      </c>
      <c r="AU498" s="23" t="s">
        <v>87</v>
      </c>
      <c r="AY498" s="23" t="s">
        <v>151</v>
      </c>
      <c r="BE498" s="185">
        <f>IF(N498="základní",J498,0)</f>
        <v>0</v>
      </c>
      <c r="BF498" s="185">
        <f>IF(N498="snížená",J498,0)</f>
        <v>0</v>
      </c>
      <c r="BG498" s="185">
        <f>IF(N498="zákl. přenesená",J498,0)</f>
        <v>0</v>
      </c>
      <c r="BH498" s="185">
        <f>IF(N498="sníž. přenesená",J498,0)</f>
        <v>0</v>
      </c>
      <c r="BI498" s="185">
        <f>IF(N498="nulová",J498,0)</f>
        <v>0</v>
      </c>
      <c r="BJ498" s="23" t="s">
        <v>24</v>
      </c>
      <c r="BK498" s="185">
        <f>ROUND(I498*H498,2)</f>
        <v>0</v>
      </c>
      <c r="BL498" s="23" t="s">
        <v>176</v>
      </c>
      <c r="BM498" s="23" t="s">
        <v>1357</v>
      </c>
    </row>
    <row r="499" spans="2:65" s="1" customFormat="1" ht="31.5" customHeight="1">
      <c r="B499" s="173"/>
      <c r="C499" s="174" t="s">
        <v>644</v>
      </c>
      <c r="D499" s="174" t="s">
        <v>154</v>
      </c>
      <c r="E499" s="175" t="s">
        <v>682</v>
      </c>
      <c r="F499" s="176" t="s">
        <v>683</v>
      </c>
      <c r="G499" s="177" t="s">
        <v>351</v>
      </c>
      <c r="H499" s="178">
        <v>265.257</v>
      </c>
      <c r="I499" s="179"/>
      <c r="J499" s="180">
        <f>ROUND(I499*H499,2)</f>
        <v>0</v>
      </c>
      <c r="K499" s="176" t="s">
        <v>158</v>
      </c>
      <c r="L499" s="40"/>
      <c r="M499" s="181" t="s">
        <v>5</v>
      </c>
      <c r="N499" s="182" t="s">
        <v>49</v>
      </c>
      <c r="O499" s="41"/>
      <c r="P499" s="183">
        <f>O499*H499</f>
        <v>0</v>
      </c>
      <c r="Q499" s="183">
        <v>0</v>
      </c>
      <c r="R499" s="183">
        <f>Q499*H499</f>
        <v>0</v>
      </c>
      <c r="S499" s="183">
        <v>0</v>
      </c>
      <c r="T499" s="184">
        <f>S499*H499</f>
        <v>0</v>
      </c>
      <c r="AR499" s="23" t="s">
        <v>176</v>
      </c>
      <c r="AT499" s="23" t="s">
        <v>154</v>
      </c>
      <c r="AU499" s="23" t="s">
        <v>87</v>
      </c>
      <c r="AY499" s="23" t="s">
        <v>151</v>
      </c>
      <c r="BE499" s="185">
        <f>IF(N499="základní",J499,0)</f>
        <v>0</v>
      </c>
      <c r="BF499" s="185">
        <f>IF(N499="snížená",J499,0)</f>
        <v>0</v>
      </c>
      <c r="BG499" s="185">
        <f>IF(N499="zákl. přenesená",J499,0)</f>
        <v>0</v>
      </c>
      <c r="BH499" s="185">
        <f>IF(N499="sníž. přenesená",J499,0)</f>
        <v>0</v>
      </c>
      <c r="BI499" s="185">
        <f>IF(N499="nulová",J499,0)</f>
        <v>0</v>
      </c>
      <c r="BJ499" s="23" t="s">
        <v>24</v>
      </c>
      <c r="BK499" s="185">
        <f>ROUND(I499*H499,2)</f>
        <v>0</v>
      </c>
      <c r="BL499" s="23" t="s">
        <v>176</v>
      </c>
      <c r="BM499" s="23" t="s">
        <v>1358</v>
      </c>
    </row>
    <row r="500" spans="2:63" s="10" customFormat="1" ht="29.85" customHeight="1">
      <c r="B500" s="159"/>
      <c r="D500" s="170" t="s">
        <v>77</v>
      </c>
      <c r="E500" s="171" t="s">
        <v>685</v>
      </c>
      <c r="F500" s="171" t="s">
        <v>686</v>
      </c>
      <c r="I500" s="162"/>
      <c r="J500" s="172">
        <f>BK500</f>
        <v>0</v>
      </c>
      <c r="L500" s="159"/>
      <c r="M500" s="164"/>
      <c r="N500" s="165"/>
      <c r="O500" s="165"/>
      <c r="P500" s="166">
        <f>SUM(P501:P527)</f>
        <v>0</v>
      </c>
      <c r="Q500" s="165"/>
      <c r="R500" s="166">
        <f>SUM(R501:R527)</f>
        <v>0</v>
      </c>
      <c r="S500" s="165"/>
      <c r="T500" s="167">
        <f>SUM(T501:T527)</f>
        <v>0</v>
      </c>
      <c r="AR500" s="160" t="s">
        <v>24</v>
      </c>
      <c r="AT500" s="168" t="s">
        <v>77</v>
      </c>
      <c r="AU500" s="168" t="s">
        <v>24</v>
      </c>
      <c r="AY500" s="160" t="s">
        <v>151</v>
      </c>
      <c r="BK500" s="169">
        <f>SUM(BK501:BK527)</f>
        <v>0</v>
      </c>
    </row>
    <row r="501" spans="2:65" s="1" customFormat="1" ht="22.5" customHeight="1">
      <c r="B501" s="173"/>
      <c r="C501" s="174" t="s">
        <v>649</v>
      </c>
      <c r="D501" s="174" t="s">
        <v>154</v>
      </c>
      <c r="E501" s="175" t="s">
        <v>1359</v>
      </c>
      <c r="F501" s="176" t="s">
        <v>1360</v>
      </c>
      <c r="G501" s="177" t="s">
        <v>351</v>
      </c>
      <c r="H501" s="178">
        <v>15.944</v>
      </c>
      <c r="I501" s="179"/>
      <c r="J501" s="180">
        <f>ROUND(I501*H501,2)</f>
        <v>0</v>
      </c>
      <c r="K501" s="176" t="s">
        <v>158</v>
      </c>
      <c r="L501" s="40"/>
      <c r="M501" s="181" t="s">
        <v>5</v>
      </c>
      <c r="N501" s="182" t="s">
        <v>49</v>
      </c>
      <c r="O501" s="41"/>
      <c r="P501" s="183">
        <f>O501*H501</f>
        <v>0</v>
      </c>
      <c r="Q501" s="183">
        <v>0</v>
      </c>
      <c r="R501" s="183">
        <f>Q501*H501</f>
        <v>0</v>
      </c>
      <c r="S501" s="183">
        <v>0</v>
      </c>
      <c r="T501" s="184">
        <f>S501*H501</f>
        <v>0</v>
      </c>
      <c r="AR501" s="23" t="s">
        <v>176</v>
      </c>
      <c r="AT501" s="23" t="s">
        <v>154</v>
      </c>
      <c r="AU501" s="23" t="s">
        <v>87</v>
      </c>
      <c r="AY501" s="23" t="s">
        <v>151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23" t="s">
        <v>24</v>
      </c>
      <c r="BK501" s="185">
        <f>ROUND(I501*H501,2)</f>
        <v>0</v>
      </c>
      <c r="BL501" s="23" t="s">
        <v>176</v>
      </c>
      <c r="BM501" s="23" t="s">
        <v>1361</v>
      </c>
    </row>
    <row r="502" spans="2:51" s="11" customFormat="1" ht="13.5">
      <c r="B502" s="186"/>
      <c r="D502" s="187" t="s">
        <v>161</v>
      </c>
      <c r="E502" s="188" t="s">
        <v>5</v>
      </c>
      <c r="F502" s="189" t="s">
        <v>1362</v>
      </c>
      <c r="H502" s="190">
        <v>15.944</v>
      </c>
      <c r="I502" s="191"/>
      <c r="L502" s="186"/>
      <c r="M502" s="192"/>
      <c r="N502" s="193"/>
      <c r="O502" s="193"/>
      <c r="P502" s="193"/>
      <c r="Q502" s="193"/>
      <c r="R502" s="193"/>
      <c r="S502" s="193"/>
      <c r="T502" s="194"/>
      <c r="AT502" s="195" t="s">
        <v>161</v>
      </c>
      <c r="AU502" s="195" t="s">
        <v>87</v>
      </c>
      <c r="AV502" s="11" t="s">
        <v>87</v>
      </c>
      <c r="AW502" s="11" t="s">
        <v>41</v>
      </c>
      <c r="AX502" s="11" t="s">
        <v>24</v>
      </c>
      <c r="AY502" s="195" t="s">
        <v>151</v>
      </c>
    </row>
    <row r="503" spans="2:65" s="1" customFormat="1" ht="22.5" customHeight="1">
      <c r="B503" s="173"/>
      <c r="C503" s="174" t="s">
        <v>159</v>
      </c>
      <c r="D503" s="174" t="s">
        <v>154</v>
      </c>
      <c r="E503" s="175" t="s">
        <v>688</v>
      </c>
      <c r="F503" s="176" t="s">
        <v>689</v>
      </c>
      <c r="G503" s="177" t="s">
        <v>351</v>
      </c>
      <c r="H503" s="178">
        <v>55.398</v>
      </c>
      <c r="I503" s="179"/>
      <c r="J503" s="180">
        <f>ROUND(I503*H503,2)</f>
        <v>0</v>
      </c>
      <c r="K503" s="176" t="s">
        <v>158</v>
      </c>
      <c r="L503" s="40"/>
      <c r="M503" s="181" t="s">
        <v>5</v>
      </c>
      <c r="N503" s="182" t="s">
        <v>49</v>
      </c>
      <c r="O503" s="41"/>
      <c r="P503" s="183">
        <f>O503*H503</f>
        <v>0</v>
      </c>
      <c r="Q503" s="183">
        <v>0</v>
      </c>
      <c r="R503" s="183">
        <f>Q503*H503</f>
        <v>0</v>
      </c>
      <c r="S503" s="183">
        <v>0</v>
      </c>
      <c r="T503" s="184">
        <f>S503*H503</f>
        <v>0</v>
      </c>
      <c r="AR503" s="23" t="s">
        <v>176</v>
      </c>
      <c r="AT503" s="23" t="s">
        <v>154</v>
      </c>
      <c r="AU503" s="23" t="s">
        <v>87</v>
      </c>
      <c r="AY503" s="23" t="s">
        <v>151</v>
      </c>
      <c r="BE503" s="185">
        <f>IF(N503="základní",J503,0)</f>
        <v>0</v>
      </c>
      <c r="BF503" s="185">
        <f>IF(N503="snížená",J503,0)</f>
        <v>0</v>
      </c>
      <c r="BG503" s="185">
        <f>IF(N503="zákl. přenesená",J503,0)</f>
        <v>0</v>
      </c>
      <c r="BH503" s="185">
        <f>IF(N503="sníž. přenesená",J503,0)</f>
        <v>0</v>
      </c>
      <c r="BI503" s="185">
        <f>IF(N503="nulová",J503,0)</f>
        <v>0</v>
      </c>
      <c r="BJ503" s="23" t="s">
        <v>24</v>
      </c>
      <c r="BK503" s="185">
        <f>ROUND(I503*H503,2)</f>
        <v>0</v>
      </c>
      <c r="BL503" s="23" t="s">
        <v>176</v>
      </c>
      <c r="BM503" s="23" t="s">
        <v>1363</v>
      </c>
    </row>
    <row r="504" spans="2:51" s="12" customFormat="1" ht="13.5">
      <c r="B504" s="211"/>
      <c r="D504" s="206" t="s">
        <v>161</v>
      </c>
      <c r="E504" s="212" t="s">
        <v>5</v>
      </c>
      <c r="F504" s="213" t="s">
        <v>1364</v>
      </c>
      <c r="H504" s="214" t="s">
        <v>5</v>
      </c>
      <c r="I504" s="215"/>
      <c r="L504" s="211"/>
      <c r="M504" s="216"/>
      <c r="N504" s="217"/>
      <c r="O504" s="217"/>
      <c r="P504" s="217"/>
      <c r="Q504" s="217"/>
      <c r="R504" s="217"/>
      <c r="S504" s="217"/>
      <c r="T504" s="218"/>
      <c r="AT504" s="214" t="s">
        <v>161</v>
      </c>
      <c r="AU504" s="214" t="s">
        <v>87</v>
      </c>
      <c r="AV504" s="12" t="s">
        <v>24</v>
      </c>
      <c r="AW504" s="12" t="s">
        <v>41</v>
      </c>
      <c r="AX504" s="12" t="s">
        <v>78</v>
      </c>
      <c r="AY504" s="214" t="s">
        <v>151</v>
      </c>
    </row>
    <row r="505" spans="2:51" s="11" customFormat="1" ht="13.5">
      <c r="B505" s="186"/>
      <c r="D505" s="206" t="s">
        <v>161</v>
      </c>
      <c r="E505" s="195" t="s">
        <v>5</v>
      </c>
      <c r="F505" s="207" t="s">
        <v>1365</v>
      </c>
      <c r="H505" s="208">
        <v>39.454</v>
      </c>
      <c r="I505" s="191"/>
      <c r="L505" s="186"/>
      <c r="M505" s="192"/>
      <c r="N505" s="193"/>
      <c r="O505" s="193"/>
      <c r="P505" s="193"/>
      <c r="Q505" s="193"/>
      <c r="R505" s="193"/>
      <c r="S505" s="193"/>
      <c r="T505" s="194"/>
      <c r="AT505" s="195" t="s">
        <v>161</v>
      </c>
      <c r="AU505" s="195" t="s">
        <v>87</v>
      </c>
      <c r="AV505" s="11" t="s">
        <v>87</v>
      </c>
      <c r="AW505" s="11" t="s">
        <v>41</v>
      </c>
      <c r="AX505" s="11" t="s">
        <v>78</v>
      </c>
      <c r="AY505" s="195" t="s">
        <v>151</v>
      </c>
    </row>
    <row r="506" spans="2:51" s="11" customFormat="1" ht="13.5">
      <c r="B506" s="186"/>
      <c r="D506" s="206" t="s">
        <v>161</v>
      </c>
      <c r="E506" s="195" t="s">
        <v>5</v>
      </c>
      <c r="F506" s="207" t="s">
        <v>1362</v>
      </c>
      <c r="H506" s="208">
        <v>15.944</v>
      </c>
      <c r="I506" s="191"/>
      <c r="L506" s="186"/>
      <c r="M506" s="192"/>
      <c r="N506" s="193"/>
      <c r="O506" s="193"/>
      <c r="P506" s="193"/>
      <c r="Q506" s="193"/>
      <c r="R506" s="193"/>
      <c r="S506" s="193"/>
      <c r="T506" s="194"/>
      <c r="AT506" s="195" t="s">
        <v>161</v>
      </c>
      <c r="AU506" s="195" t="s">
        <v>87</v>
      </c>
      <c r="AV506" s="11" t="s">
        <v>87</v>
      </c>
      <c r="AW506" s="11" t="s">
        <v>41</v>
      </c>
      <c r="AX506" s="11" t="s">
        <v>78</v>
      </c>
      <c r="AY506" s="195" t="s">
        <v>151</v>
      </c>
    </row>
    <row r="507" spans="2:51" s="13" customFormat="1" ht="13.5">
      <c r="B507" s="225"/>
      <c r="D507" s="187" t="s">
        <v>161</v>
      </c>
      <c r="E507" s="226" t="s">
        <v>5</v>
      </c>
      <c r="F507" s="227" t="s">
        <v>283</v>
      </c>
      <c r="H507" s="228">
        <v>55.398</v>
      </c>
      <c r="I507" s="229"/>
      <c r="L507" s="225"/>
      <c r="M507" s="230"/>
      <c r="N507" s="231"/>
      <c r="O507" s="231"/>
      <c r="P507" s="231"/>
      <c r="Q507" s="231"/>
      <c r="R507" s="231"/>
      <c r="S507" s="231"/>
      <c r="T507" s="232"/>
      <c r="AT507" s="233" t="s">
        <v>161</v>
      </c>
      <c r="AU507" s="233" t="s">
        <v>87</v>
      </c>
      <c r="AV507" s="13" t="s">
        <v>176</v>
      </c>
      <c r="AW507" s="13" t="s">
        <v>41</v>
      </c>
      <c r="AX507" s="13" t="s">
        <v>24</v>
      </c>
      <c r="AY507" s="233" t="s">
        <v>151</v>
      </c>
    </row>
    <row r="508" spans="2:65" s="1" customFormat="1" ht="22.5" customHeight="1">
      <c r="B508" s="173"/>
      <c r="C508" s="174" t="s">
        <v>659</v>
      </c>
      <c r="D508" s="174" t="s">
        <v>154</v>
      </c>
      <c r="E508" s="175" t="s">
        <v>708</v>
      </c>
      <c r="F508" s="176" t="s">
        <v>709</v>
      </c>
      <c r="G508" s="177" t="s">
        <v>351</v>
      </c>
      <c r="H508" s="178">
        <v>1052.562</v>
      </c>
      <c r="I508" s="179"/>
      <c r="J508" s="180">
        <f>ROUND(I508*H508,2)</f>
        <v>0</v>
      </c>
      <c r="K508" s="176" t="s">
        <v>158</v>
      </c>
      <c r="L508" s="40"/>
      <c r="M508" s="181" t="s">
        <v>5</v>
      </c>
      <c r="N508" s="182" t="s">
        <v>49</v>
      </c>
      <c r="O508" s="41"/>
      <c r="P508" s="183">
        <f>O508*H508</f>
        <v>0</v>
      </c>
      <c r="Q508" s="183">
        <v>0</v>
      </c>
      <c r="R508" s="183">
        <f>Q508*H508</f>
        <v>0</v>
      </c>
      <c r="S508" s="183">
        <v>0</v>
      </c>
      <c r="T508" s="184">
        <f>S508*H508</f>
        <v>0</v>
      </c>
      <c r="AR508" s="23" t="s">
        <v>176</v>
      </c>
      <c r="AT508" s="23" t="s">
        <v>154</v>
      </c>
      <c r="AU508" s="23" t="s">
        <v>87</v>
      </c>
      <c r="AY508" s="23" t="s">
        <v>151</v>
      </c>
      <c r="BE508" s="185">
        <f>IF(N508="základní",J508,0)</f>
        <v>0</v>
      </c>
      <c r="BF508" s="185">
        <f>IF(N508="snížená",J508,0)</f>
        <v>0</v>
      </c>
      <c r="BG508" s="185">
        <f>IF(N508="zákl. přenesená",J508,0)</f>
        <v>0</v>
      </c>
      <c r="BH508" s="185">
        <f>IF(N508="sníž. přenesená",J508,0)</f>
        <v>0</v>
      </c>
      <c r="BI508" s="185">
        <f>IF(N508="nulová",J508,0)</f>
        <v>0</v>
      </c>
      <c r="BJ508" s="23" t="s">
        <v>24</v>
      </c>
      <c r="BK508" s="185">
        <f>ROUND(I508*H508,2)</f>
        <v>0</v>
      </c>
      <c r="BL508" s="23" t="s">
        <v>176</v>
      </c>
      <c r="BM508" s="23" t="s">
        <v>1366</v>
      </c>
    </row>
    <row r="509" spans="2:51" s="12" customFormat="1" ht="13.5">
      <c r="B509" s="211"/>
      <c r="D509" s="206" t="s">
        <v>161</v>
      </c>
      <c r="E509" s="212" t="s">
        <v>5</v>
      </c>
      <c r="F509" s="213" t="s">
        <v>691</v>
      </c>
      <c r="H509" s="214" t="s">
        <v>5</v>
      </c>
      <c r="I509" s="215"/>
      <c r="L509" s="211"/>
      <c r="M509" s="216"/>
      <c r="N509" s="217"/>
      <c r="O509" s="217"/>
      <c r="P509" s="217"/>
      <c r="Q509" s="217"/>
      <c r="R509" s="217"/>
      <c r="S509" s="217"/>
      <c r="T509" s="218"/>
      <c r="AT509" s="214" t="s">
        <v>161</v>
      </c>
      <c r="AU509" s="214" t="s">
        <v>87</v>
      </c>
      <c r="AV509" s="12" t="s">
        <v>24</v>
      </c>
      <c r="AW509" s="12" t="s">
        <v>41</v>
      </c>
      <c r="AX509" s="12" t="s">
        <v>78</v>
      </c>
      <c r="AY509" s="214" t="s">
        <v>151</v>
      </c>
    </row>
    <row r="510" spans="2:51" s="11" customFormat="1" ht="13.5">
      <c r="B510" s="186"/>
      <c r="D510" s="206" t="s">
        <v>161</v>
      </c>
      <c r="E510" s="195" t="s">
        <v>5</v>
      </c>
      <c r="F510" s="207" t="s">
        <v>1367</v>
      </c>
      <c r="H510" s="208">
        <v>1052.562</v>
      </c>
      <c r="I510" s="191"/>
      <c r="L510" s="186"/>
      <c r="M510" s="192"/>
      <c r="N510" s="193"/>
      <c r="O510" s="193"/>
      <c r="P510" s="193"/>
      <c r="Q510" s="193"/>
      <c r="R510" s="193"/>
      <c r="S510" s="193"/>
      <c r="T510" s="194"/>
      <c r="AT510" s="195" t="s">
        <v>161</v>
      </c>
      <c r="AU510" s="195" t="s">
        <v>87</v>
      </c>
      <c r="AV510" s="11" t="s">
        <v>87</v>
      </c>
      <c r="AW510" s="11" t="s">
        <v>41</v>
      </c>
      <c r="AX510" s="11" t="s">
        <v>24</v>
      </c>
      <c r="AY510" s="195" t="s">
        <v>151</v>
      </c>
    </row>
    <row r="511" spans="2:51" s="12" customFormat="1" ht="27">
      <c r="B511" s="211"/>
      <c r="D511" s="187" t="s">
        <v>161</v>
      </c>
      <c r="E511" s="219" t="s">
        <v>5</v>
      </c>
      <c r="F511" s="220" t="s">
        <v>339</v>
      </c>
      <c r="H511" s="221" t="s">
        <v>5</v>
      </c>
      <c r="I511" s="215"/>
      <c r="L511" s="211"/>
      <c r="M511" s="216"/>
      <c r="N511" s="217"/>
      <c r="O511" s="217"/>
      <c r="P511" s="217"/>
      <c r="Q511" s="217"/>
      <c r="R511" s="217"/>
      <c r="S511" s="217"/>
      <c r="T511" s="218"/>
      <c r="AT511" s="214" t="s">
        <v>161</v>
      </c>
      <c r="AU511" s="214" t="s">
        <v>87</v>
      </c>
      <c r="AV511" s="12" t="s">
        <v>24</v>
      </c>
      <c r="AW511" s="12" t="s">
        <v>41</v>
      </c>
      <c r="AX511" s="12" t="s">
        <v>78</v>
      </c>
      <c r="AY511" s="214" t="s">
        <v>151</v>
      </c>
    </row>
    <row r="512" spans="2:65" s="1" customFormat="1" ht="22.5" customHeight="1">
      <c r="B512" s="173"/>
      <c r="C512" s="174" t="s">
        <v>665</v>
      </c>
      <c r="D512" s="174" t="s">
        <v>154</v>
      </c>
      <c r="E512" s="175" t="s">
        <v>825</v>
      </c>
      <c r="F512" s="176" t="s">
        <v>826</v>
      </c>
      <c r="G512" s="177" t="s">
        <v>351</v>
      </c>
      <c r="H512" s="178">
        <v>41.603</v>
      </c>
      <c r="I512" s="179"/>
      <c r="J512" s="180">
        <f>ROUND(I512*H512,2)</f>
        <v>0</v>
      </c>
      <c r="K512" s="176" t="s">
        <v>158</v>
      </c>
      <c r="L512" s="40"/>
      <c r="M512" s="181" t="s">
        <v>5</v>
      </c>
      <c r="N512" s="182" t="s">
        <v>49</v>
      </c>
      <c r="O512" s="41"/>
      <c r="P512" s="183">
        <f>O512*H512</f>
        <v>0</v>
      </c>
      <c r="Q512" s="183">
        <v>0</v>
      </c>
      <c r="R512" s="183">
        <f>Q512*H512</f>
        <v>0</v>
      </c>
      <c r="S512" s="183">
        <v>0</v>
      </c>
      <c r="T512" s="184">
        <f>S512*H512</f>
        <v>0</v>
      </c>
      <c r="AR512" s="23" t="s">
        <v>176</v>
      </c>
      <c r="AT512" s="23" t="s">
        <v>154</v>
      </c>
      <c r="AU512" s="23" t="s">
        <v>87</v>
      </c>
      <c r="AY512" s="23" t="s">
        <v>151</v>
      </c>
      <c r="BE512" s="185">
        <f>IF(N512="základní",J512,0)</f>
        <v>0</v>
      </c>
      <c r="BF512" s="185">
        <f>IF(N512="snížená",J512,0)</f>
        <v>0</v>
      </c>
      <c r="BG512" s="185">
        <f>IF(N512="zákl. přenesená",J512,0)</f>
        <v>0</v>
      </c>
      <c r="BH512" s="185">
        <f>IF(N512="sníž. přenesená",J512,0)</f>
        <v>0</v>
      </c>
      <c r="BI512" s="185">
        <f>IF(N512="nulová",J512,0)</f>
        <v>0</v>
      </c>
      <c r="BJ512" s="23" t="s">
        <v>24</v>
      </c>
      <c r="BK512" s="185">
        <f>ROUND(I512*H512,2)</f>
        <v>0</v>
      </c>
      <c r="BL512" s="23" t="s">
        <v>176</v>
      </c>
      <c r="BM512" s="23" t="s">
        <v>1368</v>
      </c>
    </row>
    <row r="513" spans="2:51" s="12" customFormat="1" ht="13.5">
      <c r="B513" s="211"/>
      <c r="D513" s="206" t="s">
        <v>161</v>
      </c>
      <c r="E513" s="212" t="s">
        <v>5</v>
      </c>
      <c r="F513" s="213" t="s">
        <v>1364</v>
      </c>
      <c r="H513" s="214" t="s">
        <v>5</v>
      </c>
      <c r="I513" s="215"/>
      <c r="L513" s="211"/>
      <c r="M513" s="216"/>
      <c r="N513" s="217"/>
      <c r="O513" s="217"/>
      <c r="P513" s="217"/>
      <c r="Q513" s="217"/>
      <c r="R513" s="217"/>
      <c r="S513" s="217"/>
      <c r="T513" s="218"/>
      <c r="AT513" s="214" t="s">
        <v>161</v>
      </c>
      <c r="AU513" s="214" t="s">
        <v>87</v>
      </c>
      <c r="AV513" s="12" t="s">
        <v>24</v>
      </c>
      <c r="AW513" s="12" t="s">
        <v>41</v>
      </c>
      <c r="AX513" s="12" t="s">
        <v>78</v>
      </c>
      <c r="AY513" s="214" t="s">
        <v>151</v>
      </c>
    </row>
    <row r="514" spans="2:51" s="11" customFormat="1" ht="13.5">
      <c r="B514" s="186"/>
      <c r="D514" s="206" t="s">
        <v>161</v>
      </c>
      <c r="E514" s="195" t="s">
        <v>5</v>
      </c>
      <c r="F514" s="207" t="s">
        <v>1369</v>
      </c>
      <c r="H514" s="208">
        <v>16.428</v>
      </c>
      <c r="I514" s="191"/>
      <c r="L514" s="186"/>
      <c r="M514" s="192"/>
      <c r="N514" s="193"/>
      <c r="O514" s="193"/>
      <c r="P514" s="193"/>
      <c r="Q514" s="193"/>
      <c r="R514" s="193"/>
      <c r="S514" s="193"/>
      <c r="T514" s="194"/>
      <c r="AT514" s="195" t="s">
        <v>161</v>
      </c>
      <c r="AU514" s="195" t="s">
        <v>87</v>
      </c>
      <c r="AV514" s="11" t="s">
        <v>87</v>
      </c>
      <c r="AW514" s="11" t="s">
        <v>41</v>
      </c>
      <c r="AX514" s="11" t="s">
        <v>78</v>
      </c>
      <c r="AY514" s="195" t="s">
        <v>151</v>
      </c>
    </row>
    <row r="515" spans="2:51" s="11" customFormat="1" ht="13.5">
      <c r="B515" s="186"/>
      <c r="D515" s="206" t="s">
        <v>161</v>
      </c>
      <c r="E515" s="195" t="s">
        <v>5</v>
      </c>
      <c r="F515" s="207" t="s">
        <v>1370</v>
      </c>
      <c r="H515" s="208">
        <v>9.9</v>
      </c>
      <c r="I515" s="191"/>
      <c r="L515" s="186"/>
      <c r="M515" s="192"/>
      <c r="N515" s="193"/>
      <c r="O515" s="193"/>
      <c r="P515" s="193"/>
      <c r="Q515" s="193"/>
      <c r="R515" s="193"/>
      <c r="S515" s="193"/>
      <c r="T515" s="194"/>
      <c r="AT515" s="195" t="s">
        <v>161</v>
      </c>
      <c r="AU515" s="195" t="s">
        <v>87</v>
      </c>
      <c r="AV515" s="11" t="s">
        <v>87</v>
      </c>
      <c r="AW515" s="11" t="s">
        <v>41</v>
      </c>
      <c r="AX515" s="11" t="s">
        <v>78</v>
      </c>
      <c r="AY515" s="195" t="s">
        <v>151</v>
      </c>
    </row>
    <row r="516" spans="2:51" s="11" customFormat="1" ht="13.5">
      <c r="B516" s="186"/>
      <c r="D516" s="206" t="s">
        <v>161</v>
      </c>
      <c r="E516" s="195" t="s">
        <v>5</v>
      </c>
      <c r="F516" s="207" t="s">
        <v>1371</v>
      </c>
      <c r="H516" s="208">
        <v>15.275</v>
      </c>
      <c r="I516" s="191"/>
      <c r="L516" s="186"/>
      <c r="M516" s="192"/>
      <c r="N516" s="193"/>
      <c r="O516" s="193"/>
      <c r="P516" s="193"/>
      <c r="Q516" s="193"/>
      <c r="R516" s="193"/>
      <c r="S516" s="193"/>
      <c r="T516" s="194"/>
      <c r="AT516" s="195" t="s">
        <v>161</v>
      </c>
      <c r="AU516" s="195" t="s">
        <v>87</v>
      </c>
      <c r="AV516" s="11" t="s">
        <v>87</v>
      </c>
      <c r="AW516" s="11" t="s">
        <v>41</v>
      </c>
      <c r="AX516" s="11" t="s">
        <v>78</v>
      </c>
      <c r="AY516" s="195" t="s">
        <v>151</v>
      </c>
    </row>
    <row r="517" spans="2:51" s="13" customFormat="1" ht="13.5">
      <c r="B517" s="225"/>
      <c r="D517" s="187" t="s">
        <v>161</v>
      </c>
      <c r="E517" s="226" t="s">
        <v>5</v>
      </c>
      <c r="F517" s="227" t="s">
        <v>283</v>
      </c>
      <c r="H517" s="228">
        <v>41.603</v>
      </c>
      <c r="I517" s="229"/>
      <c r="L517" s="225"/>
      <c r="M517" s="230"/>
      <c r="N517" s="231"/>
      <c r="O517" s="231"/>
      <c r="P517" s="231"/>
      <c r="Q517" s="231"/>
      <c r="R517" s="231"/>
      <c r="S517" s="231"/>
      <c r="T517" s="232"/>
      <c r="AT517" s="233" t="s">
        <v>161</v>
      </c>
      <c r="AU517" s="233" t="s">
        <v>87</v>
      </c>
      <c r="AV517" s="13" t="s">
        <v>176</v>
      </c>
      <c r="AW517" s="13" t="s">
        <v>41</v>
      </c>
      <c r="AX517" s="13" t="s">
        <v>24</v>
      </c>
      <c r="AY517" s="233" t="s">
        <v>151</v>
      </c>
    </row>
    <row r="518" spans="2:65" s="1" customFormat="1" ht="22.5" customHeight="1">
      <c r="B518" s="173"/>
      <c r="C518" s="174" t="s">
        <v>670</v>
      </c>
      <c r="D518" s="174" t="s">
        <v>154</v>
      </c>
      <c r="E518" s="175" t="s">
        <v>829</v>
      </c>
      <c r="F518" s="176" t="s">
        <v>830</v>
      </c>
      <c r="G518" s="177" t="s">
        <v>351</v>
      </c>
      <c r="H518" s="178">
        <v>790.457</v>
      </c>
      <c r="I518" s="179"/>
      <c r="J518" s="180">
        <f>ROUND(I518*H518,2)</f>
        <v>0</v>
      </c>
      <c r="K518" s="176" t="s">
        <v>158</v>
      </c>
      <c r="L518" s="40"/>
      <c r="M518" s="181" t="s">
        <v>5</v>
      </c>
      <c r="N518" s="182" t="s">
        <v>49</v>
      </c>
      <c r="O518" s="41"/>
      <c r="P518" s="183">
        <f>O518*H518</f>
        <v>0</v>
      </c>
      <c r="Q518" s="183">
        <v>0</v>
      </c>
      <c r="R518" s="183">
        <f>Q518*H518</f>
        <v>0</v>
      </c>
      <c r="S518" s="183">
        <v>0</v>
      </c>
      <c r="T518" s="184">
        <f>S518*H518</f>
        <v>0</v>
      </c>
      <c r="AR518" s="23" t="s">
        <v>176</v>
      </c>
      <c r="AT518" s="23" t="s">
        <v>154</v>
      </c>
      <c r="AU518" s="23" t="s">
        <v>87</v>
      </c>
      <c r="AY518" s="23" t="s">
        <v>151</v>
      </c>
      <c r="BE518" s="185">
        <f>IF(N518="základní",J518,0)</f>
        <v>0</v>
      </c>
      <c r="BF518" s="185">
        <f>IF(N518="snížená",J518,0)</f>
        <v>0</v>
      </c>
      <c r="BG518" s="185">
        <f>IF(N518="zákl. přenesená",J518,0)</f>
        <v>0</v>
      </c>
      <c r="BH518" s="185">
        <f>IF(N518="sníž. přenesená",J518,0)</f>
        <v>0</v>
      </c>
      <c r="BI518" s="185">
        <f>IF(N518="nulová",J518,0)</f>
        <v>0</v>
      </c>
      <c r="BJ518" s="23" t="s">
        <v>24</v>
      </c>
      <c r="BK518" s="185">
        <f>ROUND(I518*H518,2)</f>
        <v>0</v>
      </c>
      <c r="BL518" s="23" t="s">
        <v>176</v>
      </c>
      <c r="BM518" s="23" t="s">
        <v>1372</v>
      </c>
    </row>
    <row r="519" spans="2:51" s="12" customFormat="1" ht="27">
      <c r="B519" s="211"/>
      <c r="D519" s="206" t="s">
        <v>161</v>
      </c>
      <c r="E519" s="212" t="s">
        <v>5</v>
      </c>
      <c r="F519" s="213" t="s">
        <v>339</v>
      </c>
      <c r="H519" s="214" t="s">
        <v>5</v>
      </c>
      <c r="I519" s="215"/>
      <c r="L519" s="211"/>
      <c r="M519" s="216"/>
      <c r="N519" s="217"/>
      <c r="O519" s="217"/>
      <c r="P519" s="217"/>
      <c r="Q519" s="217"/>
      <c r="R519" s="217"/>
      <c r="S519" s="217"/>
      <c r="T519" s="218"/>
      <c r="AT519" s="214" t="s">
        <v>161</v>
      </c>
      <c r="AU519" s="214" t="s">
        <v>87</v>
      </c>
      <c r="AV519" s="12" t="s">
        <v>24</v>
      </c>
      <c r="AW519" s="12" t="s">
        <v>41</v>
      </c>
      <c r="AX519" s="12" t="s">
        <v>78</v>
      </c>
      <c r="AY519" s="214" t="s">
        <v>151</v>
      </c>
    </row>
    <row r="520" spans="2:51" s="11" customFormat="1" ht="13.5">
      <c r="B520" s="186"/>
      <c r="D520" s="187" t="s">
        <v>161</v>
      </c>
      <c r="E520" s="188" t="s">
        <v>5</v>
      </c>
      <c r="F520" s="189" t="s">
        <v>1373</v>
      </c>
      <c r="H520" s="190">
        <v>790.457</v>
      </c>
      <c r="I520" s="191"/>
      <c r="L520" s="186"/>
      <c r="M520" s="192"/>
      <c r="N520" s="193"/>
      <c r="O520" s="193"/>
      <c r="P520" s="193"/>
      <c r="Q520" s="193"/>
      <c r="R520" s="193"/>
      <c r="S520" s="193"/>
      <c r="T520" s="194"/>
      <c r="AT520" s="195" t="s">
        <v>161</v>
      </c>
      <c r="AU520" s="195" t="s">
        <v>87</v>
      </c>
      <c r="AV520" s="11" t="s">
        <v>87</v>
      </c>
      <c r="AW520" s="11" t="s">
        <v>41</v>
      </c>
      <c r="AX520" s="11" t="s">
        <v>24</v>
      </c>
      <c r="AY520" s="195" t="s">
        <v>151</v>
      </c>
    </row>
    <row r="521" spans="2:65" s="1" customFormat="1" ht="22.5" customHeight="1">
      <c r="B521" s="173"/>
      <c r="C521" s="174" t="s">
        <v>677</v>
      </c>
      <c r="D521" s="174" t="s">
        <v>154</v>
      </c>
      <c r="E521" s="175" t="s">
        <v>835</v>
      </c>
      <c r="F521" s="176" t="s">
        <v>836</v>
      </c>
      <c r="G521" s="177" t="s">
        <v>351</v>
      </c>
      <c r="H521" s="178">
        <v>41.603</v>
      </c>
      <c r="I521" s="179"/>
      <c r="J521" s="180">
        <f>ROUND(I521*H521,2)</f>
        <v>0</v>
      </c>
      <c r="K521" s="176" t="s">
        <v>158</v>
      </c>
      <c r="L521" s="40"/>
      <c r="M521" s="181" t="s">
        <v>5</v>
      </c>
      <c r="N521" s="182" t="s">
        <v>49</v>
      </c>
      <c r="O521" s="41"/>
      <c r="P521" s="183">
        <f>O521*H521</f>
        <v>0</v>
      </c>
      <c r="Q521" s="183">
        <v>0</v>
      </c>
      <c r="R521" s="183">
        <f>Q521*H521</f>
        <v>0</v>
      </c>
      <c r="S521" s="183">
        <v>0</v>
      </c>
      <c r="T521" s="184">
        <f>S521*H521</f>
        <v>0</v>
      </c>
      <c r="AR521" s="23" t="s">
        <v>176</v>
      </c>
      <c r="AT521" s="23" t="s">
        <v>154</v>
      </c>
      <c r="AU521" s="23" t="s">
        <v>87</v>
      </c>
      <c r="AY521" s="23" t="s">
        <v>151</v>
      </c>
      <c r="BE521" s="185">
        <f>IF(N521="základní",J521,0)</f>
        <v>0</v>
      </c>
      <c r="BF521" s="185">
        <f>IF(N521="snížená",J521,0)</f>
        <v>0</v>
      </c>
      <c r="BG521" s="185">
        <f>IF(N521="zákl. přenesená",J521,0)</f>
        <v>0</v>
      </c>
      <c r="BH521" s="185">
        <f>IF(N521="sníž. přenesená",J521,0)</f>
        <v>0</v>
      </c>
      <c r="BI521" s="185">
        <f>IF(N521="nulová",J521,0)</f>
        <v>0</v>
      </c>
      <c r="BJ521" s="23" t="s">
        <v>24</v>
      </c>
      <c r="BK521" s="185">
        <f>ROUND(I521*H521,2)</f>
        <v>0</v>
      </c>
      <c r="BL521" s="23" t="s">
        <v>176</v>
      </c>
      <c r="BM521" s="23" t="s">
        <v>1374</v>
      </c>
    </row>
    <row r="522" spans="2:51" s="11" customFormat="1" ht="13.5">
      <c r="B522" s="186"/>
      <c r="D522" s="206" t="s">
        <v>161</v>
      </c>
      <c r="E522" s="195" t="s">
        <v>5</v>
      </c>
      <c r="F522" s="207" t="s">
        <v>1369</v>
      </c>
      <c r="H522" s="208">
        <v>16.428</v>
      </c>
      <c r="I522" s="191"/>
      <c r="L522" s="186"/>
      <c r="M522" s="192"/>
      <c r="N522" s="193"/>
      <c r="O522" s="193"/>
      <c r="P522" s="193"/>
      <c r="Q522" s="193"/>
      <c r="R522" s="193"/>
      <c r="S522" s="193"/>
      <c r="T522" s="194"/>
      <c r="AT522" s="195" t="s">
        <v>161</v>
      </c>
      <c r="AU522" s="195" t="s">
        <v>87</v>
      </c>
      <c r="AV522" s="11" t="s">
        <v>87</v>
      </c>
      <c r="AW522" s="11" t="s">
        <v>41</v>
      </c>
      <c r="AX522" s="11" t="s">
        <v>78</v>
      </c>
      <c r="AY522" s="195" t="s">
        <v>151</v>
      </c>
    </row>
    <row r="523" spans="2:51" s="11" customFormat="1" ht="13.5">
      <c r="B523" s="186"/>
      <c r="D523" s="206" t="s">
        <v>161</v>
      </c>
      <c r="E523" s="195" t="s">
        <v>5</v>
      </c>
      <c r="F523" s="207" t="s">
        <v>1370</v>
      </c>
      <c r="H523" s="208">
        <v>9.9</v>
      </c>
      <c r="I523" s="191"/>
      <c r="L523" s="186"/>
      <c r="M523" s="192"/>
      <c r="N523" s="193"/>
      <c r="O523" s="193"/>
      <c r="P523" s="193"/>
      <c r="Q523" s="193"/>
      <c r="R523" s="193"/>
      <c r="S523" s="193"/>
      <c r="T523" s="194"/>
      <c r="AT523" s="195" t="s">
        <v>161</v>
      </c>
      <c r="AU523" s="195" t="s">
        <v>87</v>
      </c>
      <c r="AV523" s="11" t="s">
        <v>87</v>
      </c>
      <c r="AW523" s="11" t="s">
        <v>41</v>
      </c>
      <c r="AX523" s="11" t="s">
        <v>78</v>
      </c>
      <c r="AY523" s="195" t="s">
        <v>151</v>
      </c>
    </row>
    <row r="524" spans="2:51" s="11" customFormat="1" ht="13.5">
      <c r="B524" s="186"/>
      <c r="D524" s="206" t="s">
        <v>161</v>
      </c>
      <c r="E524" s="195" t="s">
        <v>5</v>
      </c>
      <c r="F524" s="207" t="s">
        <v>1371</v>
      </c>
      <c r="H524" s="208">
        <v>15.275</v>
      </c>
      <c r="I524" s="191"/>
      <c r="L524" s="186"/>
      <c r="M524" s="192"/>
      <c r="N524" s="193"/>
      <c r="O524" s="193"/>
      <c r="P524" s="193"/>
      <c r="Q524" s="193"/>
      <c r="R524" s="193"/>
      <c r="S524" s="193"/>
      <c r="T524" s="194"/>
      <c r="AT524" s="195" t="s">
        <v>161</v>
      </c>
      <c r="AU524" s="195" t="s">
        <v>87</v>
      </c>
      <c r="AV524" s="11" t="s">
        <v>87</v>
      </c>
      <c r="AW524" s="11" t="s">
        <v>41</v>
      </c>
      <c r="AX524" s="11" t="s">
        <v>78</v>
      </c>
      <c r="AY524" s="195" t="s">
        <v>151</v>
      </c>
    </row>
    <row r="525" spans="2:51" s="13" customFormat="1" ht="13.5">
      <c r="B525" s="225"/>
      <c r="D525" s="187" t="s">
        <v>161</v>
      </c>
      <c r="E525" s="226" t="s">
        <v>5</v>
      </c>
      <c r="F525" s="227" t="s">
        <v>283</v>
      </c>
      <c r="H525" s="228">
        <v>41.603</v>
      </c>
      <c r="I525" s="229"/>
      <c r="L525" s="225"/>
      <c r="M525" s="230"/>
      <c r="N525" s="231"/>
      <c r="O525" s="231"/>
      <c r="P525" s="231"/>
      <c r="Q525" s="231"/>
      <c r="R525" s="231"/>
      <c r="S525" s="231"/>
      <c r="T525" s="232"/>
      <c r="AT525" s="233" t="s">
        <v>161</v>
      </c>
      <c r="AU525" s="233" t="s">
        <v>87</v>
      </c>
      <c r="AV525" s="13" t="s">
        <v>176</v>
      </c>
      <c r="AW525" s="13" t="s">
        <v>41</v>
      </c>
      <c r="AX525" s="13" t="s">
        <v>24</v>
      </c>
      <c r="AY525" s="233" t="s">
        <v>151</v>
      </c>
    </row>
    <row r="526" spans="2:65" s="1" customFormat="1" ht="22.5" customHeight="1">
      <c r="B526" s="173"/>
      <c r="C526" s="174" t="s">
        <v>681</v>
      </c>
      <c r="D526" s="174" t="s">
        <v>154</v>
      </c>
      <c r="E526" s="175" t="s">
        <v>729</v>
      </c>
      <c r="F526" s="176" t="s">
        <v>730</v>
      </c>
      <c r="G526" s="177" t="s">
        <v>351</v>
      </c>
      <c r="H526" s="178">
        <v>39.454</v>
      </c>
      <c r="I526" s="179"/>
      <c r="J526" s="180">
        <f>ROUND(I526*H526,2)</f>
        <v>0</v>
      </c>
      <c r="K526" s="176" t="s">
        <v>158</v>
      </c>
      <c r="L526" s="40"/>
      <c r="M526" s="181" t="s">
        <v>5</v>
      </c>
      <c r="N526" s="182" t="s">
        <v>49</v>
      </c>
      <c r="O526" s="41"/>
      <c r="P526" s="183">
        <f>O526*H526</f>
        <v>0</v>
      </c>
      <c r="Q526" s="183">
        <v>0</v>
      </c>
      <c r="R526" s="183">
        <f>Q526*H526</f>
        <v>0</v>
      </c>
      <c r="S526" s="183">
        <v>0</v>
      </c>
      <c r="T526" s="184">
        <f>S526*H526</f>
        <v>0</v>
      </c>
      <c r="AR526" s="23" t="s">
        <v>176</v>
      </c>
      <c r="AT526" s="23" t="s">
        <v>154</v>
      </c>
      <c r="AU526" s="23" t="s">
        <v>87</v>
      </c>
      <c r="AY526" s="23" t="s">
        <v>151</v>
      </c>
      <c r="BE526" s="185">
        <f>IF(N526="základní",J526,0)</f>
        <v>0</v>
      </c>
      <c r="BF526" s="185">
        <f>IF(N526="snížená",J526,0)</f>
        <v>0</v>
      </c>
      <c r="BG526" s="185">
        <f>IF(N526="zákl. přenesená",J526,0)</f>
        <v>0</v>
      </c>
      <c r="BH526" s="185">
        <f>IF(N526="sníž. přenesená",J526,0)</f>
        <v>0</v>
      </c>
      <c r="BI526" s="185">
        <f>IF(N526="nulová",J526,0)</f>
        <v>0</v>
      </c>
      <c r="BJ526" s="23" t="s">
        <v>24</v>
      </c>
      <c r="BK526" s="185">
        <f>ROUND(I526*H526,2)</f>
        <v>0</v>
      </c>
      <c r="BL526" s="23" t="s">
        <v>176</v>
      </c>
      <c r="BM526" s="23" t="s">
        <v>1375</v>
      </c>
    </row>
    <row r="527" spans="2:51" s="11" customFormat="1" ht="13.5">
      <c r="B527" s="186"/>
      <c r="D527" s="206" t="s">
        <v>161</v>
      </c>
      <c r="E527" s="195" t="s">
        <v>5</v>
      </c>
      <c r="F527" s="207" t="s">
        <v>1365</v>
      </c>
      <c r="H527" s="208">
        <v>39.454</v>
      </c>
      <c r="I527" s="191"/>
      <c r="L527" s="186"/>
      <c r="M527" s="192"/>
      <c r="N527" s="193"/>
      <c r="O527" s="193"/>
      <c r="P527" s="193"/>
      <c r="Q527" s="193"/>
      <c r="R527" s="193"/>
      <c r="S527" s="193"/>
      <c r="T527" s="194"/>
      <c r="AT527" s="195" t="s">
        <v>161</v>
      </c>
      <c r="AU527" s="195" t="s">
        <v>87</v>
      </c>
      <c r="AV527" s="11" t="s">
        <v>87</v>
      </c>
      <c r="AW527" s="11" t="s">
        <v>41</v>
      </c>
      <c r="AX527" s="11" t="s">
        <v>24</v>
      </c>
      <c r="AY527" s="195" t="s">
        <v>151</v>
      </c>
    </row>
    <row r="528" spans="2:63" s="10" customFormat="1" ht="37.35" customHeight="1">
      <c r="B528" s="159"/>
      <c r="D528" s="160" t="s">
        <v>77</v>
      </c>
      <c r="E528" s="161" t="s">
        <v>1376</v>
      </c>
      <c r="F528" s="161" t="s">
        <v>1377</v>
      </c>
      <c r="I528" s="162"/>
      <c r="J528" s="163">
        <f>BK528</f>
        <v>0</v>
      </c>
      <c r="L528" s="159"/>
      <c r="M528" s="164"/>
      <c r="N528" s="165"/>
      <c r="O528" s="165"/>
      <c r="P528" s="166">
        <f>P529</f>
        <v>0</v>
      </c>
      <c r="Q528" s="165"/>
      <c r="R528" s="166">
        <f>R529</f>
        <v>0</v>
      </c>
      <c r="S528" s="165"/>
      <c r="T528" s="167">
        <f>T529</f>
        <v>0</v>
      </c>
      <c r="AR528" s="160" t="s">
        <v>87</v>
      </c>
      <c r="AT528" s="168" t="s">
        <v>77</v>
      </c>
      <c r="AU528" s="168" t="s">
        <v>78</v>
      </c>
      <c r="AY528" s="160" t="s">
        <v>151</v>
      </c>
      <c r="BK528" s="169">
        <f>BK529</f>
        <v>0</v>
      </c>
    </row>
    <row r="529" spans="2:63" s="10" customFormat="1" ht="19.9" customHeight="1">
      <c r="B529" s="159"/>
      <c r="D529" s="170" t="s">
        <v>77</v>
      </c>
      <c r="E529" s="171" t="s">
        <v>1378</v>
      </c>
      <c r="F529" s="171" t="s">
        <v>1379</v>
      </c>
      <c r="I529" s="162"/>
      <c r="J529" s="172">
        <f>BK529</f>
        <v>0</v>
      </c>
      <c r="L529" s="159"/>
      <c r="M529" s="164"/>
      <c r="N529" s="165"/>
      <c r="O529" s="165"/>
      <c r="P529" s="166">
        <f>SUM(P530:P533)</f>
        <v>0</v>
      </c>
      <c r="Q529" s="165"/>
      <c r="R529" s="166">
        <f>SUM(R530:R533)</f>
        <v>0</v>
      </c>
      <c r="S529" s="165"/>
      <c r="T529" s="167">
        <f>SUM(T530:T533)</f>
        <v>0</v>
      </c>
      <c r="AR529" s="160" t="s">
        <v>87</v>
      </c>
      <c r="AT529" s="168" t="s">
        <v>77</v>
      </c>
      <c r="AU529" s="168" t="s">
        <v>24</v>
      </c>
      <c r="AY529" s="160" t="s">
        <v>151</v>
      </c>
      <c r="BK529" s="169">
        <f>SUM(BK530:BK533)</f>
        <v>0</v>
      </c>
    </row>
    <row r="530" spans="2:65" s="1" customFormat="1" ht="31.5" customHeight="1">
      <c r="B530" s="173"/>
      <c r="C530" s="174" t="s">
        <v>687</v>
      </c>
      <c r="D530" s="174" t="s">
        <v>154</v>
      </c>
      <c r="E530" s="175" t="s">
        <v>1380</v>
      </c>
      <c r="F530" s="176" t="s">
        <v>1381</v>
      </c>
      <c r="G530" s="177" t="s">
        <v>278</v>
      </c>
      <c r="H530" s="178">
        <v>6.2</v>
      </c>
      <c r="I530" s="179"/>
      <c r="J530" s="180">
        <f>ROUND(I530*H530,2)</f>
        <v>0</v>
      </c>
      <c r="K530" s="176" t="s">
        <v>5</v>
      </c>
      <c r="L530" s="40"/>
      <c r="M530" s="181" t="s">
        <v>5</v>
      </c>
      <c r="N530" s="182" t="s">
        <v>49</v>
      </c>
      <c r="O530" s="41"/>
      <c r="P530" s="183">
        <f>O530*H530</f>
        <v>0</v>
      </c>
      <c r="Q530" s="183">
        <v>0</v>
      </c>
      <c r="R530" s="183">
        <f>Q530*H530</f>
        <v>0</v>
      </c>
      <c r="S530" s="183">
        <v>0</v>
      </c>
      <c r="T530" s="184">
        <f>S530*H530</f>
        <v>0</v>
      </c>
      <c r="AR530" s="23" t="s">
        <v>259</v>
      </c>
      <c r="AT530" s="23" t="s">
        <v>154</v>
      </c>
      <c r="AU530" s="23" t="s">
        <v>87</v>
      </c>
      <c r="AY530" s="23" t="s">
        <v>151</v>
      </c>
      <c r="BE530" s="185">
        <f>IF(N530="základní",J530,0)</f>
        <v>0</v>
      </c>
      <c r="BF530" s="185">
        <f>IF(N530="snížená",J530,0)</f>
        <v>0</v>
      </c>
      <c r="BG530" s="185">
        <f>IF(N530="zákl. přenesená",J530,0)</f>
        <v>0</v>
      </c>
      <c r="BH530" s="185">
        <f>IF(N530="sníž. přenesená",J530,0)</f>
        <v>0</v>
      </c>
      <c r="BI530" s="185">
        <f>IF(N530="nulová",J530,0)</f>
        <v>0</v>
      </c>
      <c r="BJ530" s="23" t="s">
        <v>24</v>
      </c>
      <c r="BK530" s="185">
        <f>ROUND(I530*H530,2)</f>
        <v>0</v>
      </c>
      <c r="BL530" s="23" t="s">
        <v>259</v>
      </c>
      <c r="BM530" s="23" t="s">
        <v>1382</v>
      </c>
    </row>
    <row r="531" spans="2:51" s="12" customFormat="1" ht="13.5">
      <c r="B531" s="211"/>
      <c r="D531" s="206" t="s">
        <v>161</v>
      </c>
      <c r="E531" s="212" t="s">
        <v>5</v>
      </c>
      <c r="F531" s="213" t="s">
        <v>1383</v>
      </c>
      <c r="H531" s="214" t="s">
        <v>5</v>
      </c>
      <c r="I531" s="215"/>
      <c r="L531" s="211"/>
      <c r="M531" s="216"/>
      <c r="N531" s="217"/>
      <c r="O531" s="217"/>
      <c r="P531" s="217"/>
      <c r="Q531" s="217"/>
      <c r="R531" s="217"/>
      <c r="S531" s="217"/>
      <c r="T531" s="218"/>
      <c r="AT531" s="214" t="s">
        <v>161</v>
      </c>
      <c r="AU531" s="214" t="s">
        <v>87</v>
      </c>
      <c r="AV531" s="12" t="s">
        <v>24</v>
      </c>
      <c r="AW531" s="12" t="s">
        <v>41</v>
      </c>
      <c r="AX531" s="12" t="s">
        <v>78</v>
      </c>
      <c r="AY531" s="214" t="s">
        <v>151</v>
      </c>
    </row>
    <row r="532" spans="2:51" s="11" customFormat="1" ht="13.5">
      <c r="B532" s="186"/>
      <c r="D532" s="206" t="s">
        <v>161</v>
      </c>
      <c r="E532" s="195" t="s">
        <v>5</v>
      </c>
      <c r="F532" s="207" t="s">
        <v>1384</v>
      </c>
      <c r="H532" s="208">
        <v>6.2</v>
      </c>
      <c r="I532" s="191"/>
      <c r="L532" s="186"/>
      <c r="M532" s="192"/>
      <c r="N532" s="193"/>
      <c r="O532" s="193"/>
      <c r="P532" s="193"/>
      <c r="Q532" s="193"/>
      <c r="R532" s="193"/>
      <c r="S532" s="193"/>
      <c r="T532" s="194"/>
      <c r="AT532" s="195" t="s">
        <v>161</v>
      </c>
      <c r="AU532" s="195" t="s">
        <v>87</v>
      </c>
      <c r="AV532" s="11" t="s">
        <v>87</v>
      </c>
      <c r="AW532" s="11" t="s">
        <v>41</v>
      </c>
      <c r="AX532" s="11" t="s">
        <v>24</v>
      </c>
      <c r="AY532" s="195" t="s">
        <v>151</v>
      </c>
    </row>
    <row r="533" spans="2:51" s="12" customFormat="1" ht="13.5">
      <c r="B533" s="211"/>
      <c r="D533" s="206" t="s">
        <v>161</v>
      </c>
      <c r="E533" s="212" t="s">
        <v>5</v>
      </c>
      <c r="F533" s="213" t="s">
        <v>1385</v>
      </c>
      <c r="H533" s="214" t="s">
        <v>5</v>
      </c>
      <c r="I533" s="215"/>
      <c r="L533" s="211"/>
      <c r="M533" s="249"/>
      <c r="N533" s="250"/>
      <c r="O533" s="250"/>
      <c r="P533" s="250"/>
      <c r="Q533" s="250"/>
      <c r="R533" s="250"/>
      <c r="S533" s="250"/>
      <c r="T533" s="251"/>
      <c r="AT533" s="214" t="s">
        <v>161</v>
      </c>
      <c r="AU533" s="214" t="s">
        <v>87</v>
      </c>
      <c r="AV533" s="12" t="s">
        <v>24</v>
      </c>
      <c r="AW533" s="12" t="s">
        <v>41</v>
      </c>
      <c r="AX533" s="12" t="s">
        <v>78</v>
      </c>
      <c r="AY533" s="214" t="s">
        <v>151</v>
      </c>
    </row>
    <row r="534" spans="2:12" s="1" customFormat="1" ht="6.95" customHeight="1">
      <c r="B534" s="55"/>
      <c r="C534" s="56"/>
      <c r="D534" s="56"/>
      <c r="E534" s="56"/>
      <c r="F534" s="56"/>
      <c r="G534" s="56"/>
      <c r="H534" s="56"/>
      <c r="I534" s="126"/>
      <c r="J534" s="56"/>
      <c r="K534" s="56"/>
      <c r="L534" s="40"/>
    </row>
  </sheetData>
  <autoFilter ref="C88:K533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105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1386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ROUND(J80,2)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ROUND(SUM(BE80:BE147),2)</f>
        <v>0</v>
      </c>
      <c r="G30" s="41"/>
      <c r="H30" s="41"/>
      <c r="I30" s="118">
        <v>0.21</v>
      </c>
      <c r="J30" s="117">
        <f>ROUND(ROUND((SUM(BE80:BE147)),2)*I30,2)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ROUND(SUM(BF80:BF147),2)</f>
        <v>0</v>
      </c>
      <c r="G31" s="41"/>
      <c r="H31" s="41"/>
      <c r="I31" s="118">
        <v>0.15</v>
      </c>
      <c r="J31" s="117">
        <f>ROUND(ROUND((SUM(BF80:BF147)),2)*I31,2)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ROUND(SUM(BG80:BG147),2)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ROUND(SUM(BH80:BH147),2)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ROUND(SUM(BI80:BI147),2)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105 - Rekonstrukce povrchu objízdných tras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J80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265</v>
      </c>
      <c r="E57" s="137"/>
      <c r="F57" s="137"/>
      <c r="G57" s="137"/>
      <c r="H57" s="137"/>
      <c r="I57" s="138"/>
      <c r="J57" s="139">
        <f>J81</f>
        <v>0</v>
      </c>
      <c r="K57" s="140"/>
    </row>
    <row r="58" spans="2:11" s="8" customFormat="1" ht="19.9" customHeight="1">
      <c r="B58" s="141"/>
      <c r="C58" s="142"/>
      <c r="D58" s="143" t="s">
        <v>1387</v>
      </c>
      <c r="E58" s="144"/>
      <c r="F58" s="144"/>
      <c r="G58" s="144"/>
      <c r="H58" s="144"/>
      <c r="I58" s="145"/>
      <c r="J58" s="146">
        <f>J82</f>
        <v>0</v>
      </c>
      <c r="K58" s="147"/>
    </row>
    <row r="59" spans="2:11" s="8" customFormat="1" ht="19.9" customHeight="1">
      <c r="B59" s="141"/>
      <c r="C59" s="142"/>
      <c r="D59" s="143" t="s">
        <v>268</v>
      </c>
      <c r="E59" s="144"/>
      <c r="F59" s="144"/>
      <c r="G59" s="144"/>
      <c r="H59" s="144"/>
      <c r="I59" s="145"/>
      <c r="J59" s="146">
        <f>J86</f>
        <v>0</v>
      </c>
      <c r="K59" s="147"/>
    </row>
    <row r="60" spans="2:11" s="8" customFormat="1" ht="19.9" customHeight="1">
      <c r="B60" s="141"/>
      <c r="C60" s="142"/>
      <c r="D60" s="143" t="s">
        <v>841</v>
      </c>
      <c r="E60" s="144"/>
      <c r="F60" s="144"/>
      <c r="G60" s="144"/>
      <c r="H60" s="144"/>
      <c r="I60" s="145"/>
      <c r="J60" s="146">
        <f>J145</f>
        <v>0</v>
      </c>
      <c r="K60" s="147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5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26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27"/>
      <c r="J66" s="59"/>
      <c r="K66" s="59"/>
      <c r="L66" s="40"/>
    </row>
    <row r="67" spans="2:12" s="1" customFormat="1" ht="36.95" customHeight="1">
      <c r="B67" s="40"/>
      <c r="C67" s="60" t="s">
        <v>134</v>
      </c>
      <c r="L67" s="40"/>
    </row>
    <row r="68" spans="2:12" s="1" customFormat="1" ht="6.95" customHeight="1">
      <c r="B68" s="40"/>
      <c r="L68" s="40"/>
    </row>
    <row r="69" spans="2:12" s="1" customFormat="1" ht="14.45" customHeight="1">
      <c r="B69" s="40"/>
      <c r="C69" s="62" t="s">
        <v>19</v>
      </c>
      <c r="L69" s="40"/>
    </row>
    <row r="70" spans="2:12" s="1" customFormat="1" ht="22.5" customHeight="1">
      <c r="B70" s="40"/>
      <c r="E70" s="289" t="str">
        <f>E7</f>
        <v>III/1257 Polánka, most ev.č. 1257-3</v>
      </c>
      <c r="F70" s="290"/>
      <c r="G70" s="290"/>
      <c r="H70" s="290"/>
      <c r="L70" s="40"/>
    </row>
    <row r="71" spans="2:12" s="1" customFormat="1" ht="14.45" customHeight="1">
      <c r="B71" s="40"/>
      <c r="C71" s="62" t="s">
        <v>124</v>
      </c>
      <c r="L71" s="40"/>
    </row>
    <row r="72" spans="2:12" s="1" customFormat="1" ht="23.25" customHeight="1">
      <c r="B72" s="40"/>
      <c r="E72" s="270" t="str">
        <f>E9</f>
        <v>105 - Rekonstrukce povrchu objízdných tras</v>
      </c>
      <c r="F72" s="291"/>
      <c r="G72" s="291"/>
      <c r="H72" s="291"/>
      <c r="L72" s="40"/>
    </row>
    <row r="73" spans="2:12" s="1" customFormat="1" ht="6.95" customHeight="1">
      <c r="B73" s="40"/>
      <c r="L73" s="40"/>
    </row>
    <row r="74" spans="2:12" s="1" customFormat="1" ht="18" customHeight="1">
      <c r="B74" s="40"/>
      <c r="C74" s="62" t="s">
        <v>25</v>
      </c>
      <c r="F74" s="148" t="str">
        <f>F12</f>
        <v xml:space="preserve"> </v>
      </c>
      <c r="I74" s="149" t="s">
        <v>27</v>
      </c>
      <c r="J74" s="66" t="str">
        <f>IF(J12="","",J12)</f>
        <v>3. 1. 2018</v>
      </c>
      <c r="L74" s="40"/>
    </row>
    <row r="75" spans="2:12" s="1" customFormat="1" ht="6.95" customHeight="1">
      <c r="B75" s="40"/>
      <c r="L75" s="40"/>
    </row>
    <row r="76" spans="2:12" s="1" customFormat="1" ht="15">
      <c r="B76" s="40"/>
      <c r="C76" s="62" t="s">
        <v>31</v>
      </c>
      <c r="F76" s="148" t="str">
        <f>E15</f>
        <v>Středočeský kraj,  Zborovská 11, Praha 4</v>
      </c>
      <c r="I76" s="149" t="s">
        <v>37</v>
      </c>
      <c r="J76" s="148" t="str">
        <f>E21</f>
        <v xml:space="preserve">PRAGOPROJEKT, a.s.  Praha </v>
      </c>
      <c r="L76" s="40"/>
    </row>
    <row r="77" spans="2:12" s="1" customFormat="1" ht="14.45" customHeight="1">
      <c r="B77" s="40"/>
      <c r="C77" s="62" t="s">
        <v>35</v>
      </c>
      <c r="F77" s="148" t="str">
        <f>IF(E18="","",E18)</f>
        <v/>
      </c>
      <c r="L77" s="40"/>
    </row>
    <row r="78" spans="2:12" s="1" customFormat="1" ht="10.35" customHeight="1">
      <c r="B78" s="40"/>
      <c r="L78" s="40"/>
    </row>
    <row r="79" spans="2:20" s="9" customFormat="1" ht="29.25" customHeight="1">
      <c r="B79" s="150"/>
      <c r="C79" s="151" t="s">
        <v>135</v>
      </c>
      <c r="D79" s="152" t="s">
        <v>63</v>
      </c>
      <c r="E79" s="152" t="s">
        <v>59</v>
      </c>
      <c r="F79" s="152" t="s">
        <v>136</v>
      </c>
      <c r="G79" s="152" t="s">
        <v>137</v>
      </c>
      <c r="H79" s="152" t="s">
        <v>138</v>
      </c>
      <c r="I79" s="153" t="s">
        <v>139</v>
      </c>
      <c r="J79" s="152" t="s">
        <v>128</v>
      </c>
      <c r="K79" s="154" t="s">
        <v>140</v>
      </c>
      <c r="L79" s="150"/>
      <c r="M79" s="72" t="s">
        <v>141</v>
      </c>
      <c r="N79" s="73" t="s">
        <v>48</v>
      </c>
      <c r="O79" s="73" t="s">
        <v>142</v>
      </c>
      <c r="P79" s="73" t="s">
        <v>143</v>
      </c>
      <c r="Q79" s="73" t="s">
        <v>144</v>
      </c>
      <c r="R79" s="73" t="s">
        <v>145</v>
      </c>
      <c r="S79" s="73" t="s">
        <v>146</v>
      </c>
      <c r="T79" s="74" t="s">
        <v>147</v>
      </c>
    </row>
    <row r="80" spans="2:63" s="1" customFormat="1" ht="29.25" customHeight="1">
      <c r="B80" s="40"/>
      <c r="C80" s="76" t="s">
        <v>129</v>
      </c>
      <c r="J80" s="155">
        <f>BK80</f>
        <v>0</v>
      </c>
      <c r="L80" s="40"/>
      <c r="M80" s="75"/>
      <c r="N80" s="67"/>
      <c r="O80" s="67"/>
      <c r="P80" s="156">
        <f>P81</f>
        <v>0</v>
      </c>
      <c r="Q80" s="67"/>
      <c r="R80" s="156">
        <f>R81</f>
        <v>3047.4225640000004</v>
      </c>
      <c r="S80" s="67"/>
      <c r="T80" s="157">
        <f>T81</f>
        <v>0</v>
      </c>
      <c r="AT80" s="23" t="s">
        <v>77</v>
      </c>
      <c r="AU80" s="23" t="s">
        <v>130</v>
      </c>
      <c r="BK80" s="158">
        <f>BK81</f>
        <v>0</v>
      </c>
    </row>
    <row r="81" spans="2:63" s="10" customFormat="1" ht="37.35" customHeight="1">
      <c r="B81" s="159"/>
      <c r="D81" s="160" t="s">
        <v>77</v>
      </c>
      <c r="E81" s="161" t="s">
        <v>273</v>
      </c>
      <c r="F81" s="161" t="s">
        <v>274</v>
      </c>
      <c r="I81" s="162"/>
      <c r="J81" s="163">
        <f>BK81</f>
        <v>0</v>
      </c>
      <c r="L81" s="159"/>
      <c r="M81" s="164"/>
      <c r="N81" s="165"/>
      <c r="O81" s="165"/>
      <c r="P81" s="166">
        <f>P82+P86+P145</f>
        <v>0</v>
      </c>
      <c r="Q81" s="165"/>
      <c r="R81" s="166">
        <f>R82+R86+R145</f>
        <v>3047.4225640000004</v>
      </c>
      <c r="S81" s="165"/>
      <c r="T81" s="167">
        <f>T82+T86+T145</f>
        <v>0</v>
      </c>
      <c r="AR81" s="160" t="s">
        <v>24</v>
      </c>
      <c r="AT81" s="168" t="s">
        <v>77</v>
      </c>
      <c r="AU81" s="168" t="s">
        <v>78</v>
      </c>
      <c r="AY81" s="160" t="s">
        <v>151</v>
      </c>
      <c r="BK81" s="169">
        <f>BK82+BK86+BK145</f>
        <v>0</v>
      </c>
    </row>
    <row r="82" spans="2:63" s="10" customFormat="1" ht="19.9" customHeight="1">
      <c r="B82" s="159"/>
      <c r="D82" s="170" t="s">
        <v>77</v>
      </c>
      <c r="E82" s="171" t="s">
        <v>24</v>
      </c>
      <c r="F82" s="171" t="s">
        <v>1388</v>
      </c>
      <c r="I82" s="162"/>
      <c r="J82" s="172">
        <f>BK82</f>
        <v>0</v>
      </c>
      <c r="L82" s="159"/>
      <c r="M82" s="164"/>
      <c r="N82" s="165"/>
      <c r="O82" s="165"/>
      <c r="P82" s="166">
        <f>SUM(P83:P85)</f>
        <v>0</v>
      </c>
      <c r="Q82" s="165"/>
      <c r="R82" s="166">
        <f>SUM(R83:R85)</f>
        <v>0</v>
      </c>
      <c r="S82" s="165"/>
      <c r="T82" s="167">
        <f>SUM(T83:T85)</f>
        <v>0</v>
      </c>
      <c r="AR82" s="160" t="s">
        <v>24</v>
      </c>
      <c r="AT82" s="168" t="s">
        <v>77</v>
      </c>
      <c r="AU82" s="168" t="s">
        <v>24</v>
      </c>
      <c r="AY82" s="160" t="s">
        <v>151</v>
      </c>
      <c r="BK82" s="169">
        <f>SUM(BK83:BK85)</f>
        <v>0</v>
      </c>
    </row>
    <row r="83" spans="2:65" s="1" customFormat="1" ht="22.5" customHeight="1">
      <c r="B83" s="173"/>
      <c r="C83" s="174" t="s">
        <v>24</v>
      </c>
      <c r="D83" s="174" t="s">
        <v>154</v>
      </c>
      <c r="E83" s="175" t="s">
        <v>379</v>
      </c>
      <c r="F83" s="176" t="s">
        <v>380</v>
      </c>
      <c r="G83" s="177" t="s">
        <v>278</v>
      </c>
      <c r="H83" s="178">
        <v>12690</v>
      </c>
      <c r="I83" s="179"/>
      <c r="J83" s="180">
        <f>ROUND(I83*H83,2)</f>
        <v>0</v>
      </c>
      <c r="K83" s="176" t="s">
        <v>158</v>
      </c>
      <c r="L83" s="40"/>
      <c r="M83" s="181" t="s">
        <v>5</v>
      </c>
      <c r="N83" s="182" t="s">
        <v>49</v>
      </c>
      <c r="O83" s="41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3" t="s">
        <v>176</v>
      </c>
      <c r="AT83" s="23" t="s">
        <v>154</v>
      </c>
      <c r="AU83" s="23" t="s">
        <v>87</v>
      </c>
      <c r="AY83" s="23" t="s">
        <v>151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3" t="s">
        <v>24</v>
      </c>
      <c r="BK83" s="185">
        <f>ROUND(I83*H83,2)</f>
        <v>0</v>
      </c>
      <c r="BL83" s="23" t="s">
        <v>176</v>
      </c>
      <c r="BM83" s="23" t="s">
        <v>1389</v>
      </c>
    </row>
    <row r="84" spans="2:51" s="12" customFormat="1" ht="13.5">
      <c r="B84" s="211"/>
      <c r="D84" s="206" t="s">
        <v>161</v>
      </c>
      <c r="E84" s="212" t="s">
        <v>5</v>
      </c>
      <c r="F84" s="213" t="s">
        <v>1390</v>
      </c>
      <c r="H84" s="214" t="s">
        <v>5</v>
      </c>
      <c r="I84" s="215"/>
      <c r="L84" s="211"/>
      <c r="M84" s="216"/>
      <c r="N84" s="217"/>
      <c r="O84" s="217"/>
      <c r="P84" s="217"/>
      <c r="Q84" s="217"/>
      <c r="R84" s="217"/>
      <c r="S84" s="217"/>
      <c r="T84" s="218"/>
      <c r="AT84" s="214" t="s">
        <v>161</v>
      </c>
      <c r="AU84" s="214" t="s">
        <v>87</v>
      </c>
      <c r="AV84" s="12" t="s">
        <v>24</v>
      </c>
      <c r="AW84" s="12" t="s">
        <v>41</v>
      </c>
      <c r="AX84" s="12" t="s">
        <v>78</v>
      </c>
      <c r="AY84" s="214" t="s">
        <v>151</v>
      </c>
    </row>
    <row r="85" spans="2:51" s="11" customFormat="1" ht="13.5">
      <c r="B85" s="186"/>
      <c r="D85" s="206" t="s">
        <v>161</v>
      </c>
      <c r="E85" s="195" t="s">
        <v>5</v>
      </c>
      <c r="F85" s="207" t="s">
        <v>1391</v>
      </c>
      <c r="H85" s="208">
        <v>12690</v>
      </c>
      <c r="I85" s="191"/>
      <c r="L85" s="186"/>
      <c r="M85" s="192"/>
      <c r="N85" s="193"/>
      <c r="O85" s="193"/>
      <c r="P85" s="193"/>
      <c r="Q85" s="193"/>
      <c r="R85" s="193"/>
      <c r="S85" s="193"/>
      <c r="T85" s="194"/>
      <c r="AT85" s="195" t="s">
        <v>161</v>
      </c>
      <c r="AU85" s="195" t="s">
        <v>87</v>
      </c>
      <c r="AV85" s="11" t="s">
        <v>87</v>
      </c>
      <c r="AW85" s="11" t="s">
        <v>41</v>
      </c>
      <c r="AX85" s="11" t="s">
        <v>24</v>
      </c>
      <c r="AY85" s="195" t="s">
        <v>151</v>
      </c>
    </row>
    <row r="86" spans="2:63" s="10" customFormat="1" ht="29.85" customHeight="1">
      <c r="B86" s="159"/>
      <c r="D86" s="170" t="s">
        <v>77</v>
      </c>
      <c r="E86" s="171" t="s">
        <v>175</v>
      </c>
      <c r="F86" s="171" t="s">
        <v>459</v>
      </c>
      <c r="I86" s="162"/>
      <c r="J86" s="172">
        <f>BK86</f>
        <v>0</v>
      </c>
      <c r="L86" s="159"/>
      <c r="M86" s="164"/>
      <c r="N86" s="165"/>
      <c r="O86" s="165"/>
      <c r="P86" s="166">
        <f>SUM(P87:P144)</f>
        <v>0</v>
      </c>
      <c r="Q86" s="165"/>
      <c r="R86" s="166">
        <f>SUM(R87:R144)</f>
        <v>3047.4225640000004</v>
      </c>
      <c r="S86" s="165"/>
      <c r="T86" s="167">
        <f>SUM(T87:T144)</f>
        <v>0</v>
      </c>
      <c r="AR86" s="160" t="s">
        <v>24</v>
      </c>
      <c r="AT86" s="168" t="s">
        <v>77</v>
      </c>
      <c r="AU86" s="168" t="s">
        <v>24</v>
      </c>
      <c r="AY86" s="160" t="s">
        <v>151</v>
      </c>
      <c r="BK86" s="169">
        <f>SUM(BK87:BK144)</f>
        <v>0</v>
      </c>
    </row>
    <row r="87" spans="2:65" s="1" customFormat="1" ht="31.5" customHeight="1">
      <c r="B87" s="173"/>
      <c r="C87" s="174" t="s">
        <v>87</v>
      </c>
      <c r="D87" s="174" t="s">
        <v>154</v>
      </c>
      <c r="E87" s="175" t="s">
        <v>493</v>
      </c>
      <c r="F87" s="176" t="s">
        <v>1392</v>
      </c>
      <c r="G87" s="177" t="s">
        <v>278</v>
      </c>
      <c r="H87" s="178">
        <v>12690</v>
      </c>
      <c r="I87" s="179"/>
      <c r="J87" s="180">
        <f>ROUND(I87*H87,2)</f>
        <v>0</v>
      </c>
      <c r="K87" s="176" t="s">
        <v>158</v>
      </c>
      <c r="L87" s="40"/>
      <c r="M87" s="181" t="s">
        <v>5</v>
      </c>
      <c r="N87" s="182" t="s">
        <v>49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3" t="s">
        <v>176</v>
      </c>
      <c r="AT87" s="23" t="s">
        <v>154</v>
      </c>
      <c r="AU87" s="23" t="s">
        <v>87</v>
      </c>
      <c r="AY87" s="23" t="s">
        <v>151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24</v>
      </c>
      <c r="BK87" s="185">
        <f>ROUND(I87*H87,2)</f>
        <v>0</v>
      </c>
      <c r="BL87" s="23" t="s">
        <v>176</v>
      </c>
      <c r="BM87" s="23" t="s">
        <v>1393</v>
      </c>
    </row>
    <row r="88" spans="2:51" s="12" customFormat="1" ht="13.5">
      <c r="B88" s="211"/>
      <c r="D88" s="206" t="s">
        <v>161</v>
      </c>
      <c r="E88" s="212" t="s">
        <v>5</v>
      </c>
      <c r="F88" s="213" t="s">
        <v>1390</v>
      </c>
      <c r="H88" s="214" t="s">
        <v>5</v>
      </c>
      <c r="I88" s="215"/>
      <c r="L88" s="211"/>
      <c r="M88" s="216"/>
      <c r="N88" s="217"/>
      <c r="O88" s="217"/>
      <c r="P88" s="217"/>
      <c r="Q88" s="217"/>
      <c r="R88" s="217"/>
      <c r="S88" s="217"/>
      <c r="T88" s="218"/>
      <c r="AT88" s="214" t="s">
        <v>161</v>
      </c>
      <c r="AU88" s="214" t="s">
        <v>87</v>
      </c>
      <c r="AV88" s="12" t="s">
        <v>24</v>
      </c>
      <c r="AW88" s="12" t="s">
        <v>41</v>
      </c>
      <c r="AX88" s="12" t="s">
        <v>78</v>
      </c>
      <c r="AY88" s="214" t="s">
        <v>151</v>
      </c>
    </row>
    <row r="89" spans="2:51" s="11" customFormat="1" ht="13.5">
      <c r="B89" s="186"/>
      <c r="D89" s="187" t="s">
        <v>161</v>
      </c>
      <c r="E89" s="188" t="s">
        <v>5</v>
      </c>
      <c r="F89" s="189" t="s">
        <v>1391</v>
      </c>
      <c r="H89" s="190">
        <v>12690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95" t="s">
        <v>161</v>
      </c>
      <c r="AU89" s="195" t="s">
        <v>87</v>
      </c>
      <c r="AV89" s="11" t="s">
        <v>87</v>
      </c>
      <c r="AW89" s="11" t="s">
        <v>41</v>
      </c>
      <c r="AX89" s="11" t="s">
        <v>24</v>
      </c>
      <c r="AY89" s="195" t="s">
        <v>151</v>
      </c>
    </row>
    <row r="90" spans="2:65" s="1" customFormat="1" ht="31.5" customHeight="1">
      <c r="B90" s="173"/>
      <c r="C90" s="174" t="s">
        <v>150</v>
      </c>
      <c r="D90" s="174" t="s">
        <v>154</v>
      </c>
      <c r="E90" s="175" t="s">
        <v>500</v>
      </c>
      <c r="F90" s="176" t="s">
        <v>501</v>
      </c>
      <c r="G90" s="177" t="s">
        <v>278</v>
      </c>
      <c r="H90" s="178">
        <v>12690</v>
      </c>
      <c r="I90" s="179"/>
      <c r="J90" s="180">
        <f>ROUND(I90*H90,2)</f>
        <v>0</v>
      </c>
      <c r="K90" s="176" t="s">
        <v>158</v>
      </c>
      <c r="L90" s="40"/>
      <c r="M90" s="181" t="s">
        <v>5</v>
      </c>
      <c r="N90" s="182" t="s">
        <v>49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176</v>
      </c>
      <c r="AT90" s="23" t="s">
        <v>154</v>
      </c>
      <c r="AU90" s="23" t="s">
        <v>87</v>
      </c>
      <c r="AY90" s="23" t="s">
        <v>151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24</v>
      </c>
      <c r="BK90" s="185">
        <f>ROUND(I90*H90,2)</f>
        <v>0</v>
      </c>
      <c r="BL90" s="23" t="s">
        <v>176</v>
      </c>
      <c r="BM90" s="23" t="s">
        <v>1394</v>
      </c>
    </row>
    <row r="91" spans="2:51" s="11" customFormat="1" ht="13.5">
      <c r="B91" s="186"/>
      <c r="D91" s="187" t="s">
        <v>161</v>
      </c>
      <c r="E91" s="188" t="s">
        <v>5</v>
      </c>
      <c r="F91" s="189" t="s">
        <v>1395</v>
      </c>
      <c r="H91" s="190">
        <v>12690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95" t="s">
        <v>161</v>
      </c>
      <c r="AU91" s="195" t="s">
        <v>87</v>
      </c>
      <c r="AV91" s="11" t="s">
        <v>87</v>
      </c>
      <c r="AW91" s="11" t="s">
        <v>41</v>
      </c>
      <c r="AX91" s="11" t="s">
        <v>24</v>
      </c>
      <c r="AY91" s="195" t="s">
        <v>151</v>
      </c>
    </row>
    <row r="92" spans="2:65" s="1" customFormat="1" ht="22.5" customHeight="1">
      <c r="B92" s="173"/>
      <c r="C92" s="196" t="s">
        <v>176</v>
      </c>
      <c r="D92" s="196" t="s">
        <v>148</v>
      </c>
      <c r="E92" s="197" t="s">
        <v>504</v>
      </c>
      <c r="F92" s="198" t="s">
        <v>505</v>
      </c>
      <c r="G92" s="199" t="s">
        <v>351</v>
      </c>
      <c r="H92" s="200">
        <v>122.585</v>
      </c>
      <c r="I92" s="201"/>
      <c r="J92" s="202">
        <f>ROUND(I92*H92,2)</f>
        <v>0</v>
      </c>
      <c r="K92" s="198" t="s">
        <v>158</v>
      </c>
      <c r="L92" s="203"/>
      <c r="M92" s="204" t="s">
        <v>5</v>
      </c>
      <c r="N92" s="205" t="s">
        <v>49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213</v>
      </c>
      <c r="AT92" s="23" t="s">
        <v>148</v>
      </c>
      <c r="AU92" s="23" t="s">
        <v>87</v>
      </c>
      <c r="AY92" s="23" t="s">
        <v>151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24</v>
      </c>
      <c r="BK92" s="185">
        <f>ROUND(I92*H92,2)</f>
        <v>0</v>
      </c>
      <c r="BL92" s="23" t="s">
        <v>176</v>
      </c>
      <c r="BM92" s="23" t="s">
        <v>1396</v>
      </c>
    </row>
    <row r="93" spans="2:51" s="12" customFormat="1" ht="13.5">
      <c r="B93" s="211"/>
      <c r="D93" s="206" t="s">
        <v>161</v>
      </c>
      <c r="E93" s="212" t="s">
        <v>5</v>
      </c>
      <c r="F93" s="213" t="s">
        <v>1397</v>
      </c>
      <c r="H93" s="214" t="s">
        <v>5</v>
      </c>
      <c r="I93" s="215"/>
      <c r="L93" s="211"/>
      <c r="M93" s="216"/>
      <c r="N93" s="217"/>
      <c r="O93" s="217"/>
      <c r="P93" s="217"/>
      <c r="Q93" s="217"/>
      <c r="R93" s="217"/>
      <c r="S93" s="217"/>
      <c r="T93" s="218"/>
      <c r="AT93" s="214" t="s">
        <v>161</v>
      </c>
      <c r="AU93" s="214" t="s">
        <v>87</v>
      </c>
      <c r="AV93" s="12" t="s">
        <v>24</v>
      </c>
      <c r="AW93" s="12" t="s">
        <v>41</v>
      </c>
      <c r="AX93" s="12" t="s">
        <v>78</v>
      </c>
      <c r="AY93" s="214" t="s">
        <v>151</v>
      </c>
    </row>
    <row r="94" spans="2:51" s="11" customFormat="1" ht="13.5">
      <c r="B94" s="186"/>
      <c r="D94" s="187" t="s">
        <v>161</v>
      </c>
      <c r="E94" s="188" t="s">
        <v>5</v>
      </c>
      <c r="F94" s="189" t="s">
        <v>1398</v>
      </c>
      <c r="H94" s="190">
        <v>122.585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161</v>
      </c>
      <c r="AU94" s="195" t="s">
        <v>87</v>
      </c>
      <c r="AV94" s="11" t="s">
        <v>87</v>
      </c>
      <c r="AW94" s="11" t="s">
        <v>41</v>
      </c>
      <c r="AX94" s="11" t="s">
        <v>24</v>
      </c>
      <c r="AY94" s="195" t="s">
        <v>151</v>
      </c>
    </row>
    <row r="95" spans="2:65" s="1" customFormat="1" ht="22.5" customHeight="1">
      <c r="B95" s="173"/>
      <c r="C95" s="196" t="s">
        <v>175</v>
      </c>
      <c r="D95" s="196" t="s">
        <v>148</v>
      </c>
      <c r="E95" s="197" t="s">
        <v>510</v>
      </c>
      <c r="F95" s="198" t="s">
        <v>511</v>
      </c>
      <c r="G95" s="199" t="s">
        <v>351</v>
      </c>
      <c r="H95" s="200">
        <v>163.447</v>
      </c>
      <c r="I95" s="201"/>
      <c r="J95" s="202">
        <f>ROUND(I95*H95,2)</f>
        <v>0</v>
      </c>
      <c r="K95" s="198" t="s">
        <v>158</v>
      </c>
      <c r="L95" s="203"/>
      <c r="M95" s="204" t="s">
        <v>5</v>
      </c>
      <c r="N95" s="205" t="s">
        <v>49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3" t="s">
        <v>213</v>
      </c>
      <c r="AT95" s="23" t="s">
        <v>148</v>
      </c>
      <c r="AU95" s="23" t="s">
        <v>87</v>
      </c>
      <c r="AY95" s="23" t="s">
        <v>151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24</v>
      </c>
      <c r="BK95" s="185">
        <f>ROUND(I95*H95,2)</f>
        <v>0</v>
      </c>
      <c r="BL95" s="23" t="s">
        <v>176</v>
      </c>
      <c r="BM95" s="23" t="s">
        <v>1399</v>
      </c>
    </row>
    <row r="96" spans="2:51" s="12" customFormat="1" ht="13.5">
      <c r="B96" s="211"/>
      <c r="D96" s="206" t="s">
        <v>161</v>
      </c>
      <c r="E96" s="212" t="s">
        <v>5</v>
      </c>
      <c r="F96" s="213" t="s">
        <v>513</v>
      </c>
      <c r="H96" s="214" t="s">
        <v>5</v>
      </c>
      <c r="I96" s="215"/>
      <c r="L96" s="211"/>
      <c r="M96" s="216"/>
      <c r="N96" s="217"/>
      <c r="O96" s="217"/>
      <c r="P96" s="217"/>
      <c r="Q96" s="217"/>
      <c r="R96" s="217"/>
      <c r="S96" s="217"/>
      <c r="T96" s="218"/>
      <c r="AT96" s="214" t="s">
        <v>161</v>
      </c>
      <c r="AU96" s="214" t="s">
        <v>87</v>
      </c>
      <c r="AV96" s="12" t="s">
        <v>24</v>
      </c>
      <c r="AW96" s="12" t="s">
        <v>41</v>
      </c>
      <c r="AX96" s="12" t="s">
        <v>78</v>
      </c>
      <c r="AY96" s="214" t="s">
        <v>151</v>
      </c>
    </row>
    <row r="97" spans="2:51" s="11" customFormat="1" ht="13.5">
      <c r="B97" s="186"/>
      <c r="D97" s="187" t="s">
        <v>161</v>
      </c>
      <c r="E97" s="188" t="s">
        <v>5</v>
      </c>
      <c r="F97" s="189" t="s">
        <v>1400</v>
      </c>
      <c r="H97" s="190">
        <v>163.447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5" t="s">
        <v>161</v>
      </c>
      <c r="AU97" s="195" t="s">
        <v>87</v>
      </c>
      <c r="AV97" s="11" t="s">
        <v>87</v>
      </c>
      <c r="AW97" s="11" t="s">
        <v>41</v>
      </c>
      <c r="AX97" s="11" t="s">
        <v>24</v>
      </c>
      <c r="AY97" s="195" t="s">
        <v>151</v>
      </c>
    </row>
    <row r="98" spans="2:65" s="1" customFormat="1" ht="22.5" customHeight="1">
      <c r="B98" s="173"/>
      <c r="C98" s="196" t="s">
        <v>197</v>
      </c>
      <c r="D98" s="196" t="s">
        <v>148</v>
      </c>
      <c r="E98" s="197" t="s">
        <v>516</v>
      </c>
      <c r="F98" s="198" t="s">
        <v>517</v>
      </c>
      <c r="G98" s="199" t="s">
        <v>351</v>
      </c>
      <c r="H98" s="200">
        <v>532.98</v>
      </c>
      <c r="I98" s="201"/>
      <c r="J98" s="202">
        <f>ROUND(I98*H98,2)</f>
        <v>0</v>
      </c>
      <c r="K98" s="198" t="s">
        <v>158</v>
      </c>
      <c r="L98" s="203"/>
      <c r="M98" s="204" t="s">
        <v>5</v>
      </c>
      <c r="N98" s="205" t="s">
        <v>49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213</v>
      </c>
      <c r="AT98" s="23" t="s">
        <v>148</v>
      </c>
      <c r="AU98" s="23" t="s">
        <v>87</v>
      </c>
      <c r="AY98" s="23" t="s">
        <v>151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24</v>
      </c>
      <c r="BK98" s="185">
        <f>ROUND(I98*H98,2)</f>
        <v>0</v>
      </c>
      <c r="BL98" s="23" t="s">
        <v>176</v>
      </c>
      <c r="BM98" s="23" t="s">
        <v>1401</v>
      </c>
    </row>
    <row r="99" spans="2:51" s="12" customFormat="1" ht="13.5">
      <c r="B99" s="211"/>
      <c r="D99" s="206" t="s">
        <v>161</v>
      </c>
      <c r="E99" s="212" t="s">
        <v>5</v>
      </c>
      <c r="F99" s="213" t="s">
        <v>1402</v>
      </c>
      <c r="H99" s="214" t="s">
        <v>5</v>
      </c>
      <c r="I99" s="215"/>
      <c r="L99" s="211"/>
      <c r="M99" s="216"/>
      <c r="N99" s="217"/>
      <c r="O99" s="217"/>
      <c r="P99" s="217"/>
      <c r="Q99" s="217"/>
      <c r="R99" s="217"/>
      <c r="S99" s="217"/>
      <c r="T99" s="218"/>
      <c r="AT99" s="214" t="s">
        <v>161</v>
      </c>
      <c r="AU99" s="214" t="s">
        <v>87</v>
      </c>
      <c r="AV99" s="12" t="s">
        <v>24</v>
      </c>
      <c r="AW99" s="12" t="s">
        <v>41</v>
      </c>
      <c r="AX99" s="12" t="s">
        <v>78</v>
      </c>
      <c r="AY99" s="214" t="s">
        <v>151</v>
      </c>
    </row>
    <row r="100" spans="2:51" s="11" customFormat="1" ht="13.5">
      <c r="B100" s="186"/>
      <c r="D100" s="187" t="s">
        <v>161</v>
      </c>
      <c r="E100" s="188" t="s">
        <v>5</v>
      </c>
      <c r="F100" s="189" t="s">
        <v>1403</v>
      </c>
      <c r="H100" s="190">
        <v>532.98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5" t="s">
        <v>161</v>
      </c>
      <c r="AU100" s="195" t="s">
        <v>87</v>
      </c>
      <c r="AV100" s="11" t="s">
        <v>87</v>
      </c>
      <c r="AW100" s="11" t="s">
        <v>41</v>
      </c>
      <c r="AX100" s="11" t="s">
        <v>24</v>
      </c>
      <c r="AY100" s="195" t="s">
        <v>151</v>
      </c>
    </row>
    <row r="101" spans="2:65" s="1" customFormat="1" ht="22.5" customHeight="1">
      <c r="B101" s="173"/>
      <c r="C101" s="174" t="s">
        <v>203</v>
      </c>
      <c r="D101" s="174" t="s">
        <v>154</v>
      </c>
      <c r="E101" s="175" t="s">
        <v>1404</v>
      </c>
      <c r="F101" s="176" t="s">
        <v>1405</v>
      </c>
      <c r="G101" s="177" t="s">
        <v>278</v>
      </c>
      <c r="H101" s="178">
        <v>4140</v>
      </c>
      <c r="I101" s="179"/>
      <c r="J101" s="180">
        <f>ROUND(I101*H101,2)</f>
        <v>0</v>
      </c>
      <c r="K101" s="176" t="s">
        <v>158</v>
      </c>
      <c r="L101" s="40"/>
      <c r="M101" s="181" t="s">
        <v>5</v>
      </c>
      <c r="N101" s="182" t="s">
        <v>49</v>
      </c>
      <c r="O101" s="41"/>
      <c r="P101" s="183">
        <f>O101*H101</f>
        <v>0</v>
      </c>
      <c r="Q101" s="183">
        <v>0.1023</v>
      </c>
      <c r="R101" s="183">
        <f>Q101*H101</f>
        <v>423.522</v>
      </c>
      <c r="S101" s="183">
        <v>0</v>
      </c>
      <c r="T101" s="184">
        <f>S101*H101</f>
        <v>0</v>
      </c>
      <c r="AR101" s="23" t="s">
        <v>176</v>
      </c>
      <c r="AT101" s="23" t="s">
        <v>154</v>
      </c>
      <c r="AU101" s="23" t="s">
        <v>87</v>
      </c>
      <c r="AY101" s="23" t="s">
        <v>151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176</v>
      </c>
      <c r="BM101" s="23" t="s">
        <v>1406</v>
      </c>
    </row>
    <row r="102" spans="2:51" s="12" customFormat="1" ht="13.5">
      <c r="B102" s="211"/>
      <c r="D102" s="206" t="s">
        <v>161</v>
      </c>
      <c r="E102" s="212" t="s">
        <v>5</v>
      </c>
      <c r="F102" s="213" t="s">
        <v>1407</v>
      </c>
      <c r="H102" s="214" t="s">
        <v>5</v>
      </c>
      <c r="I102" s="215"/>
      <c r="L102" s="211"/>
      <c r="M102" s="216"/>
      <c r="N102" s="217"/>
      <c r="O102" s="217"/>
      <c r="P102" s="217"/>
      <c r="Q102" s="217"/>
      <c r="R102" s="217"/>
      <c r="S102" s="217"/>
      <c r="T102" s="218"/>
      <c r="AT102" s="214" t="s">
        <v>161</v>
      </c>
      <c r="AU102" s="214" t="s">
        <v>87</v>
      </c>
      <c r="AV102" s="12" t="s">
        <v>24</v>
      </c>
      <c r="AW102" s="12" t="s">
        <v>41</v>
      </c>
      <c r="AX102" s="12" t="s">
        <v>78</v>
      </c>
      <c r="AY102" s="214" t="s">
        <v>151</v>
      </c>
    </row>
    <row r="103" spans="2:51" s="12" customFormat="1" ht="13.5">
      <c r="B103" s="211"/>
      <c r="D103" s="206" t="s">
        <v>161</v>
      </c>
      <c r="E103" s="212" t="s">
        <v>5</v>
      </c>
      <c r="F103" s="213" t="s">
        <v>1408</v>
      </c>
      <c r="H103" s="214" t="s">
        <v>5</v>
      </c>
      <c r="I103" s="215"/>
      <c r="L103" s="211"/>
      <c r="M103" s="216"/>
      <c r="N103" s="217"/>
      <c r="O103" s="217"/>
      <c r="P103" s="217"/>
      <c r="Q103" s="217"/>
      <c r="R103" s="217"/>
      <c r="S103" s="217"/>
      <c r="T103" s="218"/>
      <c r="AT103" s="214" t="s">
        <v>161</v>
      </c>
      <c r="AU103" s="214" t="s">
        <v>87</v>
      </c>
      <c r="AV103" s="12" t="s">
        <v>24</v>
      </c>
      <c r="AW103" s="12" t="s">
        <v>41</v>
      </c>
      <c r="AX103" s="12" t="s">
        <v>78</v>
      </c>
      <c r="AY103" s="214" t="s">
        <v>151</v>
      </c>
    </row>
    <row r="104" spans="2:51" s="11" customFormat="1" ht="13.5">
      <c r="B104" s="186"/>
      <c r="D104" s="206" t="s">
        <v>161</v>
      </c>
      <c r="E104" s="195" t="s">
        <v>5</v>
      </c>
      <c r="F104" s="207" t="s">
        <v>1409</v>
      </c>
      <c r="H104" s="208">
        <v>2400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5" t="s">
        <v>161</v>
      </c>
      <c r="AU104" s="195" t="s">
        <v>87</v>
      </c>
      <c r="AV104" s="11" t="s">
        <v>87</v>
      </c>
      <c r="AW104" s="11" t="s">
        <v>41</v>
      </c>
      <c r="AX104" s="11" t="s">
        <v>78</v>
      </c>
      <c r="AY104" s="195" t="s">
        <v>151</v>
      </c>
    </row>
    <row r="105" spans="2:51" s="12" customFormat="1" ht="13.5">
      <c r="B105" s="211"/>
      <c r="D105" s="206" t="s">
        <v>161</v>
      </c>
      <c r="E105" s="212" t="s">
        <v>5</v>
      </c>
      <c r="F105" s="213" t="s">
        <v>1410</v>
      </c>
      <c r="H105" s="214" t="s">
        <v>5</v>
      </c>
      <c r="I105" s="215"/>
      <c r="L105" s="211"/>
      <c r="M105" s="216"/>
      <c r="N105" s="217"/>
      <c r="O105" s="217"/>
      <c r="P105" s="217"/>
      <c r="Q105" s="217"/>
      <c r="R105" s="217"/>
      <c r="S105" s="217"/>
      <c r="T105" s="218"/>
      <c r="AT105" s="214" t="s">
        <v>161</v>
      </c>
      <c r="AU105" s="214" t="s">
        <v>87</v>
      </c>
      <c r="AV105" s="12" t="s">
        <v>24</v>
      </c>
      <c r="AW105" s="12" t="s">
        <v>41</v>
      </c>
      <c r="AX105" s="12" t="s">
        <v>78</v>
      </c>
      <c r="AY105" s="214" t="s">
        <v>151</v>
      </c>
    </row>
    <row r="106" spans="2:51" s="11" customFormat="1" ht="13.5">
      <c r="B106" s="186"/>
      <c r="D106" s="206" t="s">
        <v>161</v>
      </c>
      <c r="E106" s="195" t="s">
        <v>5</v>
      </c>
      <c r="F106" s="207" t="s">
        <v>1411</v>
      </c>
      <c r="H106" s="208">
        <v>1050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95" t="s">
        <v>161</v>
      </c>
      <c r="AU106" s="195" t="s">
        <v>87</v>
      </c>
      <c r="AV106" s="11" t="s">
        <v>87</v>
      </c>
      <c r="AW106" s="11" t="s">
        <v>41</v>
      </c>
      <c r="AX106" s="11" t="s">
        <v>78</v>
      </c>
      <c r="AY106" s="195" t="s">
        <v>151</v>
      </c>
    </row>
    <row r="107" spans="2:51" s="12" customFormat="1" ht="13.5">
      <c r="B107" s="211"/>
      <c r="D107" s="206" t="s">
        <v>161</v>
      </c>
      <c r="E107" s="212" t="s">
        <v>5</v>
      </c>
      <c r="F107" s="213" t="s">
        <v>1412</v>
      </c>
      <c r="H107" s="214" t="s">
        <v>5</v>
      </c>
      <c r="I107" s="215"/>
      <c r="L107" s="211"/>
      <c r="M107" s="216"/>
      <c r="N107" s="217"/>
      <c r="O107" s="217"/>
      <c r="P107" s="217"/>
      <c r="Q107" s="217"/>
      <c r="R107" s="217"/>
      <c r="S107" s="217"/>
      <c r="T107" s="218"/>
      <c r="AT107" s="214" t="s">
        <v>161</v>
      </c>
      <c r="AU107" s="214" t="s">
        <v>87</v>
      </c>
      <c r="AV107" s="12" t="s">
        <v>24</v>
      </c>
      <c r="AW107" s="12" t="s">
        <v>41</v>
      </c>
      <c r="AX107" s="12" t="s">
        <v>78</v>
      </c>
      <c r="AY107" s="214" t="s">
        <v>151</v>
      </c>
    </row>
    <row r="108" spans="2:51" s="11" customFormat="1" ht="13.5">
      <c r="B108" s="186"/>
      <c r="D108" s="206" t="s">
        <v>161</v>
      </c>
      <c r="E108" s="195" t="s">
        <v>5</v>
      </c>
      <c r="F108" s="207" t="s">
        <v>1413</v>
      </c>
      <c r="H108" s="208">
        <v>60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161</v>
      </c>
      <c r="AU108" s="195" t="s">
        <v>87</v>
      </c>
      <c r="AV108" s="11" t="s">
        <v>87</v>
      </c>
      <c r="AW108" s="11" t="s">
        <v>41</v>
      </c>
      <c r="AX108" s="11" t="s">
        <v>78</v>
      </c>
      <c r="AY108" s="195" t="s">
        <v>151</v>
      </c>
    </row>
    <row r="109" spans="2:51" s="12" customFormat="1" ht="13.5">
      <c r="B109" s="211"/>
      <c r="D109" s="206" t="s">
        <v>161</v>
      </c>
      <c r="E109" s="212" t="s">
        <v>5</v>
      </c>
      <c r="F109" s="213" t="s">
        <v>1414</v>
      </c>
      <c r="H109" s="214" t="s">
        <v>5</v>
      </c>
      <c r="I109" s="215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4" t="s">
        <v>161</v>
      </c>
      <c r="AU109" s="214" t="s">
        <v>87</v>
      </c>
      <c r="AV109" s="12" t="s">
        <v>24</v>
      </c>
      <c r="AW109" s="12" t="s">
        <v>41</v>
      </c>
      <c r="AX109" s="12" t="s">
        <v>78</v>
      </c>
      <c r="AY109" s="214" t="s">
        <v>151</v>
      </c>
    </row>
    <row r="110" spans="2:51" s="11" customFormat="1" ht="13.5">
      <c r="B110" s="186"/>
      <c r="D110" s="206" t="s">
        <v>161</v>
      </c>
      <c r="E110" s="195" t="s">
        <v>5</v>
      </c>
      <c r="F110" s="207" t="s">
        <v>1415</v>
      </c>
      <c r="H110" s="208">
        <v>630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5" t="s">
        <v>161</v>
      </c>
      <c r="AU110" s="195" t="s">
        <v>87</v>
      </c>
      <c r="AV110" s="11" t="s">
        <v>87</v>
      </c>
      <c r="AW110" s="11" t="s">
        <v>41</v>
      </c>
      <c r="AX110" s="11" t="s">
        <v>78</v>
      </c>
      <c r="AY110" s="195" t="s">
        <v>151</v>
      </c>
    </row>
    <row r="111" spans="2:51" s="13" customFormat="1" ht="13.5">
      <c r="B111" s="225"/>
      <c r="D111" s="187" t="s">
        <v>161</v>
      </c>
      <c r="E111" s="226" t="s">
        <v>5</v>
      </c>
      <c r="F111" s="227" t="s">
        <v>283</v>
      </c>
      <c r="H111" s="228">
        <v>4140</v>
      </c>
      <c r="I111" s="229"/>
      <c r="L111" s="225"/>
      <c r="M111" s="230"/>
      <c r="N111" s="231"/>
      <c r="O111" s="231"/>
      <c r="P111" s="231"/>
      <c r="Q111" s="231"/>
      <c r="R111" s="231"/>
      <c r="S111" s="231"/>
      <c r="T111" s="232"/>
      <c r="AT111" s="233" t="s">
        <v>161</v>
      </c>
      <c r="AU111" s="233" t="s">
        <v>87</v>
      </c>
      <c r="AV111" s="13" t="s">
        <v>176</v>
      </c>
      <c r="AW111" s="13" t="s">
        <v>41</v>
      </c>
      <c r="AX111" s="13" t="s">
        <v>24</v>
      </c>
      <c r="AY111" s="233" t="s">
        <v>151</v>
      </c>
    </row>
    <row r="112" spans="2:65" s="1" customFormat="1" ht="22.5" customHeight="1">
      <c r="B112" s="173"/>
      <c r="C112" s="174" t="s">
        <v>213</v>
      </c>
      <c r="D112" s="174" t="s">
        <v>154</v>
      </c>
      <c r="E112" s="175" t="s">
        <v>1416</v>
      </c>
      <c r="F112" s="176" t="s">
        <v>1417</v>
      </c>
      <c r="G112" s="177" t="s">
        <v>278</v>
      </c>
      <c r="H112" s="178">
        <v>2700</v>
      </c>
      <c r="I112" s="179"/>
      <c r="J112" s="180">
        <f>ROUND(I112*H112,2)</f>
        <v>0</v>
      </c>
      <c r="K112" s="176" t="s">
        <v>158</v>
      </c>
      <c r="L112" s="40"/>
      <c r="M112" s="181" t="s">
        <v>5</v>
      </c>
      <c r="N112" s="182" t="s">
        <v>49</v>
      </c>
      <c r="O112" s="41"/>
      <c r="P112" s="183">
        <f>O112*H112</f>
        <v>0</v>
      </c>
      <c r="Q112" s="183">
        <v>0.19695</v>
      </c>
      <c r="R112" s="183">
        <f>Q112*H112</f>
        <v>531.765</v>
      </c>
      <c r="S112" s="183">
        <v>0</v>
      </c>
      <c r="T112" s="184">
        <f>S112*H112</f>
        <v>0</v>
      </c>
      <c r="AR112" s="23" t="s">
        <v>176</v>
      </c>
      <c r="AT112" s="23" t="s">
        <v>154</v>
      </c>
      <c r="AU112" s="23" t="s">
        <v>87</v>
      </c>
      <c r="AY112" s="23" t="s">
        <v>151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24</v>
      </c>
      <c r="BK112" s="185">
        <f>ROUND(I112*H112,2)</f>
        <v>0</v>
      </c>
      <c r="BL112" s="23" t="s">
        <v>176</v>
      </c>
      <c r="BM112" s="23" t="s">
        <v>1418</v>
      </c>
    </row>
    <row r="113" spans="2:51" s="12" customFormat="1" ht="13.5">
      <c r="B113" s="211"/>
      <c r="D113" s="206" t="s">
        <v>161</v>
      </c>
      <c r="E113" s="212" t="s">
        <v>5</v>
      </c>
      <c r="F113" s="213" t="s">
        <v>1390</v>
      </c>
      <c r="H113" s="214" t="s">
        <v>5</v>
      </c>
      <c r="I113" s="215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4" t="s">
        <v>161</v>
      </c>
      <c r="AU113" s="214" t="s">
        <v>87</v>
      </c>
      <c r="AV113" s="12" t="s">
        <v>24</v>
      </c>
      <c r="AW113" s="12" t="s">
        <v>41</v>
      </c>
      <c r="AX113" s="12" t="s">
        <v>78</v>
      </c>
      <c r="AY113" s="214" t="s">
        <v>151</v>
      </c>
    </row>
    <row r="114" spans="2:51" s="11" customFormat="1" ht="13.5">
      <c r="B114" s="186"/>
      <c r="D114" s="187" t="s">
        <v>161</v>
      </c>
      <c r="E114" s="188" t="s">
        <v>5</v>
      </c>
      <c r="F114" s="189" t="s">
        <v>1419</v>
      </c>
      <c r="H114" s="190">
        <v>2700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5" t="s">
        <v>161</v>
      </c>
      <c r="AU114" s="195" t="s">
        <v>87</v>
      </c>
      <c r="AV114" s="11" t="s">
        <v>87</v>
      </c>
      <c r="AW114" s="11" t="s">
        <v>41</v>
      </c>
      <c r="AX114" s="11" t="s">
        <v>24</v>
      </c>
      <c r="AY114" s="195" t="s">
        <v>151</v>
      </c>
    </row>
    <row r="115" spans="2:65" s="1" customFormat="1" ht="31.5" customHeight="1">
      <c r="B115" s="173"/>
      <c r="C115" s="174" t="s">
        <v>221</v>
      </c>
      <c r="D115" s="174" t="s">
        <v>154</v>
      </c>
      <c r="E115" s="175" t="s">
        <v>1420</v>
      </c>
      <c r="F115" s="176" t="s">
        <v>1421</v>
      </c>
      <c r="G115" s="177" t="s">
        <v>278</v>
      </c>
      <c r="H115" s="178">
        <v>2037</v>
      </c>
      <c r="I115" s="179"/>
      <c r="J115" s="180">
        <f>ROUND(I115*H115,2)</f>
        <v>0</v>
      </c>
      <c r="K115" s="176" t="s">
        <v>158</v>
      </c>
      <c r="L115" s="40"/>
      <c r="M115" s="181" t="s">
        <v>5</v>
      </c>
      <c r="N115" s="182" t="s">
        <v>49</v>
      </c>
      <c r="O115" s="41"/>
      <c r="P115" s="183">
        <f>O115*H115</f>
        <v>0</v>
      </c>
      <c r="Q115" s="183">
        <v>0.1118002</v>
      </c>
      <c r="R115" s="183">
        <f>Q115*H115</f>
        <v>227.7370074</v>
      </c>
      <c r="S115" s="183">
        <v>0</v>
      </c>
      <c r="T115" s="184">
        <f>S115*H115</f>
        <v>0</v>
      </c>
      <c r="AR115" s="23" t="s">
        <v>176</v>
      </c>
      <c r="AT115" s="23" t="s">
        <v>154</v>
      </c>
      <c r="AU115" s="23" t="s">
        <v>87</v>
      </c>
      <c r="AY115" s="23" t="s">
        <v>151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23" t="s">
        <v>24</v>
      </c>
      <c r="BK115" s="185">
        <f>ROUND(I115*H115,2)</f>
        <v>0</v>
      </c>
      <c r="BL115" s="23" t="s">
        <v>176</v>
      </c>
      <c r="BM115" s="23" t="s">
        <v>1422</v>
      </c>
    </row>
    <row r="116" spans="2:51" s="12" customFormat="1" ht="13.5">
      <c r="B116" s="211"/>
      <c r="D116" s="206" t="s">
        <v>161</v>
      </c>
      <c r="E116" s="212" t="s">
        <v>5</v>
      </c>
      <c r="F116" s="213" t="s">
        <v>1423</v>
      </c>
      <c r="H116" s="214" t="s">
        <v>5</v>
      </c>
      <c r="I116" s="215"/>
      <c r="L116" s="211"/>
      <c r="M116" s="216"/>
      <c r="N116" s="217"/>
      <c r="O116" s="217"/>
      <c r="P116" s="217"/>
      <c r="Q116" s="217"/>
      <c r="R116" s="217"/>
      <c r="S116" s="217"/>
      <c r="T116" s="218"/>
      <c r="AT116" s="214" t="s">
        <v>161</v>
      </c>
      <c r="AU116" s="214" t="s">
        <v>87</v>
      </c>
      <c r="AV116" s="12" t="s">
        <v>24</v>
      </c>
      <c r="AW116" s="12" t="s">
        <v>41</v>
      </c>
      <c r="AX116" s="12" t="s">
        <v>78</v>
      </c>
      <c r="AY116" s="214" t="s">
        <v>151</v>
      </c>
    </row>
    <row r="117" spans="2:51" s="12" customFormat="1" ht="27">
      <c r="B117" s="211"/>
      <c r="D117" s="206" t="s">
        <v>161</v>
      </c>
      <c r="E117" s="212" t="s">
        <v>5</v>
      </c>
      <c r="F117" s="213" t="s">
        <v>1424</v>
      </c>
      <c r="H117" s="214" t="s">
        <v>5</v>
      </c>
      <c r="I117" s="215"/>
      <c r="L117" s="211"/>
      <c r="M117" s="216"/>
      <c r="N117" s="217"/>
      <c r="O117" s="217"/>
      <c r="P117" s="217"/>
      <c r="Q117" s="217"/>
      <c r="R117" s="217"/>
      <c r="S117" s="217"/>
      <c r="T117" s="218"/>
      <c r="AT117" s="214" t="s">
        <v>161</v>
      </c>
      <c r="AU117" s="214" t="s">
        <v>87</v>
      </c>
      <c r="AV117" s="12" t="s">
        <v>24</v>
      </c>
      <c r="AW117" s="12" t="s">
        <v>41</v>
      </c>
      <c r="AX117" s="12" t="s">
        <v>78</v>
      </c>
      <c r="AY117" s="214" t="s">
        <v>151</v>
      </c>
    </row>
    <row r="118" spans="2:51" s="12" customFormat="1" ht="13.5">
      <c r="B118" s="211"/>
      <c r="D118" s="206" t="s">
        <v>161</v>
      </c>
      <c r="E118" s="212" t="s">
        <v>5</v>
      </c>
      <c r="F118" s="213" t="s">
        <v>1425</v>
      </c>
      <c r="H118" s="214" t="s">
        <v>5</v>
      </c>
      <c r="I118" s="215"/>
      <c r="L118" s="211"/>
      <c r="M118" s="216"/>
      <c r="N118" s="217"/>
      <c r="O118" s="217"/>
      <c r="P118" s="217"/>
      <c r="Q118" s="217"/>
      <c r="R118" s="217"/>
      <c r="S118" s="217"/>
      <c r="T118" s="218"/>
      <c r="AT118" s="214" t="s">
        <v>161</v>
      </c>
      <c r="AU118" s="214" t="s">
        <v>87</v>
      </c>
      <c r="AV118" s="12" t="s">
        <v>24</v>
      </c>
      <c r="AW118" s="12" t="s">
        <v>41</v>
      </c>
      <c r="AX118" s="12" t="s">
        <v>78</v>
      </c>
      <c r="AY118" s="214" t="s">
        <v>151</v>
      </c>
    </row>
    <row r="119" spans="2:51" s="12" customFormat="1" ht="13.5">
      <c r="B119" s="211"/>
      <c r="D119" s="206" t="s">
        <v>161</v>
      </c>
      <c r="E119" s="212" t="s">
        <v>5</v>
      </c>
      <c r="F119" s="213" t="s">
        <v>1426</v>
      </c>
      <c r="H119" s="214" t="s">
        <v>5</v>
      </c>
      <c r="I119" s="215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4" t="s">
        <v>161</v>
      </c>
      <c r="AU119" s="214" t="s">
        <v>87</v>
      </c>
      <c r="AV119" s="12" t="s">
        <v>24</v>
      </c>
      <c r="AW119" s="12" t="s">
        <v>41</v>
      </c>
      <c r="AX119" s="12" t="s">
        <v>78</v>
      </c>
      <c r="AY119" s="214" t="s">
        <v>151</v>
      </c>
    </row>
    <row r="120" spans="2:51" s="11" customFormat="1" ht="13.5">
      <c r="B120" s="186"/>
      <c r="D120" s="206" t="s">
        <v>161</v>
      </c>
      <c r="E120" s="195" t="s">
        <v>5</v>
      </c>
      <c r="F120" s="207" t="s">
        <v>1427</v>
      </c>
      <c r="H120" s="208">
        <v>990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5" t="s">
        <v>161</v>
      </c>
      <c r="AU120" s="195" t="s">
        <v>87</v>
      </c>
      <c r="AV120" s="11" t="s">
        <v>87</v>
      </c>
      <c r="AW120" s="11" t="s">
        <v>41</v>
      </c>
      <c r="AX120" s="11" t="s">
        <v>78</v>
      </c>
      <c r="AY120" s="195" t="s">
        <v>151</v>
      </c>
    </row>
    <row r="121" spans="2:51" s="12" customFormat="1" ht="13.5">
      <c r="B121" s="211"/>
      <c r="D121" s="206" t="s">
        <v>161</v>
      </c>
      <c r="E121" s="212" t="s">
        <v>5</v>
      </c>
      <c r="F121" s="213" t="s">
        <v>1428</v>
      </c>
      <c r="H121" s="214" t="s">
        <v>5</v>
      </c>
      <c r="I121" s="215"/>
      <c r="L121" s="211"/>
      <c r="M121" s="216"/>
      <c r="N121" s="217"/>
      <c r="O121" s="217"/>
      <c r="P121" s="217"/>
      <c r="Q121" s="217"/>
      <c r="R121" s="217"/>
      <c r="S121" s="217"/>
      <c r="T121" s="218"/>
      <c r="AT121" s="214" t="s">
        <v>161</v>
      </c>
      <c r="AU121" s="214" t="s">
        <v>87</v>
      </c>
      <c r="AV121" s="12" t="s">
        <v>24</v>
      </c>
      <c r="AW121" s="12" t="s">
        <v>41</v>
      </c>
      <c r="AX121" s="12" t="s">
        <v>78</v>
      </c>
      <c r="AY121" s="214" t="s">
        <v>151</v>
      </c>
    </row>
    <row r="122" spans="2:51" s="11" customFormat="1" ht="13.5">
      <c r="B122" s="186"/>
      <c r="D122" s="206" t="s">
        <v>161</v>
      </c>
      <c r="E122" s="195" t="s">
        <v>5</v>
      </c>
      <c r="F122" s="207" t="s">
        <v>1429</v>
      </c>
      <c r="H122" s="208">
        <v>60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5" t="s">
        <v>161</v>
      </c>
      <c r="AU122" s="195" t="s">
        <v>87</v>
      </c>
      <c r="AV122" s="11" t="s">
        <v>87</v>
      </c>
      <c r="AW122" s="11" t="s">
        <v>41</v>
      </c>
      <c r="AX122" s="11" t="s">
        <v>78</v>
      </c>
      <c r="AY122" s="195" t="s">
        <v>151</v>
      </c>
    </row>
    <row r="123" spans="2:51" s="12" customFormat="1" ht="13.5">
      <c r="B123" s="211"/>
      <c r="D123" s="206" t="s">
        <v>161</v>
      </c>
      <c r="E123" s="212" t="s">
        <v>5</v>
      </c>
      <c r="F123" s="213" t="s">
        <v>1430</v>
      </c>
      <c r="H123" s="214" t="s">
        <v>5</v>
      </c>
      <c r="I123" s="215"/>
      <c r="L123" s="211"/>
      <c r="M123" s="216"/>
      <c r="N123" s="217"/>
      <c r="O123" s="217"/>
      <c r="P123" s="217"/>
      <c r="Q123" s="217"/>
      <c r="R123" s="217"/>
      <c r="S123" s="217"/>
      <c r="T123" s="218"/>
      <c r="AT123" s="214" t="s">
        <v>161</v>
      </c>
      <c r="AU123" s="214" t="s">
        <v>87</v>
      </c>
      <c r="AV123" s="12" t="s">
        <v>24</v>
      </c>
      <c r="AW123" s="12" t="s">
        <v>41</v>
      </c>
      <c r="AX123" s="12" t="s">
        <v>78</v>
      </c>
      <c r="AY123" s="214" t="s">
        <v>151</v>
      </c>
    </row>
    <row r="124" spans="2:51" s="11" customFormat="1" ht="13.5">
      <c r="B124" s="186"/>
      <c r="D124" s="206" t="s">
        <v>161</v>
      </c>
      <c r="E124" s="195" t="s">
        <v>5</v>
      </c>
      <c r="F124" s="207" t="s">
        <v>1431</v>
      </c>
      <c r="H124" s="208">
        <v>987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5" t="s">
        <v>161</v>
      </c>
      <c r="AU124" s="195" t="s">
        <v>87</v>
      </c>
      <c r="AV124" s="11" t="s">
        <v>87</v>
      </c>
      <c r="AW124" s="11" t="s">
        <v>41</v>
      </c>
      <c r="AX124" s="11" t="s">
        <v>78</v>
      </c>
      <c r="AY124" s="195" t="s">
        <v>151</v>
      </c>
    </row>
    <row r="125" spans="2:51" s="13" customFormat="1" ht="13.5">
      <c r="B125" s="225"/>
      <c r="D125" s="187" t="s">
        <v>161</v>
      </c>
      <c r="E125" s="226" t="s">
        <v>5</v>
      </c>
      <c r="F125" s="227" t="s">
        <v>283</v>
      </c>
      <c r="H125" s="228">
        <v>2037</v>
      </c>
      <c r="I125" s="229"/>
      <c r="L125" s="225"/>
      <c r="M125" s="230"/>
      <c r="N125" s="231"/>
      <c r="O125" s="231"/>
      <c r="P125" s="231"/>
      <c r="Q125" s="231"/>
      <c r="R125" s="231"/>
      <c r="S125" s="231"/>
      <c r="T125" s="232"/>
      <c r="AT125" s="233" t="s">
        <v>161</v>
      </c>
      <c r="AU125" s="233" t="s">
        <v>87</v>
      </c>
      <c r="AV125" s="13" t="s">
        <v>176</v>
      </c>
      <c r="AW125" s="13" t="s">
        <v>41</v>
      </c>
      <c r="AX125" s="13" t="s">
        <v>24</v>
      </c>
      <c r="AY125" s="233" t="s">
        <v>151</v>
      </c>
    </row>
    <row r="126" spans="2:65" s="1" customFormat="1" ht="31.5" customHeight="1">
      <c r="B126" s="173"/>
      <c r="C126" s="174" t="s">
        <v>29</v>
      </c>
      <c r="D126" s="174" t="s">
        <v>154</v>
      </c>
      <c r="E126" s="175" t="s">
        <v>1432</v>
      </c>
      <c r="F126" s="176" t="s">
        <v>1433</v>
      </c>
      <c r="G126" s="177" t="s">
        <v>278</v>
      </c>
      <c r="H126" s="178">
        <v>4783</v>
      </c>
      <c r="I126" s="179"/>
      <c r="J126" s="180">
        <f>ROUND(I126*H126,2)</f>
        <v>0</v>
      </c>
      <c r="K126" s="176" t="s">
        <v>158</v>
      </c>
      <c r="L126" s="40"/>
      <c r="M126" s="181" t="s">
        <v>5</v>
      </c>
      <c r="N126" s="182" t="s">
        <v>49</v>
      </c>
      <c r="O126" s="41"/>
      <c r="P126" s="183">
        <f>O126*H126</f>
        <v>0</v>
      </c>
      <c r="Q126" s="183">
        <v>0.1118002</v>
      </c>
      <c r="R126" s="183">
        <f>Q126*H126</f>
        <v>534.7403566</v>
      </c>
      <c r="S126" s="183">
        <v>0</v>
      </c>
      <c r="T126" s="184">
        <f>S126*H126</f>
        <v>0</v>
      </c>
      <c r="AR126" s="23" t="s">
        <v>176</v>
      </c>
      <c r="AT126" s="23" t="s">
        <v>154</v>
      </c>
      <c r="AU126" s="23" t="s">
        <v>87</v>
      </c>
      <c r="AY126" s="23" t="s">
        <v>151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24</v>
      </c>
      <c r="BK126" s="185">
        <f>ROUND(I126*H126,2)</f>
        <v>0</v>
      </c>
      <c r="BL126" s="23" t="s">
        <v>176</v>
      </c>
      <c r="BM126" s="23" t="s">
        <v>1434</v>
      </c>
    </row>
    <row r="127" spans="2:51" s="12" customFormat="1" ht="13.5">
      <c r="B127" s="211"/>
      <c r="D127" s="206" t="s">
        <v>161</v>
      </c>
      <c r="E127" s="212" t="s">
        <v>5</v>
      </c>
      <c r="F127" s="213" t="s">
        <v>1423</v>
      </c>
      <c r="H127" s="214" t="s">
        <v>5</v>
      </c>
      <c r="I127" s="215"/>
      <c r="L127" s="211"/>
      <c r="M127" s="216"/>
      <c r="N127" s="217"/>
      <c r="O127" s="217"/>
      <c r="P127" s="217"/>
      <c r="Q127" s="217"/>
      <c r="R127" s="217"/>
      <c r="S127" s="217"/>
      <c r="T127" s="218"/>
      <c r="AT127" s="214" t="s">
        <v>161</v>
      </c>
      <c r="AU127" s="214" t="s">
        <v>87</v>
      </c>
      <c r="AV127" s="12" t="s">
        <v>24</v>
      </c>
      <c r="AW127" s="12" t="s">
        <v>41</v>
      </c>
      <c r="AX127" s="12" t="s">
        <v>78</v>
      </c>
      <c r="AY127" s="214" t="s">
        <v>151</v>
      </c>
    </row>
    <row r="128" spans="2:51" s="12" customFormat="1" ht="27">
      <c r="B128" s="211"/>
      <c r="D128" s="206" t="s">
        <v>161</v>
      </c>
      <c r="E128" s="212" t="s">
        <v>5</v>
      </c>
      <c r="F128" s="213" t="s">
        <v>1424</v>
      </c>
      <c r="H128" s="214" t="s">
        <v>5</v>
      </c>
      <c r="I128" s="215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4" t="s">
        <v>161</v>
      </c>
      <c r="AU128" s="214" t="s">
        <v>87</v>
      </c>
      <c r="AV128" s="12" t="s">
        <v>24</v>
      </c>
      <c r="AW128" s="12" t="s">
        <v>41</v>
      </c>
      <c r="AX128" s="12" t="s">
        <v>78</v>
      </c>
      <c r="AY128" s="214" t="s">
        <v>151</v>
      </c>
    </row>
    <row r="129" spans="2:51" s="12" customFormat="1" ht="13.5">
      <c r="B129" s="211"/>
      <c r="D129" s="206" t="s">
        <v>161</v>
      </c>
      <c r="E129" s="212" t="s">
        <v>5</v>
      </c>
      <c r="F129" s="213" t="s">
        <v>1425</v>
      </c>
      <c r="H129" s="214" t="s">
        <v>5</v>
      </c>
      <c r="I129" s="215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4" t="s">
        <v>161</v>
      </c>
      <c r="AU129" s="214" t="s">
        <v>87</v>
      </c>
      <c r="AV129" s="12" t="s">
        <v>24</v>
      </c>
      <c r="AW129" s="12" t="s">
        <v>41</v>
      </c>
      <c r="AX129" s="12" t="s">
        <v>78</v>
      </c>
      <c r="AY129" s="214" t="s">
        <v>151</v>
      </c>
    </row>
    <row r="130" spans="2:51" s="12" customFormat="1" ht="13.5">
      <c r="B130" s="211"/>
      <c r="D130" s="206" t="s">
        <v>161</v>
      </c>
      <c r="E130" s="212" t="s">
        <v>5</v>
      </c>
      <c r="F130" s="213" t="s">
        <v>1435</v>
      </c>
      <c r="H130" s="214" t="s">
        <v>5</v>
      </c>
      <c r="I130" s="215"/>
      <c r="L130" s="211"/>
      <c r="M130" s="216"/>
      <c r="N130" s="217"/>
      <c r="O130" s="217"/>
      <c r="P130" s="217"/>
      <c r="Q130" s="217"/>
      <c r="R130" s="217"/>
      <c r="S130" s="217"/>
      <c r="T130" s="218"/>
      <c r="AT130" s="214" t="s">
        <v>161</v>
      </c>
      <c r="AU130" s="214" t="s">
        <v>87</v>
      </c>
      <c r="AV130" s="12" t="s">
        <v>24</v>
      </c>
      <c r="AW130" s="12" t="s">
        <v>41</v>
      </c>
      <c r="AX130" s="12" t="s">
        <v>78</v>
      </c>
      <c r="AY130" s="214" t="s">
        <v>151</v>
      </c>
    </row>
    <row r="131" spans="2:51" s="11" customFormat="1" ht="13.5">
      <c r="B131" s="186"/>
      <c r="D131" s="206" t="s">
        <v>161</v>
      </c>
      <c r="E131" s="195" t="s">
        <v>5</v>
      </c>
      <c r="F131" s="207" t="s">
        <v>1436</v>
      </c>
      <c r="H131" s="208">
        <v>3760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161</v>
      </c>
      <c r="AU131" s="195" t="s">
        <v>87</v>
      </c>
      <c r="AV131" s="11" t="s">
        <v>87</v>
      </c>
      <c r="AW131" s="11" t="s">
        <v>41</v>
      </c>
      <c r="AX131" s="11" t="s">
        <v>78</v>
      </c>
      <c r="AY131" s="195" t="s">
        <v>151</v>
      </c>
    </row>
    <row r="132" spans="2:51" s="12" customFormat="1" ht="13.5">
      <c r="B132" s="211"/>
      <c r="D132" s="206" t="s">
        <v>161</v>
      </c>
      <c r="E132" s="212" t="s">
        <v>5</v>
      </c>
      <c r="F132" s="213" t="s">
        <v>1437</v>
      </c>
      <c r="H132" s="214" t="s">
        <v>5</v>
      </c>
      <c r="I132" s="215"/>
      <c r="L132" s="211"/>
      <c r="M132" s="216"/>
      <c r="N132" s="217"/>
      <c r="O132" s="217"/>
      <c r="P132" s="217"/>
      <c r="Q132" s="217"/>
      <c r="R132" s="217"/>
      <c r="S132" s="217"/>
      <c r="T132" s="218"/>
      <c r="AT132" s="214" t="s">
        <v>161</v>
      </c>
      <c r="AU132" s="214" t="s">
        <v>87</v>
      </c>
      <c r="AV132" s="12" t="s">
        <v>24</v>
      </c>
      <c r="AW132" s="12" t="s">
        <v>41</v>
      </c>
      <c r="AX132" s="12" t="s">
        <v>78</v>
      </c>
      <c r="AY132" s="214" t="s">
        <v>151</v>
      </c>
    </row>
    <row r="133" spans="2:51" s="11" customFormat="1" ht="13.5">
      <c r="B133" s="186"/>
      <c r="D133" s="206" t="s">
        <v>161</v>
      </c>
      <c r="E133" s="195" t="s">
        <v>5</v>
      </c>
      <c r="F133" s="207" t="s">
        <v>1438</v>
      </c>
      <c r="H133" s="208">
        <v>141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95" t="s">
        <v>161</v>
      </c>
      <c r="AU133" s="195" t="s">
        <v>87</v>
      </c>
      <c r="AV133" s="11" t="s">
        <v>87</v>
      </c>
      <c r="AW133" s="11" t="s">
        <v>41</v>
      </c>
      <c r="AX133" s="11" t="s">
        <v>78</v>
      </c>
      <c r="AY133" s="195" t="s">
        <v>151</v>
      </c>
    </row>
    <row r="134" spans="2:51" s="12" customFormat="1" ht="13.5">
      <c r="B134" s="211"/>
      <c r="D134" s="206" t="s">
        <v>161</v>
      </c>
      <c r="E134" s="212" t="s">
        <v>5</v>
      </c>
      <c r="F134" s="213" t="s">
        <v>1439</v>
      </c>
      <c r="H134" s="214" t="s">
        <v>5</v>
      </c>
      <c r="I134" s="215"/>
      <c r="L134" s="211"/>
      <c r="M134" s="216"/>
      <c r="N134" s="217"/>
      <c r="O134" s="217"/>
      <c r="P134" s="217"/>
      <c r="Q134" s="217"/>
      <c r="R134" s="217"/>
      <c r="S134" s="217"/>
      <c r="T134" s="218"/>
      <c r="AT134" s="214" t="s">
        <v>161</v>
      </c>
      <c r="AU134" s="214" t="s">
        <v>87</v>
      </c>
      <c r="AV134" s="12" t="s">
        <v>24</v>
      </c>
      <c r="AW134" s="12" t="s">
        <v>41</v>
      </c>
      <c r="AX134" s="12" t="s">
        <v>78</v>
      </c>
      <c r="AY134" s="214" t="s">
        <v>151</v>
      </c>
    </row>
    <row r="135" spans="2:51" s="11" customFormat="1" ht="13.5">
      <c r="B135" s="186"/>
      <c r="D135" s="206" t="s">
        <v>161</v>
      </c>
      <c r="E135" s="195" t="s">
        <v>5</v>
      </c>
      <c r="F135" s="207" t="s">
        <v>1440</v>
      </c>
      <c r="H135" s="208">
        <v>882</v>
      </c>
      <c r="I135" s="191"/>
      <c r="L135" s="186"/>
      <c r="M135" s="192"/>
      <c r="N135" s="193"/>
      <c r="O135" s="193"/>
      <c r="P135" s="193"/>
      <c r="Q135" s="193"/>
      <c r="R135" s="193"/>
      <c r="S135" s="193"/>
      <c r="T135" s="194"/>
      <c r="AT135" s="195" t="s">
        <v>161</v>
      </c>
      <c r="AU135" s="195" t="s">
        <v>87</v>
      </c>
      <c r="AV135" s="11" t="s">
        <v>87</v>
      </c>
      <c r="AW135" s="11" t="s">
        <v>41</v>
      </c>
      <c r="AX135" s="11" t="s">
        <v>78</v>
      </c>
      <c r="AY135" s="195" t="s">
        <v>151</v>
      </c>
    </row>
    <row r="136" spans="2:51" s="13" customFormat="1" ht="13.5">
      <c r="B136" s="225"/>
      <c r="D136" s="187" t="s">
        <v>161</v>
      </c>
      <c r="E136" s="226" t="s">
        <v>5</v>
      </c>
      <c r="F136" s="227" t="s">
        <v>283</v>
      </c>
      <c r="H136" s="228">
        <v>4783</v>
      </c>
      <c r="I136" s="229"/>
      <c r="L136" s="225"/>
      <c r="M136" s="230"/>
      <c r="N136" s="231"/>
      <c r="O136" s="231"/>
      <c r="P136" s="231"/>
      <c r="Q136" s="231"/>
      <c r="R136" s="231"/>
      <c r="S136" s="231"/>
      <c r="T136" s="232"/>
      <c r="AT136" s="233" t="s">
        <v>161</v>
      </c>
      <c r="AU136" s="233" t="s">
        <v>87</v>
      </c>
      <c r="AV136" s="13" t="s">
        <v>176</v>
      </c>
      <c r="AW136" s="13" t="s">
        <v>41</v>
      </c>
      <c r="AX136" s="13" t="s">
        <v>24</v>
      </c>
      <c r="AY136" s="233" t="s">
        <v>151</v>
      </c>
    </row>
    <row r="137" spans="2:65" s="1" customFormat="1" ht="22.5" customHeight="1">
      <c r="B137" s="173"/>
      <c r="C137" s="174" t="s">
        <v>231</v>
      </c>
      <c r="D137" s="174" t="s">
        <v>154</v>
      </c>
      <c r="E137" s="175" t="s">
        <v>533</v>
      </c>
      <c r="F137" s="176" t="s">
        <v>534</v>
      </c>
      <c r="G137" s="177" t="s">
        <v>278</v>
      </c>
      <c r="H137" s="178">
        <v>12690</v>
      </c>
      <c r="I137" s="179"/>
      <c r="J137" s="180">
        <f>ROUND(I137*H137,2)</f>
        <v>0</v>
      </c>
      <c r="K137" s="176" t="s">
        <v>158</v>
      </c>
      <c r="L137" s="40"/>
      <c r="M137" s="181" t="s">
        <v>5</v>
      </c>
      <c r="N137" s="182" t="s">
        <v>49</v>
      </c>
      <c r="O137" s="41"/>
      <c r="P137" s="183">
        <f>O137*H137</f>
        <v>0</v>
      </c>
      <c r="Q137" s="183">
        <v>0.00034</v>
      </c>
      <c r="R137" s="183">
        <f>Q137*H137</f>
        <v>4.3146</v>
      </c>
      <c r="S137" s="183">
        <v>0</v>
      </c>
      <c r="T137" s="184">
        <f>S137*H137</f>
        <v>0</v>
      </c>
      <c r="AR137" s="23" t="s">
        <v>176</v>
      </c>
      <c r="AT137" s="23" t="s">
        <v>154</v>
      </c>
      <c r="AU137" s="23" t="s">
        <v>87</v>
      </c>
      <c r="AY137" s="23" t="s">
        <v>151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176</v>
      </c>
      <c r="BM137" s="23" t="s">
        <v>1441</v>
      </c>
    </row>
    <row r="138" spans="2:51" s="12" customFormat="1" ht="13.5">
      <c r="B138" s="211"/>
      <c r="D138" s="206" t="s">
        <v>161</v>
      </c>
      <c r="E138" s="212" t="s">
        <v>5</v>
      </c>
      <c r="F138" s="213" t="s">
        <v>1390</v>
      </c>
      <c r="H138" s="214" t="s">
        <v>5</v>
      </c>
      <c r="I138" s="215"/>
      <c r="L138" s="211"/>
      <c r="M138" s="216"/>
      <c r="N138" s="217"/>
      <c r="O138" s="217"/>
      <c r="P138" s="217"/>
      <c r="Q138" s="217"/>
      <c r="R138" s="217"/>
      <c r="S138" s="217"/>
      <c r="T138" s="218"/>
      <c r="AT138" s="214" t="s">
        <v>161</v>
      </c>
      <c r="AU138" s="214" t="s">
        <v>87</v>
      </c>
      <c r="AV138" s="12" t="s">
        <v>24</v>
      </c>
      <c r="AW138" s="12" t="s">
        <v>41</v>
      </c>
      <c r="AX138" s="12" t="s">
        <v>78</v>
      </c>
      <c r="AY138" s="214" t="s">
        <v>151</v>
      </c>
    </row>
    <row r="139" spans="2:51" s="11" customFormat="1" ht="13.5">
      <c r="B139" s="186"/>
      <c r="D139" s="187" t="s">
        <v>161</v>
      </c>
      <c r="E139" s="188" t="s">
        <v>5</v>
      </c>
      <c r="F139" s="189" t="s">
        <v>1391</v>
      </c>
      <c r="H139" s="190">
        <v>12690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95" t="s">
        <v>161</v>
      </c>
      <c r="AU139" s="195" t="s">
        <v>87</v>
      </c>
      <c r="AV139" s="11" t="s">
        <v>87</v>
      </c>
      <c r="AW139" s="11" t="s">
        <v>41</v>
      </c>
      <c r="AX139" s="11" t="s">
        <v>24</v>
      </c>
      <c r="AY139" s="195" t="s">
        <v>151</v>
      </c>
    </row>
    <row r="140" spans="2:65" s="1" customFormat="1" ht="22.5" customHeight="1">
      <c r="B140" s="173"/>
      <c r="C140" s="174" t="s">
        <v>236</v>
      </c>
      <c r="D140" s="174" t="s">
        <v>154</v>
      </c>
      <c r="E140" s="175" t="s">
        <v>541</v>
      </c>
      <c r="F140" s="176" t="s">
        <v>542</v>
      </c>
      <c r="G140" s="177" t="s">
        <v>278</v>
      </c>
      <c r="H140" s="178">
        <v>12690</v>
      </c>
      <c r="I140" s="179"/>
      <c r="J140" s="180">
        <f>ROUND(I140*H140,2)</f>
        <v>0</v>
      </c>
      <c r="K140" s="176" t="s">
        <v>158</v>
      </c>
      <c r="L140" s="40"/>
      <c r="M140" s="181" t="s">
        <v>5</v>
      </c>
      <c r="N140" s="182" t="s">
        <v>49</v>
      </c>
      <c r="O140" s="41"/>
      <c r="P140" s="183">
        <f>O140*H140</f>
        <v>0</v>
      </c>
      <c r="Q140" s="183">
        <v>0.00071</v>
      </c>
      <c r="R140" s="183">
        <f>Q140*H140</f>
        <v>9.0099</v>
      </c>
      <c r="S140" s="183">
        <v>0</v>
      </c>
      <c r="T140" s="184">
        <f>S140*H140</f>
        <v>0</v>
      </c>
      <c r="AR140" s="23" t="s">
        <v>176</v>
      </c>
      <c r="AT140" s="23" t="s">
        <v>154</v>
      </c>
      <c r="AU140" s="23" t="s">
        <v>87</v>
      </c>
      <c r="AY140" s="23" t="s">
        <v>151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3" t="s">
        <v>24</v>
      </c>
      <c r="BK140" s="185">
        <f>ROUND(I140*H140,2)</f>
        <v>0</v>
      </c>
      <c r="BL140" s="23" t="s">
        <v>176</v>
      </c>
      <c r="BM140" s="23" t="s">
        <v>1442</v>
      </c>
    </row>
    <row r="141" spans="2:51" s="12" customFormat="1" ht="13.5">
      <c r="B141" s="211"/>
      <c r="D141" s="206" t="s">
        <v>161</v>
      </c>
      <c r="E141" s="212" t="s">
        <v>5</v>
      </c>
      <c r="F141" s="213" t="s">
        <v>1390</v>
      </c>
      <c r="H141" s="214" t="s">
        <v>5</v>
      </c>
      <c r="I141" s="215"/>
      <c r="L141" s="211"/>
      <c r="M141" s="216"/>
      <c r="N141" s="217"/>
      <c r="O141" s="217"/>
      <c r="P141" s="217"/>
      <c r="Q141" s="217"/>
      <c r="R141" s="217"/>
      <c r="S141" s="217"/>
      <c r="T141" s="218"/>
      <c r="AT141" s="214" t="s">
        <v>161</v>
      </c>
      <c r="AU141" s="214" t="s">
        <v>87</v>
      </c>
      <c r="AV141" s="12" t="s">
        <v>24</v>
      </c>
      <c r="AW141" s="12" t="s">
        <v>41</v>
      </c>
      <c r="AX141" s="12" t="s">
        <v>78</v>
      </c>
      <c r="AY141" s="214" t="s">
        <v>151</v>
      </c>
    </row>
    <row r="142" spans="2:51" s="11" customFormat="1" ht="13.5">
      <c r="B142" s="186"/>
      <c r="D142" s="187" t="s">
        <v>161</v>
      </c>
      <c r="E142" s="188" t="s">
        <v>5</v>
      </c>
      <c r="F142" s="189" t="s">
        <v>1391</v>
      </c>
      <c r="H142" s="190">
        <v>12690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5" t="s">
        <v>161</v>
      </c>
      <c r="AU142" s="195" t="s">
        <v>87</v>
      </c>
      <c r="AV142" s="11" t="s">
        <v>87</v>
      </c>
      <c r="AW142" s="11" t="s">
        <v>41</v>
      </c>
      <c r="AX142" s="11" t="s">
        <v>24</v>
      </c>
      <c r="AY142" s="195" t="s">
        <v>151</v>
      </c>
    </row>
    <row r="143" spans="2:65" s="1" customFormat="1" ht="31.5" customHeight="1">
      <c r="B143" s="173"/>
      <c r="C143" s="174" t="s">
        <v>240</v>
      </c>
      <c r="D143" s="174" t="s">
        <v>154</v>
      </c>
      <c r="E143" s="175" t="s">
        <v>551</v>
      </c>
      <c r="F143" s="176" t="s">
        <v>552</v>
      </c>
      <c r="G143" s="177" t="s">
        <v>278</v>
      </c>
      <c r="H143" s="178">
        <v>12690</v>
      </c>
      <c r="I143" s="179"/>
      <c r="J143" s="180">
        <f>ROUND(I143*H143,2)</f>
        <v>0</v>
      </c>
      <c r="K143" s="176" t="s">
        <v>158</v>
      </c>
      <c r="L143" s="40"/>
      <c r="M143" s="181" t="s">
        <v>5</v>
      </c>
      <c r="N143" s="182" t="s">
        <v>49</v>
      </c>
      <c r="O143" s="41"/>
      <c r="P143" s="183">
        <f>O143*H143</f>
        <v>0</v>
      </c>
      <c r="Q143" s="183">
        <v>0.10373</v>
      </c>
      <c r="R143" s="183">
        <f>Q143*H143</f>
        <v>1316.3337000000001</v>
      </c>
      <c r="S143" s="183">
        <v>0</v>
      </c>
      <c r="T143" s="184">
        <f>S143*H143</f>
        <v>0</v>
      </c>
      <c r="AR143" s="23" t="s">
        <v>176</v>
      </c>
      <c r="AT143" s="23" t="s">
        <v>154</v>
      </c>
      <c r="AU143" s="23" t="s">
        <v>87</v>
      </c>
      <c r="AY143" s="23" t="s">
        <v>151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24</v>
      </c>
      <c r="BK143" s="185">
        <f>ROUND(I143*H143,2)</f>
        <v>0</v>
      </c>
      <c r="BL143" s="23" t="s">
        <v>176</v>
      </c>
      <c r="BM143" s="23" t="s">
        <v>1443</v>
      </c>
    </row>
    <row r="144" spans="2:51" s="11" customFormat="1" ht="13.5">
      <c r="B144" s="186"/>
      <c r="D144" s="206" t="s">
        <v>161</v>
      </c>
      <c r="E144" s="195" t="s">
        <v>5</v>
      </c>
      <c r="F144" s="207" t="s">
        <v>1395</v>
      </c>
      <c r="H144" s="208">
        <v>12690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95" t="s">
        <v>161</v>
      </c>
      <c r="AU144" s="195" t="s">
        <v>87</v>
      </c>
      <c r="AV144" s="11" t="s">
        <v>87</v>
      </c>
      <c r="AW144" s="11" t="s">
        <v>41</v>
      </c>
      <c r="AX144" s="11" t="s">
        <v>24</v>
      </c>
      <c r="AY144" s="195" t="s">
        <v>151</v>
      </c>
    </row>
    <row r="145" spans="2:63" s="10" customFormat="1" ht="29.85" customHeight="1">
      <c r="B145" s="159"/>
      <c r="D145" s="170" t="s">
        <v>77</v>
      </c>
      <c r="E145" s="171" t="s">
        <v>675</v>
      </c>
      <c r="F145" s="171" t="s">
        <v>932</v>
      </c>
      <c r="I145" s="162"/>
      <c r="J145" s="172">
        <f>BK145</f>
        <v>0</v>
      </c>
      <c r="L145" s="159"/>
      <c r="M145" s="164"/>
      <c r="N145" s="165"/>
      <c r="O145" s="165"/>
      <c r="P145" s="166">
        <f>SUM(P146:P147)</f>
        <v>0</v>
      </c>
      <c r="Q145" s="165"/>
      <c r="R145" s="166">
        <f>SUM(R146:R147)</f>
        <v>0</v>
      </c>
      <c r="S145" s="165"/>
      <c r="T145" s="167">
        <f>SUM(T146:T147)</f>
        <v>0</v>
      </c>
      <c r="AR145" s="160" t="s">
        <v>24</v>
      </c>
      <c r="AT145" s="168" t="s">
        <v>77</v>
      </c>
      <c r="AU145" s="168" t="s">
        <v>24</v>
      </c>
      <c r="AY145" s="160" t="s">
        <v>151</v>
      </c>
      <c r="BK145" s="169">
        <f>SUM(BK146:BK147)</f>
        <v>0</v>
      </c>
    </row>
    <row r="146" spans="2:65" s="1" customFormat="1" ht="31.5" customHeight="1">
      <c r="B146" s="173"/>
      <c r="C146" s="174" t="s">
        <v>246</v>
      </c>
      <c r="D146" s="174" t="s">
        <v>154</v>
      </c>
      <c r="E146" s="175" t="s">
        <v>678</v>
      </c>
      <c r="F146" s="176" t="s">
        <v>679</v>
      </c>
      <c r="G146" s="177" t="s">
        <v>351</v>
      </c>
      <c r="H146" s="178">
        <v>3047.423</v>
      </c>
      <c r="I146" s="179"/>
      <c r="J146" s="180">
        <f>ROUND(I146*H146,2)</f>
        <v>0</v>
      </c>
      <c r="K146" s="176" t="s">
        <v>158</v>
      </c>
      <c r="L146" s="40"/>
      <c r="M146" s="181" t="s">
        <v>5</v>
      </c>
      <c r="N146" s="182" t="s">
        <v>49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176</v>
      </c>
      <c r="AT146" s="23" t="s">
        <v>154</v>
      </c>
      <c r="AU146" s="23" t="s">
        <v>87</v>
      </c>
      <c r="AY146" s="23" t="s">
        <v>151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176</v>
      </c>
      <c r="BM146" s="23" t="s">
        <v>1444</v>
      </c>
    </row>
    <row r="147" spans="2:65" s="1" customFormat="1" ht="31.5" customHeight="1">
      <c r="B147" s="173"/>
      <c r="C147" s="174" t="s">
        <v>11</v>
      </c>
      <c r="D147" s="174" t="s">
        <v>154</v>
      </c>
      <c r="E147" s="175" t="s">
        <v>682</v>
      </c>
      <c r="F147" s="176" t="s">
        <v>683</v>
      </c>
      <c r="G147" s="177" t="s">
        <v>351</v>
      </c>
      <c r="H147" s="178">
        <v>3047.423</v>
      </c>
      <c r="I147" s="179"/>
      <c r="J147" s="180">
        <f>ROUND(I147*H147,2)</f>
        <v>0</v>
      </c>
      <c r="K147" s="176" t="s">
        <v>158</v>
      </c>
      <c r="L147" s="40"/>
      <c r="M147" s="181" t="s">
        <v>5</v>
      </c>
      <c r="N147" s="245" t="s">
        <v>49</v>
      </c>
      <c r="O147" s="246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3" t="s">
        <v>176</v>
      </c>
      <c r="AT147" s="23" t="s">
        <v>154</v>
      </c>
      <c r="AU147" s="23" t="s">
        <v>87</v>
      </c>
      <c r="AY147" s="23" t="s">
        <v>151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3" t="s">
        <v>24</v>
      </c>
      <c r="BK147" s="185">
        <f>ROUND(I147*H147,2)</f>
        <v>0</v>
      </c>
      <c r="BL147" s="23" t="s">
        <v>176</v>
      </c>
      <c r="BM147" s="23" t="s">
        <v>1445</v>
      </c>
    </row>
    <row r="148" spans="2:12" s="1" customFormat="1" ht="6.95" customHeight="1">
      <c r="B148" s="55"/>
      <c r="C148" s="56"/>
      <c r="D148" s="56"/>
      <c r="E148" s="56"/>
      <c r="F148" s="56"/>
      <c r="G148" s="56"/>
      <c r="H148" s="56"/>
      <c r="I148" s="126"/>
      <c r="J148" s="56"/>
      <c r="K148" s="56"/>
      <c r="L148" s="40"/>
    </row>
  </sheetData>
  <autoFilter ref="C79:K147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118</v>
      </c>
      <c r="G1" s="292" t="s">
        <v>119</v>
      </c>
      <c r="H1" s="292"/>
      <c r="I1" s="102"/>
      <c r="J1" s="101" t="s">
        <v>120</v>
      </c>
      <c r="K1" s="100" t="s">
        <v>121</v>
      </c>
      <c r="L1" s="101" t="s">
        <v>122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3" t="s">
        <v>108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87</v>
      </c>
    </row>
    <row r="4" spans="2:46" ht="36.95" customHeight="1">
      <c r="B4" s="27"/>
      <c r="C4" s="28"/>
      <c r="D4" s="29" t="s">
        <v>123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293" t="str">
        <f>'Rekapitulace stavby'!K6</f>
        <v>III/1257 Polánka, most ev.č. 1257-3</v>
      </c>
      <c r="F7" s="294"/>
      <c r="G7" s="294"/>
      <c r="H7" s="294"/>
      <c r="I7" s="104"/>
      <c r="J7" s="28"/>
      <c r="K7" s="30"/>
    </row>
    <row r="8" spans="2:11" s="1" customFormat="1" ht="15">
      <c r="B8" s="40"/>
      <c r="C8" s="41"/>
      <c r="D8" s="36" t="s">
        <v>124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295" t="s">
        <v>1446</v>
      </c>
      <c r="F9" s="296"/>
      <c r="G9" s="296"/>
      <c r="H9" s="296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3. 1. 2018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38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34</v>
      </c>
      <c r="J21" s="34" t="s">
        <v>40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05"/>
      <c r="J23" s="41"/>
      <c r="K23" s="44"/>
    </row>
    <row r="24" spans="2:11" s="6" customFormat="1" ht="77.25" customHeight="1">
      <c r="B24" s="108"/>
      <c r="C24" s="109"/>
      <c r="D24" s="109"/>
      <c r="E24" s="259" t="s">
        <v>43</v>
      </c>
      <c r="F24" s="259"/>
      <c r="G24" s="259"/>
      <c r="H24" s="259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44</v>
      </c>
      <c r="E27" s="41"/>
      <c r="F27" s="41"/>
      <c r="G27" s="41"/>
      <c r="H27" s="41"/>
      <c r="I27" s="105"/>
      <c r="J27" s="115">
        <f>ROUND(J90,2)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16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17">
        <f>ROUND(SUM(BE90:BE580),2)</f>
        <v>0</v>
      </c>
      <c r="G30" s="41"/>
      <c r="H30" s="41"/>
      <c r="I30" s="118">
        <v>0.21</v>
      </c>
      <c r="J30" s="117">
        <f>ROUND(ROUND((SUM(BE90:BE580)),2)*I30,2)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17">
        <f>ROUND(SUM(BF90:BF580),2)</f>
        <v>0</v>
      </c>
      <c r="G31" s="41"/>
      <c r="H31" s="41"/>
      <c r="I31" s="118">
        <v>0.15</v>
      </c>
      <c r="J31" s="117">
        <f>ROUND(ROUND((SUM(BF90:BF580)),2)*I31,2)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17">
        <f>ROUND(SUM(BG90:BG580),2)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17">
        <f>ROUND(SUM(BH90:BH580),2)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17">
        <f>ROUND(SUM(BI90:BI580),2)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54</v>
      </c>
      <c r="E36" s="70"/>
      <c r="F36" s="70"/>
      <c r="G36" s="121" t="s">
        <v>55</v>
      </c>
      <c r="H36" s="122" t="s">
        <v>56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126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293" t="str">
        <f>E7</f>
        <v>III/1257 Polánka, most ev.č. 1257-3</v>
      </c>
      <c r="F45" s="294"/>
      <c r="G45" s="294"/>
      <c r="H45" s="294"/>
      <c r="I45" s="105"/>
      <c r="J45" s="41"/>
      <c r="K45" s="44"/>
    </row>
    <row r="46" spans="2:11" s="1" customFormat="1" ht="14.45" customHeight="1">
      <c r="B46" s="40"/>
      <c r="C46" s="36" t="s">
        <v>124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295" t="str">
        <f>E9</f>
        <v>201 - Most přes Polánecký potok v km 1,884</v>
      </c>
      <c r="F47" s="296"/>
      <c r="G47" s="296"/>
      <c r="H47" s="296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3. 1. 2018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Středočeský kraj,  Zborovská 11, Praha 4</v>
      </c>
      <c r="G51" s="41"/>
      <c r="H51" s="41"/>
      <c r="I51" s="106" t="s">
        <v>37</v>
      </c>
      <c r="J51" s="34" t="str">
        <f>E21</f>
        <v xml:space="preserve">PRAGOPROJEKT, a.s.  Praha 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127</v>
      </c>
      <c r="D54" s="119"/>
      <c r="E54" s="119"/>
      <c r="F54" s="119"/>
      <c r="G54" s="119"/>
      <c r="H54" s="119"/>
      <c r="I54" s="130"/>
      <c r="J54" s="131" t="s">
        <v>128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129</v>
      </c>
      <c r="D56" s="41"/>
      <c r="E56" s="41"/>
      <c r="F56" s="41"/>
      <c r="G56" s="41"/>
      <c r="H56" s="41"/>
      <c r="I56" s="105"/>
      <c r="J56" s="115">
        <f>J90</f>
        <v>0</v>
      </c>
      <c r="K56" s="44"/>
      <c r="AU56" s="23" t="s">
        <v>130</v>
      </c>
    </row>
    <row r="57" spans="2:11" s="7" customFormat="1" ht="24.95" customHeight="1">
      <c r="B57" s="134"/>
      <c r="C57" s="135"/>
      <c r="D57" s="136" t="s">
        <v>265</v>
      </c>
      <c r="E57" s="137"/>
      <c r="F57" s="137"/>
      <c r="G57" s="137"/>
      <c r="H57" s="137"/>
      <c r="I57" s="138"/>
      <c r="J57" s="139">
        <f>J91</f>
        <v>0</v>
      </c>
      <c r="K57" s="140"/>
    </row>
    <row r="58" spans="2:11" s="8" customFormat="1" ht="19.9" customHeight="1">
      <c r="B58" s="141"/>
      <c r="C58" s="142"/>
      <c r="D58" s="143" t="s">
        <v>266</v>
      </c>
      <c r="E58" s="144"/>
      <c r="F58" s="144"/>
      <c r="G58" s="144"/>
      <c r="H58" s="144"/>
      <c r="I58" s="145"/>
      <c r="J58" s="146">
        <f>J92</f>
        <v>0</v>
      </c>
      <c r="K58" s="147"/>
    </row>
    <row r="59" spans="2:11" s="8" customFormat="1" ht="19.9" customHeight="1">
      <c r="B59" s="141"/>
      <c r="C59" s="142"/>
      <c r="D59" s="143" t="s">
        <v>1447</v>
      </c>
      <c r="E59" s="144"/>
      <c r="F59" s="144"/>
      <c r="G59" s="144"/>
      <c r="H59" s="144"/>
      <c r="I59" s="145"/>
      <c r="J59" s="146">
        <f>J207</f>
        <v>0</v>
      </c>
      <c r="K59" s="147"/>
    </row>
    <row r="60" spans="2:11" s="8" customFormat="1" ht="19.9" customHeight="1">
      <c r="B60" s="141"/>
      <c r="C60" s="142"/>
      <c r="D60" s="143" t="s">
        <v>1012</v>
      </c>
      <c r="E60" s="144"/>
      <c r="F60" s="144"/>
      <c r="G60" s="144"/>
      <c r="H60" s="144"/>
      <c r="I60" s="145"/>
      <c r="J60" s="146">
        <f>J240</f>
        <v>0</v>
      </c>
      <c r="K60" s="147"/>
    </row>
    <row r="61" spans="2:11" s="8" customFormat="1" ht="19.9" customHeight="1">
      <c r="B61" s="141"/>
      <c r="C61" s="142"/>
      <c r="D61" s="143" t="s">
        <v>1013</v>
      </c>
      <c r="E61" s="144"/>
      <c r="F61" s="144"/>
      <c r="G61" s="144"/>
      <c r="H61" s="144"/>
      <c r="I61" s="145"/>
      <c r="J61" s="146">
        <f>J298</f>
        <v>0</v>
      </c>
      <c r="K61" s="147"/>
    </row>
    <row r="62" spans="2:11" s="8" customFormat="1" ht="19.9" customHeight="1">
      <c r="B62" s="141"/>
      <c r="C62" s="142"/>
      <c r="D62" s="143" t="s">
        <v>268</v>
      </c>
      <c r="E62" s="144"/>
      <c r="F62" s="144"/>
      <c r="G62" s="144"/>
      <c r="H62" s="144"/>
      <c r="I62" s="145"/>
      <c r="J62" s="146">
        <f>J341</f>
        <v>0</v>
      </c>
      <c r="K62" s="147"/>
    </row>
    <row r="63" spans="2:11" s="8" customFormat="1" ht="19.9" customHeight="1">
      <c r="B63" s="141"/>
      <c r="C63" s="142"/>
      <c r="D63" s="143" t="s">
        <v>1014</v>
      </c>
      <c r="E63" s="144"/>
      <c r="F63" s="144"/>
      <c r="G63" s="144"/>
      <c r="H63" s="144"/>
      <c r="I63" s="145"/>
      <c r="J63" s="146">
        <f>J356</f>
        <v>0</v>
      </c>
      <c r="K63" s="147"/>
    </row>
    <row r="64" spans="2:11" s="8" customFormat="1" ht="19.9" customHeight="1">
      <c r="B64" s="141"/>
      <c r="C64" s="142"/>
      <c r="D64" s="143" t="s">
        <v>733</v>
      </c>
      <c r="E64" s="144"/>
      <c r="F64" s="144"/>
      <c r="G64" s="144"/>
      <c r="H64" s="144"/>
      <c r="I64" s="145"/>
      <c r="J64" s="146">
        <f>J366</f>
        <v>0</v>
      </c>
      <c r="K64" s="147"/>
    </row>
    <row r="65" spans="2:11" s="8" customFormat="1" ht="19.9" customHeight="1">
      <c r="B65" s="141"/>
      <c r="C65" s="142"/>
      <c r="D65" s="143" t="s">
        <v>841</v>
      </c>
      <c r="E65" s="144"/>
      <c r="F65" s="144"/>
      <c r="G65" s="144"/>
      <c r="H65" s="144"/>
      <c r="I65" s="145"/>
      <c r="J65" s="146">
        <f>J466</f>
        <v>0</v>
      </c>
      <c r="K65" s="147"/>
    </row>
    <row r="66" spans="2:11" s="8" customFormat="1" ht="19.9" customHeight="1">
      <c r="B66" s="141"/>
      <c r="C66" s="142"/>
      <c r="D66" s="143" t="s">
        <v>272</v>
      </c>
      <c r="E66" s="144"/>
      <c r="F66" s="144"/>
      <c r="G66" s="144"/>
      <c r="H66" s="144"/>
      <c r="I66" s="145"/>
      <c r="J66" s="146">
        <f>J469</f>
        <v>0</v>
      </c>
      <c r="K66" s="147"/>
    </row>
    <row r="67" spans="2:11" s="7" customFormat="1" ht="24.95" customHeight="1">
      <c r="B67" s="134"/>
      <c r="C67" s="135"/>
      <c r="D67" s="136" t="s">
        <v>1015</v>
      </c>
      <c r="E67" s="137"/>
      <c r="F67" s="137"/>
      <c r="G67" s="137"/>
      <c r="H67" s="137"/>
      <c r="I67" s="138"/>
      <c r="J67" s="139">
        <f>J490</f>
        <v>0</v>
      </c>
      <c r="K67" s="140"/>
    </row>
    <row r="68" spans="2:11" s="8" customFormat="1" ht="19.9" customHeight="1">
      <c r="B68" s="141"/>
      <c r="C68" s="142"/>
      <c r="D68" s="143" t="s">
        <v>1448</v>
      </c>
      <c r="E68" s="144"/>
      <c r="F68" s="144"/>
      <c r="G68" s="144"/>
      <c r="H68" s="144"/>
      <c r="I68" s="145"/>
      <c r="J68" s="146">
        <f>J491</f>
        <v>0</v>
      </c>
      <c r="K68" s="147"/>
    </row>
    <row r="69" spans="2:11" s="7" customFormat="1" ht="24.95" customHeight="1">
      <c r="B69" s="134"/>
      <c r="C69" s="135"/>
      <c r="D69" s="136" t="s">
        <v>133</v>
      </c>
      <c r="E69" s="137"/>
      <c r="F69" s="137"/>
      <c r="G69" s="137"/>
      <c r="H69" s="137"/>
      <c r="I69" s="138"/>
      <c r="J69" s="139">
        <f>J575</f>
        <v>0</v>
      </c>
      <c r="K69" s="140"/>
    </row>
    <row r="70" spans="2:11" s="8" customFormat="1" ht="19.9" customHeight="1">
      <c r="B70" s="141"/>
      <c r="C70" s="142"/>
      <c r="D70" s="143" t="s">
        <v>1449</v>
      </c>
      <c r="E70" s="144"/>
      <c r="F70" s="144"/>
      <c r="G70" s="144"/>
      <c r="H70" s="144"/>
      <c r="I70" s="145"/>
      <c r="J70" s="146">
        <f>J576</f>
        <v>0</v>
      </c>
      <c r="K70" s="147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05"/>
      <c r="J71" s="41"/>
      <c r="K71" s="44"/>
    </row>
    <row r="72" spans="2:11" s="1" customFormat="1" ht="6.95" customHeight="1">
      <c r="B72" s="55"/>
      <c r="C72" s="56"/>
      <c r="D72" s="56"/>
      <c r="E72" s="56"/>
      <c r="F72" s="56"/>
      <c r="G72" s="56"/>
      <c r="H72" s="56"/>
      <c r="I72" s="126"/>
      <c r="J72" s="56"/>
      <c r="K72" s="57"/>
    </row>
    <row r="76" spans="2:12" s="1" customFormat="1" ht="6.95" customHeight="1">
      <c r="B76" s="58"/>
      <c r="C76" s="59"/>
      <c r="D76" s="59"/>
      <c r="E76" s="59"/>
      <c r="F76" s="59"/>
      <c r="G76" s="59"/>
      <c r="H76" s="59"/>
      <c r="I76" s="127"/>
      <c r="J76" s="59"/>
      <c r="K76" s="59"/>
      <c r="L76" s="40"/>
    </row>
    <row r="77" spans="2:12" s="1" customFormat="1" ht="36.95" customHeight="1">
      <c r="B77" s="40"/>
      <c r="C77" s="60" t="s">
        <v>134</v>
      </c>
      <c r="L77" s="40"/>
    </row>
    <row r="78" spans="2:12" s="1" customFormat="1" ht="6.95" customHeight="1">
      <c r="B78" s="40"/>
      <c r="L78" s="40"/>
    </row>
    <row r="79" spans="2:12" s="1" customFormat="1" ht="14.45" customHeight="1">
      <c r="B79" s="40"/>
      <c r="C79" s="62" t="s">
        <v>19</v>
      </c>
      <c r="L79" s="40"/>
    </row>
    <row r="80" spans="2:12" s="1" customFormat="1" ht="22.5" customHeight="1">
      <c r="B80" s="40"/>
      <c r="E80" s="289" t="str">
        <f>E7</f>
        <v>III/1257 Polánka, most ev.č. 1257-3</v>
      </c>
      <c r="F80" s="290"/>
      <c r="G80" s="290"/>
      <c r="H80" s="290"/>
      <c r="L80" s="40"/>
    </row>
    <row r="81" spans="2:12" s="1" customFormat="1" ht="14.45" customHeight="1">
      <c r="B81" s="40"/>
      <c r="C81" s="62" t="s">
        <v>124</v>
      </c>
      <c r="L81" s="40"/>
    </row>
    <row r="82" spans="2:12" s="1" customFormat="1" ht="23.25" customHeight="1">
      <c r="B82" s="40"/>
      <c r="E82" s="270" t="str">
        <f>E9</f>
        <v>201 - Most přes Polánecký potok v km 1,884</v>
      </c>
      <c r="F82" s="291"/>
      <c r="G82" s="291"/>
      <c r="H82" s="291"/>
      <c r="L82" s="40"/>
    </row>
    <row r="83" spans="2:12" s="1" customFormat="1" ht="6.95" customHeight="1">
      <c r="B83" s="40"/>
      <c r="L83" s="40"/>
    </row>
    <row r="84" spans="2:12" s="1" customFormat="1" ht="18" customHeight="1">
      <c r="B84" s="40"/>
      <c r="C84" s="62" t="s">
        <v>25</v>
      </c>
      <c r="F84" s="148" t="str">
        <f>F12</f>
        <v xml:space="preserve"> </v>
      </c>
      <c r="I84" s="149" t="s">
        <v>27</v>
      </c>
      <c r="J84" s="66" t="str">
        <f>IF(J12="","",J12)</f>
        <v>3. 1. 2018</v>
      </c>
      <c r="L84" s="40"/>
    </row>
    <row r="85" spans="2:12" s="1" customFormat="1" ht="6.95" customHeight="1">
      <c r="B85" s="40"/>
      <c r="L85" s="40"/>
    </row>
    <row r="86" spans="2:12" s="1" customFormat="1" ht="15">
      <c r="B86" s="40"/>
      <c r="C86" s="62" t="s">
        <v>31</v>
      </c>
      <c r="F86" s="148" t="str">
        <f>E15</f>
        <v>Středočeský kraj,  Zborovská 11, Praha 4</v>
      </c>
      <c r="I86" s="149" t="s">
        <v>37</v>
      </c>
      <c r="J86" s="148" t="str">
        <f>E21</f>
        <v xml:space="preserve">PRAGOPROJEKT, a.s.  Praha </v>
      </c>
      <c r="L86" s="40"/>
    </row>
    <row r="87" spans="2:12" s="1" customFormat="1" ht="14.45" customHeight="1">
      <c r="B87" s="40"/>
      <c r="C87" s="62" t="s">
        <v>35</v>
      </c>
      <c r="F87" s="148" t="str">
        <f>IF(E18="","",E18)</f>
        <v/>
      </c>
      <c r="L87" s="40"/>
    </row>
    <row r="88" spans="2:12" s="1" customFormat="1" ht="10.35" customHeight="1">
      <c r="B88" s="40"/>
      <c r="L88" s="40"/>
    </row>
    <row r="89" spans="2:20" s="9" customFormat="1" ht="29.25" customHeight="1">
      <c r="B89" s="150"/>
      <c r="C89" s="151" t="s">
        <v>135</v>
      </c>
      <c r="D89" s="152" t="s">
        <v>63</v>
      </c>
      <c r="E89" s="152" t="s">
        <v>59</v>
      </c>
      <c r="F89" s="152" t="s">
        <v>136</v>
      </c>
      <c r="G89" s="152" t="s">
        <v>137</v>
      </c>
      <c r="H89" s="152" t="s">
        <v>138</v>
      </c>
      <c r="I89" s="153" t="s">
        <v>139</v>
      </c>
      <c r="J89" s="152" t="s">
        <v>128</v>
      </c>
      <c r="K89" s="154" t="s">
        <v>140</v>
      </c>
      <c r="L89" s="150"/>
      <c r="M89" s="72" t="s">
        <v>141</v>
      </c>
      <c r="N89" s="73" t="s">
        <v>48</v>
      </c>
      <c r="O89" s="73" t="s">
        <v>142</v>
      </c>
      <c r="P89" s="73" t="s">
        <v>143</v>
      </c>
      <c r="Q89" s="73" t="s">
        <v>144</v>
      </c>
      <c r="R89" s="73" t="s">
        <v>145</v>
      </c>
      <c r="S89" s="73" t="s">
        <v>146</v>
      </c>
      <c r="T89" s="74" t="s">
        <v>147</v>
      </c>
    </row>
    <row r="90" spans="2:63" s="1" customFormat="1" ht="29.25" customHeight="1">
      <c r="B90" s="40"/>
      <c r="C90" s="76" t="s">
        <v>129</v>
      </c>
      <c r="J90" s="155">
        <f>BK90</f>
        <v>0</v>
      </c>
      <c r="L90" s="40"/>
      <c r="M90" s="75"/>
      <c r="N90" s="67"/>
      <c r="O90" s="67"/>
      <c r="P90" s="156">
        <f>P91+P490+P575</f>
        <v>0</v>
      </c>
      <c r="Q90" s="67"/>
      <c r="R90" s="156">
        <f>R91+R490+R575</f>
        <v>849.3426109343002</v>
      </c>
      <c r="S90" s="67"/>
      <c r="T90" s="157">
        <f>T91+T490+T575</f>
        <v>264.72024</v>
      </c>
      <c r="AT90" s="23" t="s">
        <v>77</v>
      </c>
      <c r="AU90" s="23" t="s">
        <v>130</v>
      </c>
      <c r="BK90" s="158">
        <f>BK91+BK490+BK575</f>
        <v>0</v>
      </c>
    </row>
    <row r="91" spans="2:63" s="10" customFormat="1" ht="37.35" customHeight="1">
      <c r="B91" s="159"/>
      <c r="D91" s="160" t="s">
        <v>77</v>
      </c>
      <c r="E91" s="161" t="s">
        <v>273</v>
      </c>
      <c r="F91" s="161" t="s">
        <v>274</v>
      </c>
      <c r="I91" s="162"/>
      <c r="J91" s="163">
        <f>BK91</f>
        <v>0</v>
      </c>
      <c r="L91" s="159"/>
      <c r="M91" s="164"/>
      <c r="N91" s="165"/>
      <c r="O91" s="165"/>
      <c r="P91" s="166">
        <f>P92+P207+P240+P298+P341+P356+P366+P466+P469</f>
        <v>0</v>
      </c>
      <c r="Q91" s="165"/>
      <c r="R91" s="166">
        <f>R92+R207+R240+R298+R341+R356+R366+R466+R469</f>
        <v>848.7241758643002</v>
      </c>
      <c r="S91" s="165"/>
      <c r="T91" s="167">
        <f>T92+T207+T240+T298+T341+T356+T366+T466+T469</f>
        <v>264.4276</v>
      </c>
      <c r="AR91" s="160" t="s">
        <v>24</v>
      </c>
      <c r="AT91" s="168" t="s">
        <v>77</v>
      </c>
      <c r="AU91" s="168" t="s">
        <v>78</v>
      </c>
      <c r="AY91" s="160" t="s">
        <v>151</v>
      </c>
      <c r="BK91" s="169">
        <f>BK92+BK207+BK240+BK298+BK341+BK356+BK366+BK466+BK469</f>
        <v>0</v>
      </c>
    </row>
    <row r="92" spans="2:63" s="10" customFormat="1" ht="19.9" customHeight="1">
      <c r="B92" s="159"/>
      <c r="D92" s="170" t="s">
        <v>77</v>
      </c>
      <c r="E92" s="171" t="s">
        <v>24</v>
      </c>
      <c r="F92" s="171" t="s">
        <v>275</v>
      </c>
      <c r="I92" s="162"/>
      <c r="J92" s="172">
        <f>BK92</f>
        <v>0</v>
      </c>
      <c r="L92" s="159"/>
      <c r="M92" s="164"/>
      <c r="N92" s="165"/>
      <c r="O92" s="165"/>
      <c r="P92" s="166">
        <f>SUM(P93:P206)</f>
        <v>0</v>
      </c>
      <c r="Q92" s="165"/>
      <c r="R92" s="166">
        <f>SUM(R93:R206)</f>
        <v>209.02103496200002</v>
      </c>
      <c r="S92" s="165"/>
      <c r="T92" s="167">
        <f>SUM(T93:T206)</f>
        <v>0</v>
      </c>
      <c r="AR92" s="160" t="s">
        <v>24</v>
      </c>
      <c r="AT92" s="168" t="s">
        <v>77</v>
      </c>
      <c r="AU92" s="168" t="s">
        <v>24</v>
      </c>
      <c r="AY92" s="160" t="s">
        <v>151</v>
      </c>
      <c r="BK92" s="169">
        <f>SUM(BK93:BK206)</f>
        <v>0</v>
      </c>
    </row>
    <row r="93" spans="2:65" s="1" customFormat="1" ht="22.5" customHeight="1">
      <c r="B93" s="173"/>
      <c r="C93" s="174" t="s">
        <v>24</v>
      </c>
      <c r="D93" s="174" t="s">
        <v>154</v>
      </c>
      <c r="E93" s="175" t="s">
        <v>1450</v>
      </c>
      <c r="F93" s="176" t="s">
        <v>1451</v>
      </c>
      <c r="G93" s="177" t="s">
        <v>451</v>
      </c>
      <c r="H93" s="178">
        <v>20</v>
      </c>
      <c r="I93" s="179"/>
      <c r="J93" s="180">
        <f>ROUND(I93*H93,2)</f>
        <v>0</v>
      </c>
      <c r="K93" s="176" t="s">
        <v>158</v>
      </c>
      <c r="L93" s="40"/>
      <c r="M93" s="181" t="s">
        <v>5</v>
      </c>
      <c r="N93" s="182" t="s">
        <v>49</v>
      </c>
      <c r="O93" s="41"/>
      <c r="P93" s="183">
        <f>O93*H93</f>
        <v>0</v>
      </c>
      <c r="Q93" s="183">
        <v>0.0179717481</v>
      </c>
      <c r="R93" s="183">
        <f>Q93*H93</f>
        <v>0.359434962</v>
      </c>
      <c r="S93" s="183">
        <v>0</v>
      </c>
      <c r="T93" s="184">
        <f>S93*H93</f>
        <v>0</v>
      </c>
      <c r="AR93" s="23" t="s">
        <v>176</v>
      </c>
      <c r="AT93" s="23" t="s">
        <v>154</v>
      </c>
      <c r="AU93" s="23" t="s">
        <v>87</v>
      </c>
      <c r="AY93" s="23" t="s">
        <v>151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24</v>
      </c>
      <c r="BK93" s="185">
        <f>ROUND(I93*H93,2)</f>
        <v>0</v>
      </c>
      <c r="BL93" s="23" t="s">
        <v>176</v>
      </c>
      <c r="BM93" s="23" t="s">
        <v>1452</v>
      </c>
    </row>
    <row r="94" spans="2:51" s="11" customFormat="1" ht="13.5">
      <c r="B94" s="186"/>
      <c r="D94" s="187" t="s">
        <v>161</v>
      </c>
      <c r="E94" s="188" t="s">
        <v>5</v>
      </c>
      <c r="F94" s="189" t="s">
        <v>399</v>
      </c>
      <c r="H94" s="190">
        <v>20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161</v>
      </c>
      <c r="AU94" s="195" t="s">
        <v>87</v>
      </c>
      <c r="AV94" s="11" t="s">
        <v>87</v>
      </c>
      <c r="AW94" s="11" t="s">
        <v>41</v>
      </c>
      <c r="AX94" s="11" t="s">
        <v>24</v>
      </c>
      <c r="AY94" s="195" t="s">
        <v>151</v>
      </c>
    </row>
    <row r="95" spans="2:65" s="1" customFormat="1" ht="22.5" customHeight="1">
      <c r="B95" s="173"/>
      <c r="C95" s="174" t="s">
        <v>87</v>
      </c>
      <c r="D95" s="174" t="s">
        <v>154</v>
      </c>
      <c r="E95" s="175" t="s">
        <v>1453</v>
      </c>
      <c r="F95" s="176" t="s">
        <v>1454</v>
      </c>
      <c r="G95" s="177" t="s">
        <v>1025</v>
      </c>
      <c r="H95" s="178">
        <v>200</v>
      </c>
      <c r="I95" s="179"/>
      <c r="J95" s="180">
        <f>ROUND(I95*H95,2)</f>
        <v>0</v>
      </c>
      <c r="K95" s="176" t="s">
        <v>158</v>
      </c>
      <c r="L95" s="40"/>
      <c r="M95" s="181" t="s">
        <v>5</v>
      </c>
      <c r="N95" s="182" t="s">
        <v>49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3" t="s">
        <v>176</v>
      </c>
      <c r="AT95" s="23" t="s">
        <v>154</v>
      </c>
      <c r="AU95" s="23" t="s">
        <v>87</v>
      </c>
      <c r="AY95" s="23" t="s">
        <v>151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24</v>
      </c>
      <c r="BK95" s="185">
        <f>ROUND(I95*H95,2)</f>
        <v>0</v>
      </c>
      <c r="BL95" s="23" t="s">
        <v>176</v>
      </c>
      <c r="BM95" s="23" t="s">
        <v>1455</v>
      </c>
    </row>
    <row r="96" spans="2:51" s="11" customFormat="1" ht="13.5">
      <c r="B96" s="186"/>
      <c r="D96" s="187" t="s">
        <v>161</v>
      </c>
      <c r="E96" s="188" t="s">
        <v>5</v>
      </c>
      <c r="F96" s="189" t="s">
        <v>1456</v>
      </c>
      <c r="H96" s="190">
        <v>200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95" t="s">
        <v>161</v>
      </c>
      <c r="AU96" s="195" t="s">
        <v>87</v>
      </c>
      <c r="AV96" s="11" t="s">
        <v>87</v>
      </c>
      <c r="AW96" s="11" t="s">
        <v>41</v>
      </c>
      <c r="AX96" s="11" t="s">
        <v>24</v>
      </c>
      <c r="AY96" s="195" t="s">
        <v>151</v>
      </c>
    </row>
    <row r="97" spans="2:65" s="1" customFormat="1" ht="22.5" customHeight="1">
      <c r="B97" s="173"/>
      <c r="C97" s="174" t="s">
        <v>150</v>
      </c>
      <c r="D97" s="174" t="s">
        <v>154</v>
      </c>
      <c r="E97" s="175" t="s">
        <v>1457</v>
      </c>
      <c r="F97" s="176" t="s">
        <v>1458</v>
      </c>
      <c r="G97" s="177" t="s">
        <v>1459</v>
      </c>
      <c r="H97" s="178">
        <v>10</v>
      </c>
      <c r="I97" s="179"/>
      <c r="J97" s="180">
        <f>ROUND(I97*H97,2)</f>
        <v>0</v>
      </c>
      <c r="K97" s="176" t="s">
        <v>158</v>
      </c>
      <c r="L97" s="40"/>
      <c r="M97" s="181" t="s">
        <v>5</v>
      </c>
      <c r="N97" s="182" t="s">
        <v>49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3" t="s">
        <v>176</v>
      </c>
      <c r="AT97" s="23" t="s">
        <v>154</v>
      </c>
      <c r="AU97" s="23" t="s">
        <v>87</v>
      </c>
      <c r="AY97" s="23" t="s">
        <v>151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176</v>
      </c>
      <c r="BM97" s="23" t="s">
        <v>1460</v>
      </c>
    </row>
    <row r="98" spans="2:51" s="11" customFormat="1" ht="13.5">
      <c r="B98" s="186"/>
      <c r="D98" s="187" t="s">
        <v>161</v>
      </c>
      <c r="E98" s="188" t="s">
        <v>5</v>
      </c>
      <c r="F98" s="189" t="s">
        <v>29</v>
      </c>
      <c r="H98" s="190">
        <v>10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5" t="s">
        <v>161</v>
      </c>
      <c r="AU98" s="195" t="s">
        <v>87</v>
      </c>
      <c r="AV98" s="11" t="s">
        <v>87</v>
      </c>
      <c r="AW98" s="11" t="s">
        <v>41</v>
      </c>
      <c r="AX98" s="11" t="s">
        <v>24</v>
      </c>
      <c r="AY98" s="195" t="s">
        <v>151</v>
      </c>
    </row>
    <row r="99" spans="2:65" s="1" customFormat="1" ht="22.5" customHeight="1">
      <c r="B99" s="173"/>
      <c r="C99" s="174" t="s">
        <v>176</v>
      </c>
      <c r="D99" s="174" t="s">
        <v>154</v>
      </c>
      <c r="E99" s="175" t="s">
        <v>297</v>
      </c>
      <c r="F99" s="176" t="s">
        <v>741</v>
      </c>
      <c r="G99" s="177" t="s">
        <v>299</v>
      </c>
      <c r="H99" s="178">
        <v>308</v>
      </c>
      <c r="I99" s="179"/>
      <c r="J99" s="180">
        <f>ROUND(I99*H99,2)</f>
        <v>0</v>
      </c>
      <c r="K99" s="176" t="s">
        <v>158</v>
      </c>
      <c r="L99" s="40"/>
      <c r="M99" s="181" t="s">
        <v>5</v>
      </c>
      <c r="N99" s="182" t="s">
        <v>49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3" t="s">
        <v>176</v>
      </c>
      <c r="AT99" s="23" t="s">
        <v>154</v>
      </c>
      <c r="AU99" s="23" t="s">
        <v>87</v>
      </c>
      <c r="AY99" s="23" t="s">
        <v>151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24</v>
      </c>
      <c r="BK99" s="185">
        <f>ROUND(I99*H99,2)</f>
        <v>0</v>
      </c>
      <c r="BL99" s="23" t="s">
        <v>176</v>
      </c>
      <c r="BM99" s="23" t="s">
        <v>1461</v>
      </c>
    </row>
    <row r="100" spans="2:51" s="12" customFormat="1" ht="13.5">
      <c r="B100" s="211"/>
      <c r="D100" s="206" t="s">
        <v>161</v>
      </c>
      <c r="E100" s="212" t="s">
        <v>5</v>
      </c>
      <c r="F100" s="213" t="s">
        <v>1462</v>
      </c>
      <c r="H100" s="214" t="s">
        <v>5</v>
      </c>
      <c r="I100" s="215"/>
      <c r="L100" s="211"/>
      <c r="M100" s="216"/>
      <c r="N100" s="217"/>
      <c r="O100" s="217"/>
      <c r="P100" s="217"/>
      <c r="Q100" s="217"/>
      <c r="R100" s="217"/>
      <c r="S100" s="217"/>
      <c r="T100" s="218"/>
      <c r="AT100" s="214" t="s">
        <v>161</v>
      </c>
      <c r="AU100" s="214" t="s">
        <v>87</v>
      </c>
      <c r="AV100" s="12" t="s">
        <v>24</v>
      </c>
      <c r="AW100" s="12" t="s">
        <v>41</v>
      </c>
      <c r="AX100" s="12" t="s">
        <v>78</v>
      </c>
      <c r="AY100" s="214" t="s">
        <v>151</v>
      </c>
    </row>
    <row r="101" spans="2:51" s="11" customFormat="1" ht="13.5">
      <c r="B101" s="186"/>
      <c r="D101" s="187" t="s">
        <v>161</v>
      </c>
      <c r="E101" s="188" t="s">
        <v>5</v>
      </c>
      <c r="F101" s="189" t="s">
        <v>1463</v>
      </c>
      <c r="H101" s="190">
        <v>308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95" t="s">
        <v>161</v>
      </c>
      <c r="AU101" s="195" t="s">
        <v>87</v>
      </c>
      <c r="AV101" s="11" t="s">
        <v>87</v>
      </c>
      <c r="AW101" s="11" t="s">
        <v>41</v>
      </c>
      <c r="AX101" s="11" t="s">
        <v>24</v>
      </c>
      <c r="AY101" s="195" t="s">
        <v>151</v>
      </c>
    </row>
    <row r="102" spans="2:65" s="1" customFormat="1" ht="22.5" customHeight="1">
      <c r="B102" s="173"/>
      <c r="C102" s="174" t="s">
        <v>175</v>
      </c>
      <c r="D102" s="174" t="s">
        <v>154</v>
      </c>
      <c r="E102" s="175" t="s">
        <v>1464</v>
      </c>
      <c r="F102" s="176" t="s">
        <v>1465</v>
      </c>
      <c r="G102" s="177" t="s">
        <v>299</v>
      </c>
      <c r="H102" s="178">
        <v>327.7</v>
      </c>
      <c r="I102" s="179"/>
      <c r="J102" s="180">
        <f>ROUND(I102*H102,2)</f>
        <v>0</v>
      </c>
      <c r="K102" s="176" t="s">
        <v>158</v>
      </c>
      <c r="L102" s="40"/>
      <c r="M102" s="181" t="s">
        <v>5</v>
      </c>
      <c r="N102" s="182" t="s">
        <v>49</v>
      </c>
      <c r="O102" s="41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3" t="s">
        <v>176</v>
      </c>
      <c r="AT102" s="23" t="s">
        <v>154</v>
      </c>
      <c r="AU102" s="23" t="s">
        <v>87</v>
      </c>
      <c r="AY102" s="23" t="s">
        <v>151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24</v>
      </c>
      <c r="BK102" s="185">
        <f>ROUND(I102*H102,2)</f>
        <v>0</v>
      </c>
      <c r="BL102" s="23" t="s">
        <v>176</v>
      </c>
      <c r="BM102" s="23" t="s">
        <v>1466</v>
      </c>
    </row>
    <row r="103" spans="2:51" s="12" customFormat="1" ht="13.5">
      <c r="B103" s="211"/>
      <c r="D103" s="206" t="s">
        <v>161</v>
      </c>
      <c r="E103" s="212" t="s">
        <v>5</v>
      </c>
      <c r="F103" s="213" t="s">
        <v>1467</v>
      </c>
      <c r="H103" s="214" t="s">
        <v>5</v>
      </c>
      <c r="I103" s="215"/>
      <c r="L103" s="211"/>
      <c r="M103" s="216"/>
      <c r="N103" s="217"/>
      <c r="O103" s="217"/>
      <c r="P103" s="217"/>
      <c r="Q103" s="217"/>
      <c r="R103" s="217"/>
      <c r="S103" s="217"/>
      <c r="T103" s="218"/>
      <c r="AT103" s="214" t="s">
        <v>161</v>
      </c>
      <c r="AU103" s="214" t="s">
        <v>87</v>
      </c>
      <c r="AV103" s="12" t="s">
        <v>24</v>
      </c>
      <c r="AW103" s="12" t="s">
        <v>41</v>
      </c>
      <c r="AX103" s="12" t="s">
        <v>78</v>
      </c>
      <c r="AY103" s="214" t="s">
        <v>151</v>
      </c>
    </row>
    <row r="104" spans="2:51" s="11" customFormat="1" ht="13.5">
      <c r="B104" s="186"/>
      <c r="D104" s="206" t="s">
        <v>161</v>
      </c>
      <c r="E104" s="195" t="s">
        <v>5</v>
      </c>
      <c r="F104" s="207" t="s">
        <v>1468</v>
      </c>
      <c r="H104" s="208">
        <v>295.05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5" t="s">
        <v>161</v>
      </c>
      <c r="AU104" s="195" t="s">
        <v>87</v>
      </c>
      <c r="AV104" s="11" t="s">
        <v>87</v>
      </c>
      <c r="AW104" s="11" t="s">
        <v>41</v>
      </c>
      <c r="AX104" s="11" t="s">
        <v>78</v>
      </c>
      <c r="AY104" s="195" t="s">
        <v>151</v>
      </c>
    </row>
    <row r="105" spans="2:51" s="12" customFormat="1" ht="13.5">
      <c r="B105" s="211"/>
      <c r="D105" s="206" t="s">
        <v>161</v>
      </c>
      <c r="E105" s="212" t="s">
        <v>5</v>
      </c>
      <c r="F105" s="213" t="s">
        <v>1469</v>
      </c>
      <c r="H105" s="214" t="s">
        <v>5</v>
      </c>
      <c r="I105" s="215"/>
      <c r="L105" s="211"/>
      <c r="M105" s="216"/>
      <c r="N105" s="217"/>
      <c r="O105" s="217"/>
      <c r="P105" s="217"/>
      <c r="Q105" s="217"/>
      <c r="R105" s="217"/>
      <c r="S105" s="217"/>
      <c r="T105" s="218"/>
      <c r="AT105" s="214" t="s">
        <v>161</v>
      </c>
      <c r="AU105" s="214" t="s">
        <v>87</v>
      </c>
      <c r="AV105" s="12" t="s">
        <v>24</v>
      </c>
      <c r="AW105" s="12" t="s">
        <v>41</v>
      </c>
      <c r="AX105" s="12" t="s">
        <v>78</v>
      </c>
      <c r="AY105" s="214" t="s">
        <v>151</v>
      </c>
    </row>
    <row r="106" spans="2:51" s="11" customFormat="1" ht="13.5">
      <c r="B106" s="186"/>
      <c r="D106" s="206" t="s">
        <v>161</v>
      </c>
      <c r="E106" s="195" t="s">
        <v>5</v>
      </c>
      <c r="F106" s="207" t="s">
        <v>1470</v>
      </c>
      <c r="H106" s="208">
        <v>32.65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95" t="s">
        <v>161</v>
      </c>
      <c r="AU106" s="195" t="s">
        <v>87</v>
      </c>
      <c r="AV106" s="11" t="s">
        <v>87</v>
      </c>
      <c r="AW106" s="11" t="s">
        <v>41</v>
      </c>
      <c r="AX106" s="11" t="s">
        <v>78</v>
      </c>
      <c r="AY106" s="195" t="s">
        <v>151</v>
      </c>
    </row>
    <row r="107" spans="2:51" s="13" customFormat="1" ht="13.5">
      <c r="B107" s="225"/>
      <c r="D107" s="187" t="s">
        <v>161</v>
      </c>
      <c r="E107" s="226" t="s">
        <v>5</v>
      </c>
      <c r="F107" s="227" t="s">
        <v>283</v>
      </c>
      <c r="H107" s="228">
        <v>327.7</v>
      </c>
      <c r="I107" s="229"/>
      <c r="L107" s="225"/>
      <c r="M107" s="230"/>
      <c r="N107" s="231"/>
      <c r="O107" s="231"/>
      <c r="P107" s="231"/>
      <c r="Q107" s="231"/>
      <c r="R107" s="231"/>
      <c r="S107" s="231"/>
      <c r="T107" s="232"/>
      <c r="AT107" s="233" t="s">
        <v>161</v>
      </c>
      <c r="AU107" s="233" t="s">
        <v>87</v>
      </c>
      <c r="AV107" s="13" t="s">
        <v>176</v>
      </c>
      <c r="AW107" s="13" t="s">
        <v>41</v>
      </c>
      <c r="AX107" s="13" t="s">
        <v>24</v>
      </c>
      <c r="AY107" s="233" t="s">
        <v>151</v>
      </c>
    </row>
    <row r="108" spans="2:65" s="1" customFormat="1" ht="22.5" customHeight="1">
      <c r="B108" s="173"/>
      <c r="C108" s="174" t="s">
        <v>197</v>
      </c>
      <c r="D108" s="174" t="s">
        <v>154</v>
      </c>
      <c r="E108" s="175" t="s">
        <v>1471</v>
      </c>
      <c r="F108" s="176" t="s">
        <v>1472</v>
      </c>
      <c r="G108" s="177" t="s">
        <v>299</v>
      </c>
      <c r="H108" s="178">
        <v>163.85</v>
      </c>
      <c r="I108" s="179"/>
      <c r="J108" s="180">
        <f>ROUND(I108*H108,2)</f>
        <v>0</v>
      </c>
      <c r="K108" s="176" t="s">
        <v>158</v>
      </c>
      <c r="L108" s="40"/>
      <c r="M108" s="181" t="s">
        <v>5</v>
      </c>
      <c r="N108" s="182" t="s">
        <v>49</v>
      </c>
      <c r="O108" s="41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3" t="s">
        <v>176</v>
      </c>
      <c r="AT108" s="23" t="s">
        <v>154</v>
      </c>
      <c r="AU108" s="23" t="s">
        <v>87</v>
      </c>
      <c r="AY108" s="23" t="s">
        <v>151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24</v>
      </c>
      <c r="BK108" s="185">
        <f>ROUND(I108*H108,2)</f>
        <v>0</v>
      </c>
      <c r="BL108" s="23" t="s">
        <v>176</v>
      </c>
      <c r="BM108" s="23" t="s">
        <v>1473</v>
      </c>
    </row>
    <row r="109" spans="2:51" s="11" customFormat="1" ht="13.5">
      <c r="B109" s="186"/>
      <c r="D109" s="187" t="s">
        <v>161</v>
      </c>
      <c r="E109" s="188" t="s">
        <v>5</v>
      </c>
      <c r="F109" s="189" t="s">
        <v>1474</v>
      </c>
      <c r="H109" s="190">
        <v>163.85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95" t="s">
        <v>161</v>
      </c>
      <c r="AU109" s="195" t="s">
        <v>87</v>
      </c>
      <c r="AV109" s="11" t="s">
        <v>87</v>
      </c>
      <c r="AW109" s="11" t="s">
        <v>41</v>
      </c>
      <c r="AX109" s="11" t="s">
        <v>24</v>
      </c>
      <c r="AY109" s="195" t="s">
        <v>151</v>
      </c>
    </row>
    <row r="110" spans="2:65" s="1" customFormat="1" ht="22.5" customHeight="1">
      <c r="B110" s="173"/>
      <c r="C110" s="174" t="s">
        <v>203</v>
      </c>
      <c r="D110" s="174" t="s">
        <v>154</v>
      </c>
      <c r="E110" s="175" t="s">
        <v>1475</v>
      </c>
      <c r="F110" s="176" t="s">
        <v>1476</v>
      </c>
      <c r="G110" s="177" t="s">
        <v>299</v>
      </c>
      <c r="H110" s="178">
        <v>14</v>
      </c>
      <c r="I110" s="179"/>
      <c r="J110" s="180">
        <f>ROUND(I110*H110,2)</f>
        <v>0</v>
      </c>
      <c r="K110" s="176" t="s">
        <v>158</v>
      </c>
      <c r="L110" s="40"/>
      <c r="M110" s="181" t="s">
        <v>5</v>
      </c>
      <c r="N110" s="182" t="s">
        <v>49</v>
      </c>
      <c r="O110" s="41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3" t="s">
        <v>176</v>
      </c>
      <c r="AT110" s="23" t="s">
        <v>154</v>
      </c>
      <c r="AU110" s="23" t="s">
        <v>87</v>
      </c>
      <c r="AY110" s="23" t="s">
        <v>151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24</v>
      </c>
      <c r="BK110" s="185">
        <f>ROUND(I110*H110,2)</f>
        <v>0</v>
      </c>
      <c r="BL110" s="23" t="s">
        <v>176</v>
      </c>
      <c r="BM110" s="23" t="s">
        <v>1477</v>
      </c>
    </row>
    <row r="111" spans="2:51" s="12" customFormat="1" ht="13.5">
      <c r="B111" s="211"/>
      <c r="D111" s="206" t="s">
        <v>161</v>
      </c>
      <c r="E111" s="212" t="s">
        <v>5</v>
      </c>
      <c r="F111" s="213" t="s">
        <v>1478</v>
      </c>
      <c r="H111" s="214" t="s">
        <v>5</v>
      </c>
      <c r="I111" s="215"/>
      <c r="L111" s="211"/>
      <c r="M111" s="216"/>
      <c r="N111" s="217"/>
      <c r="O111" s="217"/>
      <c r="P111" s="217"/>
      <c r="Q111" s="217"/>
      <c r="R111" s="217"/>
      <c r="S111" s="217"/>
      <c r="T111" s="218"/>
      <c r="AT111" s="214" t="s">
        <v>161</v>
      </c>
      <c r="AU111" s="214" t="s">
        <v>87</v>
      </c>
      <c r="AV111" s="12" t="s">
        <v>24</v>
      </c>
      <c r="AW111" s="12" t="s">
        <v>41</v>
      </c>
      <c r="AX111" s="12" t="s">
        <v>78</v>
      </c>
      <c r="AY111" s="214" t="s">
        <v>151</v>
      </c>
    </row>
    <row r="112" spans="2:51" s="11" customFormat="1" ht="13.5">
      <c r="B112" s="186"/>
      <c r="D112" s="187" t="s">
        <v>161</v>
      </c>
      <c r="E112" s="188" t="s">
        <v>5</v>
      </c>
      <c r="F112" s="189" t="s">
        <v>1479</v>
      </c>
      <c r="H112" s="190">
        <v>14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95" t="s">
        <v>161</v>
      </c>
      <c r="AU112" s="195" t="s">
        <v>87</v>
      </c>
      <c r="AV112" s="11" t="s">
        <v>87</v>
      </c>
      <c r="AW112" s="11" t="s">
        <v>41</v>
      </c>
      <c r="AX112" s="11" t="s">
        <v>24</v>
      </c>
      <c r="AY112" s="195" t="s">
        <v>151</v>
      </c>
    </row>
    <row r="113" spans="2:65" s="1" customFormat="1" ht="22.5" customHeight="1">
      <c r="B113" s="173"/>
      <c r="C113" s="174" t="s">
        <v>213</v>
      </c>
      <c r="D113" s="174" t="s">
        <v>154</v>
      </c>
      <c r="E113" s="175" t="s">
        <v>1480</v>
      </c>
      <c r="F113" s="176" t="s">
        <v>1481</v>
      </c>
      <c r="G113" s="177" t="s">
        <v>299</v>
      </c>
      <c r="H113" s="178">
        <v>14</v>
      </c>
      <c r="I113" s="179"/>
      <c r="J113" s="180">
        <f>ROUND(I113*H113,2)</f>
        <v>0</v>
      </c>
      <c r="K113" s="176" t="s">
        <v>158</v>
      </c>
      <c r="L113" s="40"/>
      <c r="M113" s="181" t="s">
        <v>5</v>
      </c>
      <c r="N113" s="182" t="s">
        <v>49</v>
      </c>
      <c r="O113" s="41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3" t="s">
        <v>176</v>
      </c>
      <c r="AT113" s="23" t="s">
        <v>154</v>
      </c>
      <c r="AU113" s="23" t="s">
        <v>87</v>
      </c>
      <c r="AY113" s="23" t="s">
        <v>151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3" t="s">
        <v>24</v>
      </c>
      <c r="BK113" s="185">
        <f>ROUND(I113*H113,2)</f>
        <v>0</v>
      </c>
      <c r="BL113" s="23" t="s">
        <v>176</v>
      </c>
      <c r="BM113" s="23" t="s">
        <v>1482</v>
      </c>
    </row>
    <row r="114" spans="2:51" s="12" customFormat="1" ht="13.5">
      <c r="B114" s="211"/>
      <c r="D114" s="206" t="s">
        <v>161</v>
      </c>
      <c r="E114" s="212" t="s">
        <v>5</v>
      </c>
      <c r="F114" s="213" t="s">
        <v>1483</v>
      </c>
      <c r="H114" s="214" t="s">
        <v>5</v>
      </c>
      <c r="I114" s="215"/>
      <c r="L114" s="211"/>
      <c r="M114" s="216"/>
      <c r="N114" s="217"/>
      <c r="O114" s="217"/>
      <c r="P114" s="217"/>
      <c r="Q114" s="217"/>
      <c r="R114" s="217"/>
      <c r="S114" s="217"/>
      <c r="T114" s="218"/>
      <c r="AT114" s="214" t="s">
        <v>161</v>
      </c>
      <c r="AU114" s="214" t="s">
        <v>87</v>
      </c>
      <c r="AV114" s="12" t="s">
        <v>24</v>
      </c>
      <c r="AW114" s="12" t="s">
        <v>41</v>
      </c>
      <c r="AX114" s="12" t="s">
        <v>78</v>
      </c>
      <c r="AY114" s="214" t="s">
        <v>151</v>
      </c>
    </row>
    <row r="115" spans="2:51" s="11" customFormat="1" ht="13.5">
      <c r="B115" s="186"/>
      <c r="D115" s="187" t="s">
        <v>161</v>
      </c>
      <c r="E115" s="188" t="s">
        <v>5</v>
      </c>
      <c r="F115" s="189" t="s">
        <v>1479</v>
      </c>
      <c r="H115" s="190">
        <v>14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95" t="s">
        <v>161</v>
      </c>
      <c r="AU115" s="195" t="s">
        <v>87</v>
      </c>
      <c r="AV115" s="11" t="s">
        <v>87</v>
      </c>
      <c r="AW115" s="11" t="s">
        <v>41</v>
      </c>
      <c r="AX115" s="11" t="s">
        <v>24</v>
      </c>
      <c r="AY115" s="195" t="s">
        <v>151</v>
      </c>
    </row>
    <row r="116" spans="2:65" s="1" customFormat="1" ht="22.5" customHeight="1">
      <c r="B116" s="173"/>
      <c r="C116" s="174" t="s">
        <v>221</v>
      </c>
      <c r="D116" s="174" t="s">
        <v>154</v>
      </c>
      <c r="E116" s="175" t="s">
        <v>1484</v>
      </c>
      <c r="F116" s="176" t="s">
        <v>1485</v>
      </c>
      <c r="G116" s="177" t="s">
        <v>278</v>
      </c>
      <c r="H116" s="178">
        <v>60</v>
      </c>
      <c r="I116" s="179"/>
      <c r="J116" s="180">
        <f>ROUND(I116*H116,2)</f>
        <v>0</v>
      </c>
      <c r="K116" s="176" t="s">
        <v>158</v>
      </c>
      <c r="L116" s="40"/>
      <c r="M116" s="181" t="s">
        <v>5</v>
      </c>
      <c r="N116" s="182" t="s">
        <v>49</v>
      </c>
      <c r="O116" s="41"/>
      <c r="P116" s="183">
        <f>O116*H116</f>
        <v>0</v>
      </c>
      <c r="Q116" s="183">
        <v>0.00014</v>
      </c>
      <c r="R116" s="183">
        <f>Q116*H116</f>
        <v>0.0084</v>
      </c>
      <c r="S116" s="183">
        <v>0</v>
      </c>
      <c r="T116" s="184">
        <f>S116*H116</f>
        <v>0</v>
      </c>
      <c r="AR116" s="23" t="s">
        <v>176</v>
      </c>
      <c r="AT116" s="23" t="s">
        <v>154</v>
      </c>
      <c r="AU116" s="23" t="s">
        <v>87</v>
      </c>
      <c r="AY116" s="23" t="s">
        <v>151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176</v>
      </c>
      <c r="BM116" s="23" t="s">
        <v>1486</v>
      </c>
    </row>
    <row r="117" spans="2:51" s="12" customFormat="1" ht="13.5">
      <c r="B117" s="211"/>
      <c r="D117" s="206" t="s">
        <v>161</v>
      </c>
      <c r="E117" s="212" t="s">
        <v>5</v>
      </c>
      <c r="F117" s="213" t="s">
        <v>1487</v>
      </c>
      <c r="H117" s="214" t="s">
        <v>5</v>
      </c>
      <c r="I117" s="215"/>
      <c r="L117" s="211"/>
      <c r="M117" s="216"/>
      <c r="N117" s="217"/>
      <c r="O117" s="217"/>
      <c r="P117" s="217"/>
      <c r="Q117" s="217"/>
      <c r="R117" s="217"/>
      <c r="S117" s="217"/>
      <c r="T117" s="218"/>
      <c r="AT117" s="214" t="s">
        <v>161</v>
      </c>
      <c r="AU117" s="214" t="s">
        <v>87</v>
      </c>
      <c r="AV117" s="12" t="s">
        <v>24</v>
      </c>
      <c r="AW117" s="12" t="s">
        <v>41</v>
      </c>
      <c r="AX117" s="12" t="s">
        <v>78</v>
      </c>
      <c r="AY117" s="214" t="s">
        <v>151</v>
      </c>
    </row>
    <row r="118" spans="2:51" s="11" customFormat="1" ht="13.5">
      <c r="B118" s="186"/>
      <c r="D118" s="187" t="s">
        <v>161</v>
      </c>
      <c r="E118" s="188" t="s">
        <v>5</v>
      </c>
      <c r="F118" s="189" t="s">
        <v>612</v>
      </c>
      <c r="H118" s="190">
        <v>60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5" t="s">
        <v>161</v>
      </c>
      <c r="AU118" s="195" t="s">
        <v>87</v>
      </c>
      <c r="AV118" s="11" t="s">
        <v>87</v>
      </c>
      <c r="AW118" s="11" t="s">
        <v>41</v>
      </c>
      <c r="AX118" s="11" t="s">
        <v>24</v>
      </c>
      <c r="AY118" s="195" t="s">
        <v>151</v>
      </c>
    </row>
    <row r="119" spans="2:65" s="1" customFormat="1" ht="22.5" customHeight="1">
      <c r="B119" s="173"/>
      <c r="C119" s="196" t="s">
        <v>29</v>
      </c>
      <c r="D119" s="196" t="s">
        <v>148</v>
      </c>
      <c r="E119" s="197" t="s">
        <v>1488</v>
      </c>
      <c r="F119" s="198" t="s">
        <v>1489</v>
      </c>
      <c r="G119" s="199" t="s">
        <v>278</v>
      </c>
      <c r="H119" s="200">
        <v>69</v>
      </c>
      <c r="I119" s="201"/>
      <c r="J119" s="202">
        <f>ROUND(I119*H119,2)</f>
        <v>0</v>
      </c>
      <c r="K119" s="198" t="s">
        <v>158</v>
      </c>
      <c r="L119" s="203"/>
      <c r="M119" s="204" t="s">
        <v>5</v>
      </c>
      <c r="N119" s="205" t="s">
        <v>49</v>
      </c>
      <c r="O119" s="41"/>
      <c r="P119" s="183">
        <f>O119*H119</f>
        <v>0</v>
      </c>
      <c r="Q119" s="183">
        <v>0.00032</v>
      </c>
      <c r="R119" s="183">
        <f>Q119*H119</f>
        <v>0.022080000000000002</v>
      </c>
      <c r="S119" s="183">
        <v>0</v>
      </c>
      <c r="T119" s="184">
        <f>S119*H119</f>
        <v>0</v>
      </c>
      <c r="AR119" s="23" t="s">
        <v>213</v>
      </c>
      <c r="AT119" s="23" t="s">
        <v>148</v>
      </c>
      <c r="AU119" s="23" t="s">
        <v>87</v>
      </c>
      <c r="AY119" s="23" t="s">
        <v>151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3" t="s">
        <v>24</v>
      </c>
      <c r="BK119" s="185">
        <f>ROUND(I119*H119,2)</f>
        <v>0</v>
      </c>
      <c r="BL119" s="23" t="s">
        <v>176</v>
      </c>
      <c r="BM119" s="23" t="s">
        <v>1490</v>
      </c>
    </row>
    <row r="120" spans="2:51" s="12" customFormat="1" ht="13.5">
      <c r="B120" s="211"/>
      <c r="D120" s="206" t="s">
        <v>161</v>
      </c>
      <c r="E120" s="212" t="s">
        <v>5</v>
      </c>
      <c r="F120" s="213" t="s">
        <v>1491</v>
      </c>
      <c r="H120" s="214" t="s">
        <v>5</v>
      </c>
      <c r="I120" s="215"/>
      <c r="L120" s="211"/>
      <c r="M120" s="216"/>
      <c r="N120" s="217"/>
      <c r="O120" s="217"/>
      <c r="P120" s="217"/>
      <c r="Q120" s="217"/>
      <c r="R120" s="217"/>
      <c r="S120" s="217"/>
      <c r="T120" s="218"/>
      <c r="AT120" s="214" t="s">
        <v>161</v>
      </c>
      <c r="AU120" s="214" t="s">
        <v>87</v>
      </c>
      <c r="AV120" s="12" t="s">
        <v>24</v>
      </c>
      <c r="AW120" s="12" t="s">
        <v>41</v>
      </c>
      <c r="AX120" s="12" t="s">
        <v>78</v>
      </c>
      <c r="AY120" s="214" t="s">
        <v>151</v>
      </c>
    </row>
    <row r="121" spans="2:51" s="11" customFormat="1" ht="13.5">
      <c r="B121" s="186"/>
      <c r="D121" s="206" t="s">
        <v>161</v>
      </c>
      <c r="E121" s="195" t="s">
        <v>5</v>
      </c>
      <c r="F121" s="207" t="s">
        <v>634</v>
      </c>
      <c r="H121" s="208">
        <v>60</v>
      </c>
      <c r="I121" s="191"/>
      <c r="L121" s="186"/>
      <c r="M121" s="192"/>
      <c r="N121" s="193"/>
      <c r="O121" s="193"/>
      <c r="P121" s="193"/>
      <c r="Q121" s="193"/>
      <c r="R121" s="193"/>
      <c r="S121" s="193"/>
      <c r="T121" s="194"/>
      <c r="AT121" s="195" t="s">
        <v>161</v>
      </c>
      <c r="AU121" s="195" t="s">
        <v>87</v>
      </c>
      <c r="AV121" s="11" t="s">
        <v>87</v>
      </c>
      <c r="AW121" s="11" t="s">
        <v>41</v>
      </c>
      <c r="AX121" s="11" t="s">
        <v>24</v>
      </c>
      <c r="AY121" s="195" t="s">
        <v>151</v>
      </c>
    </row>
    <row r="122" spans="2:51" s="11" customFormat="1" ht="13.5">
      <c r="B122" s="186"/>
      <c r="D122" s="187" t="s">
        <v>161</v>
      </c>
      <c r="F122" s="189" t="s">
        <v>1492</v>
      </c>
      <c r="H122" s="190">
        <v>69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5" t="s">
        <v>161</v>
      </c>
      <c r="AU122" s="195" t="s">
        <v>87</v>
      </c>
      <c r="AV122" s="11" t="s">
        <v>87</v>
      </c>
      <c r="AW122" s="11" t="s">
        <v>6</v>
      </c>
      <c r="AX122" s="11" t="s">
        <v>24</v>
      </c>
      <c r="AY122" s="195" t="s">
        <v>151</v>
      </c>
    </row>
    <row r="123" spans="2:65" s="1" customFormat="1" ht="22.5" customHeight="1">
      <c r="B123" s="173"/>
      <c r="C123" s="174" t="s">
        <v>231</v>
      </c>
      <c r="D123" s="174" t="s">
        <v>154</v>
      </c>
      <c r="E123" s="175" t="s">
        <v>318</v>
      </c>
      <c r="F123" s="176" t="s">
        <v>319</v>
      </c>
      <c r="G123" s="177" t="s">
        <v>299</v>
      </c>
      <c r="H123" s="178">
        <v>616</v>
      </c>
      <c r="I123" s="179"/>
      <c r="J123" s="180">
        <f>ROUND(I123*H123,2)</f>
        <v>0</v>
      </c>
      <c r="K123" s="176" t="s">
        <v>158</v>
      </c>
      <c r="L123" s="40"/>
      <c r="M123" s="181" t="s">
        <v>5</v>
      </c>
      <c r="N123" s="182" t="s">
        <v>49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176</v>
      </c>
      <c r="AT123" s="23" t="s">
        <v>154</v>
      </c>
      <c r="AU123" s="23" t="s">
        <v>87</v>
      </c>
      <c r="AY123" s="23" t="s">
        <v>151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176</v>
      </c>
      <c r="BM123" s="23" t="s">
        <v>1493</v>
      </c>
    </row>
    <row r="124" spans="2:51" s="12" customFormat="1" ht="27">
      <c r="B124" s="211"/>
      <c r="D124" s="206" t="s">
        <v>161</v>
      </c>
      <c r="E124" s="212" t="s">
        <v>5</v>
      </c>
      <c r="F124" s="213" t="s">
        <v>321</v>
      </c>
      <c r="H124" s="214" t="s">
        <v>5</v>
      </c>
      <c r="I124" s="215"/>
      <c r="L124" s="211"/>
      <c r="M124" s="216"/>
      <c r="N124" s="217"/>
      <c r="O124" s="217"/>
      <c r="P124" s="217"/>
      <c r="Q124" s="217"/>
      <c r="R124" s="217"/>
      <c r="S124" s="217"/>
      <c r="T124" s="218"/>
      <c r="AT124" s="214" t="s">
        <v>161</v>
      </c>
      <c r="AU124" s="214" t="s">
        <v>87</v>
      </c>
      <c r="AV124" s="12" t="s">
        <v>24</v>
      </c>
      <c r="AW124" s="12" t="s">
        <v>41</v>
      </c>
      <c r="AX124" s="12" t="s">
        <v>78</v>
      </c>
      <c r="AY124" s="214" t="s">
        <v>151</v>
      </c>
    </row>
    <row r="125" spans="2:51" s="12" customFormat="1" ht="13.5">
      <c r="B125" s="211"/>
      <c r="D125" s="206" t="s">
        <v>161</v>
      </c>
      <c r="E125" s="212" t="s">
        <v>5</v>
      </c>
      <c r="F125" s="213" t="s">
        <v>1494</v>
      </c>
      <c r="H125" s="214" t="s">
        <v>5</v>
      </c>
      <c r="I125" s="215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4" t="s">
        <v>161</v>
      </c>
      <c r="AU125" s="214" t="s">
        <v>87</v>
      </c>
      <c r="AV125" s="12" t="s">
        <v>24</v>
      </c>
      <c r="AW125" s="12" t="s">
        <v>41</v>
      </c>
      <c r="AX125" s="12" t="s">
        <v>78</v>
      </c>
      <c r="AY125" s="214" t="s">
        <v>151</v>
      </c>
    </row>
    <row r="126" spans="2:51" s="11" customFormat="1" ht="13.5">
      <c r="B126" s="186"/>
      <c r="D126" s="206" t="s">
        <v>161</v>
      </c>
      <c r="E126" s="195" t="s">
        <v>5</v>
      </c>
      <c r="F126" s="207" t="s">
        <v>577</v>
      </c>
      <c r="H126" s="208">
        <v>308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5" t="s">
        <v>161</v>
      </c>
      <c r="AU126" s="195" t="s">
        <v>87</v>
      </c>
      <c r="AV126" s="11" t="s">
        <v>87</v>
      </c>
      <c r="AW126" s="11" t="s">
        <v>41</v>
      </c>
      <c r="AX126" s="11" t="s">
        <v>78</v>
      </c>
      <c r="AY126" s="195" t="s">
        <v>151</v>
      </c>
    </row>
    <row r="127" spans="2:51" s="12" customFormat="1" ht="13.5">
      <c r="B127" s="211"/>
      <c r="D127" s="206" t="s">
        <v>161</v>
      </c>
      <c r="E127" s="212" t="s">
        <v>5</v>
      </c>
      <c r="F127" s="213" t="s">
        <v>1495</v>
      </c>
      <c r="H127" s="214" t="s">
        <v>5</v>
      </c>
      <c r="I127" s="215"/>
      <c r="L127" s="211"/>
      <c r="M127" s="216"/>
      <c r="N127" s="217"/>
      <c r="O127" s="217"/>
      <c r="P127" s="217"/>
      <c r="Q127" s="217"/>
      <c r="R127" s="217"/>
      <c r="S127" s="217"/>
      <c r="T127" s="218"/>
      <c r="AT127" s="214" t="s">
        <v>161</v>
      </c>
      <c r="AU127" s="214" t="s">
        <v>87</v>
      </c>
      <c r="AV127" s="12" t="s">
        <v>24</v>
      </c>
      <c r="AW127" s="12" t="s">
        <v>41</v>
      </c>
      <c r="AX127" s="12" t="s">
        <v>78</v>
      </c>
      <c r="AY127" s="214" t="s">
        <v>151</v>
      </c>
    </row>
    <row r="128" spans="2:51" s="11" customFormat="1" ht="13.5">
      <c r="B128" s="186"/>
      <c r="D128" s="206" t="s">
        <v>161</v>
      </c>
      <c r="E128" s="195" t="s">
        <v>5</v>
      </c>
      <c r="F128" s="207" t="s">
        <v>577</v>
      </c>
      <c r="H128" s="208">
        <v>308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5" t="s">
        <v>161</v>
      </c>
      <c r="AU128" s="195" t="s">
        <v>87</v>
      </c>
      <c r="AV128" s="11" t="s">
        <v>87</v>
      </c>
      <c r="AW128" s="11" t="s">
        <v>41</v>
      </c>
      <c r="AX128" s="11" t="s">
        <v>78</v>
      </c>
      <c r="AY128" s="195" t="s">
        <v>151</v>
      </c>
    </row>
    <row r="129" spans="2:51" s="13" customFormat="1" ht="13.5">
      <c r="B129" s="225"/>
      <c r="D129" s="187" t="s">
        <v>161</v>
      </c>
      <c r="E129" s="226" t="s">
        <v>5</v>
      </c>
      <c r="F129" s="227" t="s">
        <v>283</v>
      </c>
      <c r="H129" s="228">
        <v>616</v>
      </c>
      <c r="I129" s="229"/>
      <c r="L129" s="225"/>
      <c r="M129" s="230"/>
      <c r="N129" s="231"/>
      <c r="O129" s="231"/>
      <c r="P129" s="231"/>
      <c r="Q129" s="231"/>
      <c r="R129" s="231"/>
      <c r="S129" s="231"/>
      <c r="T129" s="232"/>
      <c r="AT129" s="233" t="s">
        <v>161</v>
      </c>
      <c r="AU129" s="233" t="s">
        <v>87</v>
      </c>
      <c r="AV129" s="13" t="s">
        <v>176</v>
      </c>
      <c r="AW129" s="13" t="s">
        <v>41</v>
      </c>
      <c r="AX129" s="13" t="s">
        <v>24</v>
      </c>
      <c r="AY129" s="233" t="s">
        <v>151</v>
      </c>
    </row>
    <row r="130" spans="2:65" s="1" customFormat="1" ht="22.5" customHeight="1">
      <c r="B130" s="173"/>
      <c r="C130" s="174" t="s">
        <v>236</v>
      </c>
      <c r="D130" s="174" t="s">
        <v>154</v>
      </c>
      <c r="E130" s="175" t="s">
        <v>328</v>
      </c>
      <c r="F130" s="176" t="s">
        <v>329</v>
      </c>
      <c r="G130" s="177" t="s">
        <v>299</v>
      </c>
      <c r="H130" s="178">
        <v>327.7</v>
      </c>
      <c r="I130" s="179"/>
      <c r="J130" s="180">
        <f>ROUND(I130*H130,2)</f>
        <v>0</v>
      </c>
      <c r="K130" s="176" t="s">
        <v>158</v>
      </c>
      <c r="L130" s="40"/>
      <c r="M130" s="181" t="s">
        <v>5</v>
      </c>
      <c r="N130" s="182" t="s">
        <v>49</v>
      </c>
      <c r="O130" s="41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23" t="s">
        <v>176</v>
      </c>
      <c r="AT130" s="23" t="s">
        <v>154</v>
      </c>
      <c r="AU130" s="23" t="s">
        <v>87</v>
      </c>
      <c r="AY130" s="23" t="s">
        <v>151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24</v>
      </c>
      <c r="BK130" s="185">
        <f>ROUND(I130*H130,2)</f>
        <v>0</v>
      </c>
      <c r="BL130" s="23" t="s">
        <v>176</v>
      </c>
      <c r="BM130" s="23" t="s">
        <v>1496</v>
      </c>
    </row>
    <row r="131" spans="2:51" s="12" customFormat="1" ht="13.5">
      <c r="B131" s="211"/>
      <c r="D131" s="206" t="s">
        <v>161</v>
      </c>
      <c r="E131" s="212" t="s">
        <v>5</v>
      </c>
      <c r="F131" s="213" t="s">
        <v>691</v>
      </c>
      <c r="H131" s="214" t="s">
        <v>5</v>
      </c>
      <c r="I131" s="215"/>
      <c r="L131" s="211"/>
      <c r="M131" s="216"/>
      <c r="N131" s="217"/>
      <c r="O131" s="217"/>
      <c r="P131" s="217"/>
      <c r="Q131" s="217"/>
      <c r="R131" s="217"/>
      <c r="S131" s="217"/>
      <c r="T131" s="218"/>
      <c r="AT131" s="214" t="s">
        <v>161</v>
      </c>
      <c r="AU131" s="214" t="s">
        <v>87</v>
      </c>
      <c r="AV131" s="12" t="s">
        <v>24</v>
      </c>
      <c r="AW131" s="12" t="s">
        <v>41</v>
      </c>
      <c r="AX131" s="12" t="s">
        <v>78</v>
      </c>
      <c r="AY131" s="214" t="s">
        <v>151</v>
      </c>
    </row>
    <row r="132" spans="2:51" s="12" customFormat="1" ht="13.5">
      <c r="B132" s="211"/>
      <c r="D132" s="206" t="s">
        <v>161</v>
      </c>
      <c r="E132" s="212" t="s">
        <v>5</v>
      </c>
      <c r="F132" s="213" t="s">
        <v>1497</v>
      </c>
      <c r="H132" s="214" t="s">
        <v>5</v>
      </c>
      <c r="I132" s="215"/>
      <c r="L132" s="211"/>
      <c r="M132" s="216"/>
      <c r="N132" s="217"/>
      <c r="O132" s="217"/>
      <c r="P132" s="217"/>
      <c r="Q132" s="217"/>
      <c r="R132" s="217"/>
      <c r="S132" s="217"/>
      <c r="T132" s="218"/>
      <c r="AT132" s="214" t="s">
        <v>161</v>
      </c>
      <c r="AU132" s="214" t="s">
        <v>87</v>
      </c>
      <c r="AV132" s="12" t="s">
        <v>24</v>
      </c>
      <c r="AW132" s="12" t="s">
        <v>41</v>
      </c>
      <c r="AX132" s="12" t="s">
        <v>78</v>
      </c>
      <c r="AY132" s="214" t="s">
        <v>151</v>
      </c>
    </row>
    <row r="133" spans="2:51" s="11" customFormat="1" ht="13.5">
      <c r="B133" s="186"/>
      <c r="D133" s="187" t="s">
        <v>161</v>
      </c>
      <c r="E133" s="188" t="s">
        <v>5</v>
      </c>
      <c r="F133" s="189" t="s">
        <v>1498</v>
      </c>
      <c r="H133" s="190">
        <v>327.7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95" t="s">
        <v>161</v>
      </c>
      <c r="AU133" s="195" t="s">
        <v>87</v>
      </c>
      <c r="AV133" s="11" t="s">
        <v>87</v>
      </c>
      <c r="AW133" s="11" t="s">
        <v>41</v>
      </c>
      <c r="AX133" s="11" t="s">
        <v>24</v>
      </c>
      <c r="AY133" s="195" t="s">
        <v>151</v>
      </c>
    </row>
    <row r="134" spans="2:65" s="1" customFormat="1" ht="31.5" customHeight="1">
      <c r="B134" s="173"/>
      <c r="C134" s="174" t="s">
        <v>240</v>
      </c>
      <c r="D134" s="174" t="s">
        <v>154</v>
      </c>
      <c r="E134" s="175" t="s">
        <v>336</v>
      </c>
      <c r="F134" s="176" t="s">
        <v>337</v>
      </c>
      <c r="G134" s="177" t="s">
        <v>299</v>
      </c>
      <c r="H134" s="178">
        <v>3277</v>
      </c>
      <c r="I134" s="179"/>
      <c r="J134" s="180">
        <f>ROUND(I134*H134,2)</f>
        <v>0</v>
      </c>
      <c r="K134" s="176" t="s">
        <v>158</v>
      </c>
      <c r="L134" s="40"/>
      <c r="M134" s="181" t="s">
        <v>5</v>
      </c>
      <c r="N134" s="182" t="s">
        <v>49</v>
      </c>
      <c r="O134" s="41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23" t="s">
        <v>176</v>
      </c>
      <c r="AT134" s="23" t="s">
        <v>154</v>
      </c>
      <c r="AU134" s="23" t="s">
        <v>87</v>
      </c>
      <c r="AY134" s="23" t="s">
        <v>151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24</v>
      </c>
      <c r="BK134" s="185">
        <f>ROUND(I134*H134,2)</f>
        <v>0</v>
      </c>
      <c r="BL134" s="23" t="s">
        <v>176</v>
      </c>
      <c r="BM134" s="23" t="s">
        <v>1499</v>
      </c>
    </row>
    <row r="135" spans="2:51" s="12" customFormat="1" ht="27">
      <c r="B135" s="211"/>
      <c r="D135" s="206" t="s">
        <v>161</v>
      </c>
      <c r="E135" s="212" t="s">
        <v>5</v>
      </c>
      <c r="F135" s="213" t="s">
        <v>339</v>
      </c>
      <c r="H135" s="214" t="s">
        <v>5</v>
      </c>
      <c r="I135" s="215"/>
      <c r="L135" s="211"/>
      <c r="M135" s="216"/>
      <c r="N135" s="217"/>
      <c r="O135" s="217"/>
      <c r="P135" s="217"/>
      <c r="Q135" s="217"/>
      <c r="R135" s="217"/>
      <c r="S135" s="217"/>
      <c r="T135" s="218"/>
      <c r="AT135" s="214" t="s">
        <v>161</v>
      </c>
      <c r="AU135" s="214" t="s">
        <v>87</v>
      </c>
      <c r="AV135" s="12" t="s">
        <v>24</v>
      </c>
      <c r="AW135" s="12" t="s">
        <v>41</v>
      </c>
      <c r="AX135" s="12" t="s">
        <v>78</v>
      </c>
      <c r="AY135" s="214" t="s">
        <v>151</v>
      </c>
    </row>
    <row r="136" spans="2:51" s="11" customFormat="1" ht="13.5">
      <c r="B136" s="186"/>
      <c r="D136" s="187" t="s">
        <v>161</v>
      </c>
      <c r="E136" s="188" t="s">
        <v>5</v>
      </c>
      <c r="F136" s="189" t="s">
        <v>1500</v>
      </c>
      <c r="H136" s="190">
        <v>3277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5" t="s">
        <v>161</v>
      </c>
      <c r="AU136" s="195" t="s">
        <v>87</v>
      </c>
      <c r="AV136" s="11" t="s">
        <v>87</v>
      </c>
      <c r="AW136" s="11" t="s">
        <v>41</v>
      </c>
      <c r="AX136" s="11" t="s">
        <v>24</v>
      </c>
      <c r="AY136" s="195" t="s">
        <v>151</v>
      </c>
    </row>
    <row r="137" spans="2:65" s="1" customFormat="1" ht="22.5" customHeight="1">
      <c r="B137" s="173"/>
      <c r="C137" s="174" t="s">
        <v>246</v>
      </c>
      <c r="D137" s="174" t="s">
        <v>154</v>
      </c>
      <c r="E137" s="175" t="s">
        <v>341</v>
      </c>
      <c r="F137" s="176" t="s">
        <v>342</v>
      </c>
      <c r="G137" s="177" t="s">
        <v>299</v>
      </c>
      <c r="H137" s="178">
        <v>308</v>
      </c>
      <c r="I137" s="179"/>
      <c r="J137" s="180">
        <f>ROUND(I137*H137,2)</f>
        <v>0</v>
      </c>
      <c r="K137" s="176" t="s">
        <v>158</v>
      </c>
      <c r="L137" s="40"/>
      <c r="M137" s="181" t="s">
        <v>5</v>
      </c>
      <c r="N137" s="182" t="s">
        <v>49</v>
      </c>
      <c r="O137" s="41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AR137" s="23" t="s">
        <v>176</v>
      </c>
      <c r="AT137" s="23" t="s">
        <v>154</v>
      </c>
      <c r="AU137" s="23" t="s">
        <v>87</v>
      </c>
      <c r="AY137" s="23" t="s">
        <v>151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176</v>
      </c>
      <c r="BM137" s="23" t="s">
        <v>1501</v>
      </c>
    </row>
    <row r="138" spans="2:51" s="12" customFormat="1" ht="13.5">
      <c r="B138" s="211"/>
      <c r="D138" s="206" t="s">
        <v>161</v>
      </c>
      <c r="E138" s="212" t="s">
        <v>5</v>
      </c>
      <c r="F138" s="213" t="s">
        <v>1502</v>
      </c>
      <c r="H138" s="214" t="s">
        <v>5</v>
      </c>
      <c r="I138" s="215"/>
      <c r="L138" s="211"/>
      <c r="M138" s="216"/>
      <c r="N138" s="217"/>
      <c r="O138" s="217"/>
      <c r="P138" s="217"/>
      <c r="Q138" s="217"/>
      <c r="R138" s="217"/>
      <c r="S138" s="217"/>
      <c r="T138" s="218"/>
      <c r="AT138" s="214" t="s">
        <v>161</v>
      </c>
      <c r="AU138" s="214" t="s">
        <v>87</v>
      </c>
      <c r="AV138" s="12" t="s">
        <v>24</v>
      </c>
      <c r="AW138" s="12" t="s">
        <v>41</v>
      </c>
      <c r="AX138" s="12" t="s">
        <v>78</v>
      </c>
      <c r="AY138" s="214" t="s">
        <v>151</v>
      </c>
    </row>
    <row r="139" spans="2:51" s="11" customFormat="1" ht="13.5">
      <c r="B139" s="186"/>
      <c r="D139" s="187" t="s">
        <v>161</v>
      </c>
      <c r="E139" s="188" t="s">
        <v>5</v>
      </c>
      <c r="F139" s="189" t="s">
        <v>577</v>
      </c>
      <c r="H139" s="190">
        <v>308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95" t="s">
        <v>161</v>
      </c>
      <c r="AU139" s="195" t="s">
        <v>87</v>
      </c>
      <c r="AV139" s="11" t="s">
        <v>87</v>
      </c>
      <c r="AW139" s="11" t="s">
        <v>41</v>
      </c>
      <c r="AX139" s="11" t="s">
        <v>24</v>
      </c>
      <c r="AY139" s="195" t="s">
        <v>151</v>
      </c>
    </row>
    <row r="140" spans="2:65" s="1" customFormat="1" ht="22.5" customHeight="1">
      <c r="B140" s="173"/>
      <c r="C140" s="174" t="s">
        <v>11</v>
      </c>
      <c r="D140" s="174" t="s">
        <v>154</v>
      </c>
      <c r="E140" s="175" t="s">
        <v>1503</v>
      </c>
      <c r="F140" s="176" t="s">
        <v>1504</v>
      </c>
      <c r="G140" s="177" t="s">
        <v>299</v>
      </c>
      <c r="H140" s="178">
        <v>115.5</v>
      </c>
      <c r="I140" s="179"/>
      <c r="J140" s="180">
        <f>ROUND(I140*H140,2)</f>
        <v>0</v>
      </c>
      <c r="K140" s="176" t="s">
        <v>158</v>
      </c>
      <c r="L140" s="40"/>
      <c r="M140" s="181" t="s">
        <v>5</v>
      </c>
      <c r="N140" s="182" t="s">
        <v>49</v>
      </c>
      <c r="O140" s="41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23" t="s">
        <v>176</v>
      </c>
      <c r="AT140" s="23" t="s">
        <v>154</v>
      </c>
      <c r="AU140" s="23" t="s">
        <v>87</v>
      </c>
      <c r="AY140" s="23" t="s">
        <v>151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3" t="s">
        <v>24</v>
      </c>
      <c r="BK140" s="185">
        <f>ROUND(I140*H140,2)</f>
        <v>0</v>
      </c>
      <c r="BL140" s="23" t="s">
        <v>176</v>
      </c>
      <c r="BM140" s="23" t="s">
        <v>1505</v>
      </c>
    </row>
    <row r="141" spans="2:51" s="12" customFormat="1" ht="13.5">
      <c r="B141" s="211"/>
      <c r="D141" s="206" t="s">
        <v>161</v>
      </c>
      <c r="E141" s="212" t="s">
        <v>5</v>
      </c>
      <c r="F141" s="213" t="s">
        <v>1506</v>
      </c>
      <c r="H141" s="214" t="s">
        <v>5</v>
      </c>
      <c r="I141" s="215"/>
      <c r="L141" s="211"/>
      <c r="M141" s="216"/>
      <c r="N141" s="217"/>
      <c r="O141" s="217"/>
      <c r="P141" s="217"/>
      <c r="Q141" s="217"/>
      <c r="R141" s="217"/>
      <c r="S141" s="217"/>
      <c r="T141" s="218"/>
      <c r="AT141" s="214" t="s">
        <v>161</v>
      </c>
      <c r="AU141" s="214" t="s">
        <v>87</v>
      </c>
      <c r="AV141" s="12" t="s">
        <v>24</v>
      </c>
      <c r="AW141" s="12" t="s">
        <v>41</v>
      </c>
      <c r="AX141" s="12" t="s">
        <v>78</v>
      </c>
      <c r="AY141" s="214" t="s">
        <v>151</v>
      </c>
    </row>
    <row r="142" spans="2:51" s="12" customFormat="1" ht="13.5">
      <c r="B142" s="211"/>
      <c r="D142" s="206" t="s">
        <v>161</v>
      </c>
      <c r="E142" s="212" t="s">
        <v>5</v>
      </c>
      <c r="F142" s="213" t="s">
        <v>1507</v>
      </c>
      <c r="H142" s="214" t="s">
        <v>5</v>
      </c>
      <c r="I142" s="215"/>
      <c r="L142" s="211"/>
      <c r="M142" s="216"/>
      <c r="N142" s="217"/>
      <c r="O142" s="217"/>
      <c r="P142" s="217"/>
      <c r="Q142" s="217"/>
      <c r="R142" s="217"/>
      <c r="S142" s="217"/>
      <c r="T142" s="218"/>
      <c r="AT142" s="214" t="s">
        <v>161</v>
      </c>
      <c r="AU142" s="214" t="s">
        <v>87</v>
      </c>
      <c r="AV142" s="12" t="s">
        <v>24</v>
      </c>
      <c r="AW142" s="12" t="s">
        <v>41</v>
      </c>
      <c r="AX142" s="12" t="s">
        <v>78</v>
      </c>
      <c r="AY142" s="214" t="s">
        <v>151</v>
      </c>
    </row>
    <row r="143" spans="2:51" s="11" customFormat="1" ht="13.5">
      <c r="B143" s="186"/>
      <c r="D143" s="187" t="s">
        <v>161</v>
      </c>
      <c r="E143" s="188" t="s">
        <v>5</v>
      </c>
      <c r="F143" s="189" t="s">
        <v>1508</v>
      </c>
      <c r="H143" s="190">
        <v>115.5</v>
      </c>
      <c r="I143" s="191"/>
      <c r="L143" s="186"/>
      <c r="M143" s="192"/>
      <c r="N143" s="193"/>
      <c r="O143" s="193"/>
      <c r="P143" s="193"/>
      <c r="Q143" s="193"/>
      <c r="R143" s="193"/>
      <c r="S143" s="193"/>
      <c r="T143" s="194"/>
      <c r="AT143" s="195" t="s">
        <v>161</v>
      </c>
      <c r="AU143" s="195" t="s">
        <v>87</v>
      </c>
      <c r="AV143" s="11" t="s">
        <v>87</v>
      </c>
      <c r="AW143" s="11" t="s">
        <v>41</v>
      </c>
      <c r="AX143" s="11" t="s">
        <v>24</v>
      </c>
      <c r="AY143" s="195" t="s">
        <v>151</v>
      </c>
    </row>
    <row r="144" spans="2:65" s="1" customFormat="1" ht="22.5" customHeight="1">
      <c r="B144" s="173"/>
      <c r="C144" s="196" t="s">
        <v>259</v>
      </c>
      <c r="D144" s="196" t="s">
        <v>148</v>
      </c>
      <c r="E144" s="197" t="s">
        <v>349</v>
      </c>
      <c r="F144" s="198" t="s">
        <v>1509</v>
      </c>
      <c r="G144" s="199" t="s">
        <v>351</v>
      </c>
      <c r="H144" s="200">
        <v>94.81</v>
      </c>
      <c r="I144" s="201"/>
      <c r="J144" s="202">
        <f>ROUND(I144*H144,2)</f>
        <v>0</v>
      </c>
      <c r="K144" s="198" t="s">
        <v>158</v>
      </c>
      <c r="L144" s="203"/>
      <c r="M144" s="204" t="s">
        <v>5</v>
      </c>
      <c r="N144" s="205" t="s">
        <v>49</v>
      </c>
      <c r="O144" s="41"/>
      <c r="P144" s="183">
        <f>O144*H144</f>
        <v>0</v>
      </c>
      <c r="Q144" s="183">
        <v>1</v>
      </c>
      <c r="R144" s="183">
        <f>Q144*H144</f>
        <v>94.81</v>
      </c>
      <c r="S144" s="183">
        <v>0</v>
      </c>
      <c r="T144" s="184">
        <f>S144*H144</f>
        <v>0</v>
      </c>
      <c r="AR144" s="23" t="s">
        <v>213</v>
      </c>
      <c r="AT144" s="23" t="s">
        <v>148</v>
      </c>
      <c r="AU144" s="23" t="s">
        <v>87</v>
      </c>
      <c r="AY144" s="23" t="s">
        <v>151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3" t="s">
        <v>24</v>
      </c>
      <c r="BK144" s="185">
        <f>ROUND(I144*H144,2)</f>
        <v>0</v>
      </c>
      <c r="BL144" s="23" t="s">
        <v>176</v>
      </c>
      <c r="BM144" s="23" t="s">
        <v>1510</v>
      </c>
    </row>
    <row r="145" spans="2:51" s="12" customFormat="1" ht="13.5">
      <c r="B145" s="211"/>
      <c r="D145" s="206" t="s">
        <v>161</v>
      </c>
      <c r="E145" s="212" t="s">
        <v>5</v>
      </c>
      <c r="F145" s="213" t="s">
        <v>353</v>
      </c>
      <c r="H145" s="214" t="s">
        <v>5</v>
      </c>
      <c r="I145" s="215"/>
      <c r="L145" s="211"/>
      <c r="M145" s="216"/>
      <c r="N145" s="217"/>
      <c r="O145" s="217"/>
      <c r="P145" s="217"/>
      <c r="Q145" s="217"/>
      <c r="R145" s="217"/>
      <c r="S145" s="217"/>
      <c r="T145" s="218"/>
      <c r="AT145" s="214" t="s">
        <v>161</v>
      </c>
      <c r="AU145" s="214" t="s">
        <v>87</v>
      </c>
      <c r="AV145" s="12" t="s">
        <v>24</v>
      </c>
      <c r="AW145" s="12" t="s">
        <v>41</v>
      </c>
      <c r="AX145" s="12" t="s">
        <v>78</v>
      </c>
      <c r="AY145" s="214" t="s">
        <v>151</v>
      </c>
    </row>
    <row r="146" spans="2:51" s="12" customFormat="1" ht="13.5">
      <c r="B146" s="211"/>
      <c r="D146" s="206" t="s">
        <v>161</v>
      </c>
      <c r="E146" s="212" t="s">
        <v>5</v>
      </c>
      <c r="F146" s="213" t="s">
        <v>1511</v>
      </c>
      <c r="H146" s="214" t="s">
        <v>5</v>
      </c>
      <c r="I146" s="215"/>
      <c r="L146" s="211"/>
      <c r="M146" s="216"/>
      <c r="N146" s="217"/>
      <c r="O146" s="217"/>
      <c r="P146" s="217"/>
      <c r="Q146" s="217"/>
      <c r="R146" s="217"/>
      <c r="S146" s="217"/>
      <c r="T146" s="218"/>
      <c r="AT146" s="214" t="s">
        <v>161</v>
      </c>
      <c r="AU146" s="214" t="s">
        <v>87</v>
      </c>
      <c r="AV146" s="12" t="s">
        <v>24</v>
      </c>
      <c r="AW146" s="12" t="s">
        <v>41</v>
      </c>
      <c r="AX146" s="12" t="s">
        <v>78</v>
      </c>
      <c r="AY146" s="214" t="s">
        <v>151</v>
      </c>
    </row>
    <row r="147" spans="2:51" s="12" customFormat="1" ht="13.5">
      <c r="B147" s="211"/>
      <c r="D147" s="206" t="s">
        <v>161</v>
      </c>
      <c r="E147" s="212" t="s">
        <v>5</v>
      </c>
      <c r="F147" s="213" t="s">
        <v>1512</v>
      </c>
      <c r="H147" s="214" t="s">
        <v>5</v>
      </c>
      <c r="I147" s="215"/>
      <c r="L147" s="211"/>
      <c r="M147" s="216"/>
      <c r="N147" s="217"/>
      <c r="O147" s="217"/>
      <c r="P147" s="217"/>
      <c r="Q147" s="217"/>
      <c r="R147" s="217"/>
      <c r="S147" s="217"/>
      <c r="T147" s="218"/>
      <c r="AT147" s="214" t="s">
        <v>161</v>
      </c>
      <c r="AU147" s="214" t="s">
        <v>87</v>
      </c>
      <c r="AV147" s="12" t="s">
        <v>24</v>
      </c>
      <c r="AW147" s="12" t="s">
        <v>41</v>
      </c>
      <c r="AX147" s="12" t="s">
        <v>78</v>
      </c>
      <c r="AY147" s="214" t="s">
        <v>151</v>
      </c>
    </row>
    <row r="148" spans="2:51" s="11" customFormat="1" ht="13.5">
      <c r="B148" s="186"/>
      <c r="D148" s="206" t="s">
        <v>161</v>
      </c>
      <c r="E148" s="195" t="s">
        <v>5</v>
      </c>
      <c r="F148" s="207" t="s">
        <v>1513</v>
      </c>
      <c r="H148" s="208">
        <v>115.5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95" t="s">
        <v>161</v>
      </c>
      <c r="AU148" s="195" t="s">
        <v>87</v>
      </c>
      <c r="AV148" s="11" t="s">
        <v>87</v>
      </c>
      <c r="AW148" s="11" t="s">
        <v>41</v>
      </c>
      <c r="AX148" s="11" t="s">
        <v>78</v>
      </c>
      <c r="AY148" s="195" t="s">
        <v>151</v>
      </c>
    </row>
    <row r="149" spans="2:51" s="12" customFormat="1" ht="13.5">
      <c r="B149" s="211"/>
      <c r="D149" s="206" t="s">
        <v>161</v>
      </c>
      <c r="E149" s="212" t="s">
        <v>5</v>
      </c>
      <c r="F149" s="213" t="s">
        <v>1514</v>
      </c>
      <c r="H149" s="214" t="s">
        <v>5</v>
      </c>
      <c r="I149" s="215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4" t="s">
        <v>161</v>
      </c>
      <c r="AU149" s="214" t="s">
        <v>87</v>
      </c>
      <c r="AV149" s="12" t="s">
        <v>24</v>
      </c>
      <c r="AW149" s="12" t="s">
        <v>41</v>
      </c>
      <c r="AX149" s="12" t="s">
        <v>78</v>
      </c>
      <c r="AY149" s="214" t="s">
        <v>151</v>
      </c>
    </row>
    <row r="150" spans="2:51" s="11" customFormat="1" ht="13.5">
      <c r="B150" s="186"/>
      <c r="D150" s="206" t="s">
        <v>161</v>
      </c>
      <c r="E150" s="195" t="s">
        <v>5</v>
      </c>
      <c r="F150" s="207" t="s">
        <v>1515</v>
      </c>
      <c r="H150" s="208">
        <v>228.4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95" t="s">
        <v>161</v>
      </c>
      <c r="AU150" s="195" t="s">
        <v>87</v>
      </c>
      <c r="AV150" s="11" t="s">
        <v>87</v>
      </c>
      <c r="AW150" s="11" t="s">
        <v>41</v>
      </c>
      <c r="AX150" s="11" t="s">
        <v>78</v>
      </c>
      <c r="AY150" s="195" t="s">
        <v>151</v>
      </c>
    </row>
    <row r="151" spans="2:51" s="12" customFormat="1" ht="13.5">
      <c r="B151" s="211"/>
      <c r="D151" s="206" t="s">
        <v>161</v>
      </c>
      <c r="E151" s="212" t="s">
        <v>5</v>
      </c>
      <c r="F151" s="213" t="s">
        <v>1516</v>
      </c>
      <c r="H151" s="214" t="s">
        <v>5</v>
      </c>
      <c r="I151" s="215"/>
      <c r="L151" s="211"/>
      <c r="M151" s="216"/>
      <c r="N151" s="217"/>
      <c r="O151" s="217"/>
      <c r="P151" s="217"/>
      <c r="Q151" s="217"/>
      <c r="R151" s="217"/>
      <c r="S151" s="217"/>
      <c r="T151" s="218"/>
      <c r="AT151" s="214" t="s">
        <v>161</v>
      </c>
      <c r="AU151" s="214" t="s">
        <v>87</v>
      </c>
      <c r="AV151" s="12" t="s">
        <v>24</v>
      </c>
      <c r="AW151" s="12" t="s">
        <v>41</v>
      </c>
      <c r="AX151" s="12" t="s">
        <v>78</v>
      </c>
      <c r="AY151" s="214" t="s">
        <v>151</v>
      </c>
    </row>
    <row r="152" spans="2:51" s="11" customFormat="1" ht="13.5">
      <c r="B152" s="186"/>
      <c r="D152" s="206" t="s">
        <v>161</v>
      </c>
      <c r="E152" s="195" t="s">
        <v>5</v>
      </c>
      <c r="F152" s="207" t="s">
        <v>1517</v>
      </c>
      <c r="H152" s="208">
        <v>-308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95" t="s">
        <v>161</v>
      </c>
      <c r="AU152" s="195" t="s">
        <v>87</v>
      </c>
      <c r="AV152" s="11" t="s">
        <v>87</v>
      </c>
      <c r="AW152" s="11" t="s">
        <v>41</v>
      </c>
      <c r="AX152" s="11" t="s">
        <v>78</v>
      </c>
      <c r="AY152" s="195" t="s">
        <v>151</v>
      </c>
    </row>
    <row r="153" spans="2:51" s="12" customFormat="1" ht="13.5">
      <c r="B153" s="211"/>
      <c r="D153" s="206" t="s">
        <v>161</v>
      </c>
      <c r="E153" s="212" t="s">
        <v>5</v>
      </c>
      <c r="F153" s="213" t="s">
        <v>1518</v>
      </c>
      <c r="H153" s="214" t="s">
        <v>5</v>
      </c>
      <c r="I153" s="215"/>
      <c r="L153" s="211"/>
      <c r="M153" s="216"/>
      <c r="N153" s="217"/>
      <c r="O153" s="217"/>
      <c r="P153" s="217"/>
      <c r="Q153" s="217"/>
      <c r="R153" s="217"/>
      <c r="S153" s="217"/>
      <c r="T153" s="218"/>
      <c r="AT153" s="214" t="s">
        <v>161</v>
      </c>
      <c r="AU153" s="214" t="s">
        <v>87</v>
      </c>
      <c r="AV153" s="12" t="s">
        <v>24</v>
      </c>
      <c r="AW153" s="12" t="s">
        <v>41</v>
      </c>
      <c r="AX153" s="12" t="s">
        <v>78</v>
      </c>
      <c r="AY153" s="214" t="s">
        <v>151</v>
      </c>
    </row>
    <row r="154" spans="2:51" s="11" customFormat="1" ht="13.5">
      <c r="B154" s="186"/>
      <c r="D154" s="206" t="s">
        <v>161</v>
      </c>
      <c r="E154" s="195" t="s">
        <v>5</v>
      </c>
      <c r="F154" s="207" t="s">
        <v>246</v>
      </c>
      <c r="H154" s="208">
        <v>14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95" t="s">
        <v>161</v>
      </c>
      <c r="AU154" s="195" t="s">
        <v>87</v>
      </c>
      <c r="AV154" s="11" t="s">
        <v>87</v>
      </c>
      <c r="AW154" s="11" t="s">
        <v>41</v>
      </c>
      <c r="AX154" s="11" t="s">
        <v>78</v>
      </c>
      <c r="AY154" s="195" t="s">
        <v>151</v>
      </c>
    </row>
    <row r="155" spans="2:51" s="13" customFormat="1" ht="13.5">
      <c r="B155" s="225"/>
      <c r="D155" s="206" t="s">
        <v>161</v>
      </c>
      <c r="E155" s="242" t="s">
        <v>5</v>
      </c>
      <c r="F155" s="243" t="s">
        <v>283</v>
      </c>
      <c r="H155" s="244">
        <v>49.9</v>
      </c>
      <c r="I155" s="229"/>
      <c r="L155" s="225"/>
      <c r="M155" s="230"/>
      <c r="N155" s="231"/>
      <c r="O155" s="231"/>
      <c r="P155" s="231"/>
      <c r="Q155" s="231"/>
      <c r="R155" s="231"/>
      <c r="S155" s="231"/>
      <c r="T155" s="232"/>
      <c r="AT155" s="233" t="s">
        <v>161</v>
      </c>
      <c r="AU155" s="233" t="s">
        <v>87</v>
      </c>
      <c r="AV155" s="13" t="s">
        <v>176</v>
      </c>
      <c r="AW155" s="13" t="s">
        <v>41</v>
      </c>
      <c r="AX155" s="13" t="s">
        <v>78</v>
      </c>
      <c r="AY155" s="233" t="s">
        <v>151</v>
      </c>
    </row>
    <row r="156" spans="2:51" s="11" customFormat="1" ht="13.5">
      <c r="B156" s="186"/>
      <c r="D156" s="187" t="s">
        <v>161</v>
      </c>
      <c r="E156" s="188" t="s">
        <v>5</v>
      </c>
      <c r="F156" s="189" t="s">
        <v>1519</v>
      </c>
      <c r="H156" s="190">
        <v>94.81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95" t="s">
        <v>161</v>
      </c>
      <c r="AU156" s="195" t="s">
        <v>87</v>
      </c>
      <c r="AV156" s="11" t="s">
        <v>87</v>
      </c>
      <c r="AW156" s="11" t="s">
        <v>41</v>
      </c>
      <c r="AX156" s="11" t="s">
        <v>24</v>
      </c>
      <c r="AY156" s="195" t="s">
        <v>151</v>
      </c>
    </row>
    <row r="157" spans="2:65" s="1" customFormat="1" ht="22.5" customHeight="1">
      <c r="B157" s="173"/>
      <c r="C157" s="174" t="s">
        <v>378</v>
      </c>
      <c r="D157" s="174" t="s">
        <v>154</v>
      </c>
      <c r="E157" s="175" t="s">
        <v>1520</v>
      </c>
      <c r="F157" s="176" t="s">
        <v>1521</v>
      </c>
      <c r="G157" s="177" t="s">
        <v>299</v>
      </c>
      <c r="H157" s="178">
        <v>60.9</v>
      </c>
      <c r="I157" s="179"/>
      <c r="J157" s="180">
        <f>ROUND(I157*H157,2)</f>
        <v>0</v>
      </c>
      <c r="K157" s="176" t="s">
        <v>158</v>
      </c>
      <c r="L157" s="40"/>
      <c r="M157" s="181" t="s">
        <v>5</v>
      </c>
      <c r="N157" s="182" t="s">
        <v>49</v>
      </c>
      <c r="O157" s="41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23" t="s">
        <v>176</v>
      </c>
      <c r="AT157" s="23" t="s">
        <v>154</v>
      </c>
      <c r="AU157" s="23" t="s">
        <v>87</v>
      </c>
      <c r="AY157" s="23" t="s">
        <v>151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24</v>
      </c>
      <c r="BK157" s="185">
        <f>ROUND(I157*H157,2)</f>
        <v>0</v>
      </c>
      <c r="BL157" s="23" t="s">
        <v>176</v>
      </c>
      <c r="BM157" s="23" t="s">
        <v>1522</v>
      </c>
    </row>
    <row r="158" spans="2:51" s="12" customFormat="1" ht="13.5">
      <c r="B158" s="211"/>
      <c r="D158" s="206" t="s">
        <v>161</v>
      </c>
      <c r="E158" s="212" t="s">
        <v>5</v>
      </c>
      <c r="F158" s="213" t="s">
        <v>1523</v>
      </c>
      <c r="H158" s="214" t="s">
        <v>5</v>
      </c>
      <c r="I158" s="215"/>
      <c r="L158" s="211"/>
      <c r="M158" s="216"/>
      <c r="N158" s="217"/>
      <c r="O158" s="217"/>
      <c r="P158" s="217"/>
      <c r="Q158" s="217"/>
      <c r="R158" s="217"/>
      <c r="S158" s="217"/>
      <c r="T158" s="218"/>
      <c r="AT158" s="214" t="s">
        <v>161</v>
      </c>
      <c r="AU158" s="214" t="s">
        <v>87</v>
      </c>
      <c r="AV158" s="12" t="s">
        <v>24</v>
      </c>
      <c r="AW158" s="12" t="s">
        <v>41</v>
      </c>
      <c r="AX158" s="12" t="s">
        <v>78</v>
      </c>
      <c r="AY158" s="214" t="s">
        <v>151</v>
      </c>
    </row>
    <row r="159" spans="2:51" s="12" customFormat="1" ht="13.5">
      <c r="B159" s="211"/>
      <c r="D159" s="206" t="s">
        <v>161</v>
      </c>
      <c r="E159" s="212" t="s">
        <v>5</v>
      </c>
      <c r="F159" s="213" t="s">
        <v>1524</v>
      </c>
      <c r="H159" s="214" t="s">
        <v>5</v>
      </c>
      <c r="I159" s="215"/>
      <c r="L159" s="211"/>
      <c r="M159" s="216"/>
      <c r="N159" s="217"/>
      <c r="O159" s="217"/>
      <c r="P159" s="217"/>
      <c r="Q159" s="217"/>
      <c r="R159" s="217"/>
      <c r="S159" s="217"/>
      <c r="T159" s="218"/>
      <c r="AT159" s="214" t="s">
        <v>161</v>
      </c>
      <c r="AU159" s="214" t="s">
        <v>87</v>
      </c>
      <c r="AV159" s="12" t="s">
        <v>24</v>
      </c>
      <c r="AW159" s="12" t="s">
        <v>41</v>
      </c>
      <c r="AX159" s="12" t="s">
        <v>78</v>
      </c>
      <c r="AY159" s="214" t="s">
        <v>151</v>
      </c>
    </row>
    <row r="160" spans="2:51" s="11" customFormat="1" ht="13.5">
      <c r="B160" s="186"/>
      <c r="D160" s="187" t="s">
        <v>161</v>
      </c>
      <c r="E160" s="188" t="s">
        <v>5</v>
      </c>
      <c r="F160" s="189" t="s">
        <v>1525</v>
      </c>
      <c r="H160" s="190">
        <v>60.9</v>
      </c>
      <c r="I160" s="191"/>
      <c r="L160" s="186"/>
      <c r="M160" s="192"/>
      <c r="N160" s="193"/>
      <c r="O160" s="193"/>
      <c r="P160" s="193"/>
      <c r="Q160" s="193"/>
      <c r="R160" s="193"/>
      <c r="S160" s="193"/>
      <c r="T160" s="194"/>
      <c r="AT160" s="195" t="s">
        <v>161</v>
      </c>
      <c r="AU160" s="195" t="s">
        <v>87</v>
      </c>
      <c r="AV160" s="11" t="s">
        <v>87</v>
      </c>
      <c r="AW160" s="11" t="s">
        <v>41</v>
      </c>
      <c r="AX160" s="11" t="s">
        <v>24</v>
      </c>
      <c r="AY160" s="195" t="s">
        <v>151</v>
      </c>
    </row>
    <row r="161" spans="2:65" s="1" customFormat="1" ht="22.5" customHeight="1">
      <c r="B161" s="173"/>
      <c r="C161" s="196" t="s">
        <v>388</v>
      </c>
      <c r="D161" s="196" t="s">
        <v>148</v>
      </c>
      <c r="E161" s="197" t="s">
        <v>1526</v>
      </c>
      <c r="F161" s="198" t="s">
        <v>1527</v>
      </c>
      <c r="G161" s="199" t="s">
        <v>351</v>
      </c>
      <c r="H161" s="200">
        <v>109.62</v>
      </c>
      <c r="I161" s="201"/>
      <c r="J161" s="202">
        <f>ROUND(I161*H161,2)</f>
        <v>0</v>
      </c>
      <c r="K161" s="198" t="s">
        <v>158</v>
      </c>
      <c r="L161" s="203"/>
      <c r="M161" s="204" t="s">
        <v>5</v>
      </c>
      <c r="N161" s="205" t="s">
        <v>49</v>
      </c>
      <c r="O161" s="41"/>
      <c r="P161" s="183">
        <f>O161*H161</f>
        <v>0</v>
      </c>
      <c r="Q161" s="183">
        <v>1</v>
      </c>
      <c r="R161" s="183">
        <f>Q161*H161</f>
        <v>109.62</v>
      </c>
      <c r="S161" s="183">
        <v>0</v>
      </c>
      <c r="T161" s="184">
        <f>S161*H161</f>
        <v>0</v>
      </c>
      <c r="AR161" s="23" t="s">
        <v>213</v>
      </c>
      <c r="AT161" s="23" t="s">
        <v>148</v>
      </c>
      <c r="AU161" s="23" t="s">
        <v>87</v>
      </c>
      <c r="AY161" s="23" t="s">
        <v>151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176</v>
      </c>
      <c r="BM161" s="23" t="s">
        <v>1528</v>
      </c>
    </row>
    <row r="162" spans="2:51" s="12" customFormat="1" ht="13.5">
      <c r="B162" s="211"/>
      <c r="D162" s="206" t="s">
        <v>161</v>
      </c>
      <c r="E162" s="212" t="s">
        <v>5</v>
      </c>
      <c r="F162" s="213" t="s">
        <v>1524</v>
      </c>
      <c r="H162" s="214" t="s">
        <v>5</v>
      </c>
      <c r="I162" s="215"/>
      <c r="L162" s="211"/>
      <c r="M162" s="216"/>
      <c r="N162" s="217"/>
      <c r="O162" s="217"/>
      <c r="P162" s="217"/>
      <c r="Q162" s="217"/>
      <c r="R162" s="217"/>
      <c r="S162" s="217"/>
      <c r="T162" s="218"/>
      <c r="AT162" s="214" t="s">
        <v>161</v>
      </c>
      <c r="AU162" s="214" t="s">
        <v>87</v>
      </c>
      <c r="AV162" s="12" t="s">
        <v>24</v>
      </c>
      <c r="AW162" s="12" t="s">
        <v>41</v>
      </c>
      <c r="AX162" s="12" t="s">
        <v>78</v>
      </c>
      <c r="AY162" s="214" t="s">
        <v>151</v>
      </c>
    </row>
    <row r="163" spans="2:51" s="11" customFormat="1" ht="13.5">
      <c r="B163" s="186"/>
      <c r="D163" s="187" t="s">
        <v>161</v>
      </c>
      <c r="E163" s="188" t="s">
        <v>5</v>
      </c>
      <c r="F163" s="189" t="s">
        <v>1529</v>
      </c>
      <c r="H163" s="190">
        <v>109.62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95" t="s">
        <v>161</v>
      </c>
      <c r="AU163" s="195" t="s">
        <v>87</v>
      </c>
      <c r="AV163" s="11" t="s">
        <v>87</v>
      </c>
      <c r="AW163" s="11" t="s">
        <v>41</v>
      </c>
      <c r="AX163" s="11" t="s">
        <v>24</v>
      </c>
      <c r="AY163" s="195" t="s">
        <v>151</v>
      </c>
    </row>
    <row r="164" spans="2:65" s="1" customFormat="1" ht="22.5" customHeight="1">
      <c r="B164" s="173"/>
      <c r="C164" s="174" t="s">
        <v>393</v>
      </c>
      <c r="D164" s="174" t="s">
        <v>154</v>
      </c>
      <c r="E164" s="175" t="s">
        <v>362</v>
      </c>
      <c r="F164" s="176" t="s">
        <v>363</v>
      </c>
      <c r="G164" s="177" t="s">
        <v>299</v>
      </c>
      <c r="H164" s="178">
        <v>635.7</v>
      </c>
      <c r="I164" s="179"/>
      <c r="J164" s="180">
        <f>ROUND(I164*H164,2)</f>
        <v>0</v>
      </c>
      <c r="K164" s="176" t="s">
        <v>158</v>
      </c>
      <c r="L164" s="40"/>
      <c r="M164" s="181" t="s">
        <v>5</v>
      </c>
      <c r="N164" s="182" t="s">
        <v>49</v>
      </c>
      <c r="O164" s="41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23" t="s">
        <v>176</v>
      </c>
      <c r="AT164" s="23" t="s">
        <v>154</v>
      </c>
      <c r="AU164" s="23" t="s">
        <v>87</v>
      </c>
      <c r="AY164" s="23" t="s">
        <v>151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3" t="s">
        <v>24</v>
      </c>
      <c r="BK164" s="185">
        <f>ROUND(I164*H164,2)</f>
        <v>0</v>
      </c>
      <c r="BL164" s="23" t="s">
        <v>176</v>
      </c>
      <c r="BM164" s="23" t="s">
        <v>1530</v>
      </c>
    </row>
    <row r="165" spans="2:51" s="12" customFormat="1" ht="13.5">
      <c r="B165" s="211"/>
      <c r="D165" s="206" t="s">
        <v>161</v>
      </c>
      <c r="E165" s="212" t="s">
        <v>5</v>
      </c>
      <c r="F165" s="213" t="s">
        <v>1531</v>
      </c>
      <c r="H165" s="214" t="s">
        <v>5</v>
      </c>
      <c r="I165" s="215"/>
      <c r="L165" s="211"/>
      <c r="M165" s="216"/>
      <c r="N165" s="217"/>
      <c r="O165" s="217"/>
      <c r="P165" s="217"/>
      <c r="Q165" s="217"/>
      <c r="R165" s="217"/>
      <c r="S165" s="217"/>
      <c r="T165" s="218"/>
      <c r="AT165" s="214" t="s">
        <v>161</v>
      </c>
      <c r="AU165" s="214" t="s">
        <v>87</v>
      </c>
      <c r="AV165" s="12" t="s">
        <v>24</v>
      </c>
      <c r="AW165" s="12" t="s">
        <v>41</v>
      </c>
      <c r="AX165" s="12" t="s">
        <v>78</v>
      </c>
      <c r="AY165" s="214" t="s">
        <v>151</v>
      </c>
    </row>
    <row r="166" spans="2:51" s="11" customFormat="1" ht="13.5">
      <c r="B166" s="186"/>
      <c r="D166" s="206" t="s">
        <v>161</v>
      </c>
      <c r="E166" s="195" t="s">
        <v>5</v>
      </c>
      <c r="F166" s="207" t="s">
        <v>1532</v>
      </c>
      <c r="H166" s="208">
        <v>308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5" t="s">
        <v>161</v>
      </c>
      <c r="AU166" s="195" t="s">
        <v>87</v>
      </c>
      <c r="AV166" s="11" t="s">
        <v>87</v>
      </c>
      <c r="AW166" s="11" t="s">
        <v>41</v>
      </c>
      <c r="AX166" s="11" t="s">
        <v>78</v>
      </c>
      <c r="AY166" s="195" t="s">
        <v>151</v>
      </c>
    </row>
    <row r="167" spans="2:51" s="12" customFormat="1" ht="13.5">
      <c r="B167" s="211"/>
      <c r="D167" s="206" t="s">
        <v>161</v>
      </c>
      <c r="E167" s="212" t="s">
        <v>5</v>
      </c>
      <c r="F167" s="213" t="s">
        <v>1533</v>
      </c>
      <c r="H167" s="214" t="s">
        <v>5</v>
      </c>
      <c r="I167" s="215"/>
      <c r="L167" s="211"/>
      <c r="M167" s="216"/>
      <c r="N167" s="217"/>
      <c r="O167" s="217"/>
      <c r="P167" s="217"/>
      <c r="Q167" s="217"/>
      <c r="R167" s="217"/>
      <c r="S167" s="217"/>
      <c r="T167" s="218"/>
      <c r="AT167" s="214" t="s">
        <v>161</v>
      </c>
      <c r="AU167" s="214" t="s">
        <v>87</v>
      </c>
      <c r="AV167" s="12" t="s">
        <v>24</v>
      </c>
      <c r="AW167" s="12" t="s">
        <v>41</v>
      </c>
      <c r="AX167" s="12" t="s">
        <v>78</v>
      </c>
      <c r="AY167" s="214" t="s">
        <v>151</v>
      </c>
    </row>
    <row r="168" spans="2:51" s="11" customFormat="1" ht="13.5">
      <c r="B168" s="186"/>
      <c r="D168" s="206" t="s">
        <v>161</v>
      </c>
      <c r="E168" s="195" t="s">
        <v>5</v>
      </c>
      <c r="F168" s="207" t="s">
        <v>1534</v>
      </c>
      <c r="H168" s="208">
        <v>327.7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95" t="s">
        <v>161</v>
      </c>
      <c r="AU168" s="195" t="s">
        <v>87</v>
      </c>
      <c r="AV168" s="11" t="s">
        <v>87</v>
      </c>
      <c r="AW168" s="11" t="s">
        <v>41</v>
      </c>
      <c r="AX168" s="11" t="s">
        <v>78</v>
      </c>
      <c r="AY168" s="195" t="s">
        <v>151</v>
      </c>
    </row>
    <row r="169" spans="2:51" s="13" customFormat="1" ht="13.5">
      <c r="B169" s="225"/>
      <c r="D169" s="187" t="s">
        <v>161</v>
      </c>
      <c r="E169" s="226" t="s">
        <v>5</v>
      </c>
      <c r="F169" s="227" t="s">
        <v>283</v>
      </c>
      <c r="H169" s="228">
        <v>635.7</v>
      </c>
      <c r="I169" s="229"/>
      <c r="L169" s="225"/>
      <c r="M169" s="230"/>
      <c r="N169" s="231"/>
      <c r="O169" s="231"/>
      <c r="P169" s="231"/>
      <c r="Q169" s="231"/>
      <c r="R169" s="231"/>
      <c r="S169" s="231"/>
      <c r="T169" s="232"/>
      <c r="AT169" s="233" t="s">
        <v>161</v>
      </c>
      <c r="AU169" s="233" t="s">
        <v>87</v>
      </c>
      <c r="AV169" s="13" t="s">
        <v>176</v>
      </c>
      <c r="AW169" s="13" t="s">
        <v>41</v>
      </c>
      <c r="AX169" s="13" t="s">
        <v>24</v>
      </c>
      <c r="AY169" s="233" t="s">
        <v>151</v>
      </c>
    </row>
    <row r="170" spans="2:65" s="1" customFormat="1" ht="22.5" customHeight="1">
      <c r="B170" s="173"/>
      <c r="C170" s="174" t="s">
        <v>399</v>
      </c>
      <c r="D170" s="174" t="s">
        <v>154</v>
      </c>
      <c r="E170" s="175" t="s">
        <v>368</v>
      </c>
      <c r="F170" s="176" t="s">
        <v>369</v>
      </c>
      <c r="G170" s="177" t="s">
        <v>351</v>
      </c>
      <c r="H170" s="178">
        <v>557.09</v>
      </c>
      <c r="I170" s="179"/>
      <c r="J170" s="180">
        <f>ROUND(I170*H170,2)</f>
        <v>0</v>
      </c>
      <c r="K170" s="176" t="s">
        <v>158</v>
      </c>
      <c r="L170" s="40"/>
      <c r="M170" s="181" t="s">
        <v>5</v>
      </c>
      <c r="N170" s="182" t="s">
        <v>49</v>
      </c>
      <c r="O170" s="41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AR170" s="23" t="s">
        <v>176</v>
      </c>
      <c r="AT170" s="23" t="s">
        <v>154</v>
      </c>
      <c r="AU170" s="23" t="s">
        <v>87</v>
      </c>
      <c r="AY170" s="23" t="s">
        <v>151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23" t="s">
        <v>24</v>
      </c>
      <c r="BK170" s="185">
        <f>ROUND(I170*H170,2)</f>
        <v>0</v>
      </c>
      <c r="BL170" s="23" t="s">
        <v>176</v>
      </c>
      <c r="BM170" s="23" t="s">
        <v>1535</v>
      </c>
    </row>
    <row r="171" spans="2:51" s="12" customFormat="1" ht="13.5">
      <c r="B171" s="211"/>
      <c r="D171" s="206" t="s">
        <v>161</v>
      </c>
      <c r="E171" s="212" t="s">
        <v>5</v>
      </c>
      <c r="F171" s="213" t="s">
        <v>1533</v>
      </c>
      <c r="H171" s="214" t="s">
        <v>5</v>
      </c>
      <c r="I171" s="215"/>
      <c r="L171" s="211"/>
      <c r="M171" s="216"/>
      <c r="N171" s="217"/>
      <c r="O171" s="217"/>
      <c r="P171" s="217"/>
      <c r="Q171" s="217"/>
      <c r="R171" s="217"/>
      <c r="S171" s="217"/>
      <c r="T171" s="218"/>
      <c r="AT171" s="214" t="s">
        <v>161</v>
      </c>
      <c r="AU171" s="214" t="s">
        <v>87</v>
      </c>
      <c r="AV171" s="12" t="s">
        <v>24</v>
      </c>
      <c r="AW171" s="12" t="s">
        <v>41</v>
      </c>
      <c r="AX171" s="12" t="s">
        <v>78</v>
      </c>
      <c r="AY171" s="214" t="s">
        <v>151</v>
      </c>
    </row>
    <row r="172" spans="2:51" s="11" customFormat="1" ht="13.5">
      <c r="B172" s="186"/>
      <c r="D172" s="187" t="s">
        <v>161</v>
      </c>
      <c r="E172" s="188" t="s">
        <v>5</v>
      </c>
      <c r="F172" s="189" t="s">
        <v>1536</v>
      </c>
      <c r="H172" s="190">
        <v>557.09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95" t="s">
        <v>161</v>
      </c>
      <c r="AU172" s="195" t="s">
        <v>87</v>
      </c>
      <c r="AV172" s="11" t="s">
        <v>87</v>
      </c>
      <c r="AW172" s="11" t="s">
        <v>41</v>
      </c>
      <c r="AX172" s="11" t="s">
        <v>24</v>
      </c>
      <c r="AY172" s="195" t="s">
        <v>151</v>
      </c>
    </row>
    <row r="173" spans="2:65" s="1" customFormat="1" ht="31.5" customHeight="1">
      <c r="B173" s="173"/>
      <c r="C173" s="174" t="s">
        <v>10</v>
      </c>
      <c r="D173" s="174" t="s">
        <v>154</v>
      </c>
      <c r="E173" s="175" t="s">
        <v>1099</v>
      </c>
      <c r="F173" s="176" t="s">
        <v>1100</v>
      </c>
      <c r="G173" s="177" t="s">
        <v>299</v>
      </c>
      <c r="H173" s="178">
        <v>228.4</v>
      </c>
      <c r="I173" s="179"/>
      <c r="J173" s="180">
        <f>ROUND(I173*H173,2)</f>
        <v>0</v>
      </c>
      <c r="K173" s="176" t="s">
        <v>158</v>
      </c>
      <c r="L173" s="40"/>
      <c r="M173" s="181" t="s">
        <v>5</v>
      </c>
      <c r="N173" s="182" t="s">
        <v>49</v>
      </c>
      <c r="O173" s="41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3" t="s">
        <v>176</v>
      </c>
      <c r="AT173" s="23" t="s">
        <v>154</v>
      </c>
      <c r="AU173" s="23" t="s">
        <v>87</v>
      </c>
      <c r="AY173" s="23" t="s">
        <v>151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24</v>
      </c>
      <c r="BK173" s="185">
        <f>ROUND(I173*H173,2)</f>
        <v>0</v>
      </c>
      <c r="BL173" s="23" t="s">
        <v>176</v>
      </c>
      <c r="BM173" s="23" t="s">
        <v>1537</v>
      </c>
    </row>
    <row r="174" spans="2:51" s="12" customFormat="1" ht="13.5">
      <c r="B174" s="211"/>
      <c r="D174" s="206" t="s">
        <v>161</v>
      </c>
      <c r="E174" s="212" t="s">
        <v>5</v>
      </c>
      <c r="F174" s="213" t="s">
        <v>1506</v>
      </c>
      <c r="H174" s="214" t="s">
        <v>5</v>
      </c>
      <c r="I174" s="215"/>
      <c r="L174" s="211"/>
      <c r="M174" s="216"/>
      <c r="N174" s="217"/>
      <c r="O174" s="217"/>
      <c r="P174" s="217"/>
      <c r="Q174" s="217"/>
      <c r="R174" s="217"/>
      <c r="S174" s="217"/>
      <c r="T174" s="218"/>
      <c r="AT174" s="214" t="s">
        <v>161</v>
      </c>
      <c r="AU174" s="214" t="s">
        <v>87</v>
      </c>
      <c r="AV174" s="12" t="s">
        <v>24</v>
      </c>
      <c r="AW174" s="12" t="s">
        <v>41</v>
      </c>
      <c r="AX174" s="12" t="s">
        <v>78</v>
      </c>
      <c r="AY174" s="214" t="s">
        <v>151</v>
      </c>
    </row>
    <row r="175" spans="2:51" s="12" customFormat="1" ht="13.5">
      <c r="B175" s="211"/>
      <c r="D175" s="206" t="s">
        <v>161</v>
      </c>
      <c r="E175" s="212" t="s">
        <v>5</v>
      </c>
      <c r="F175" s="213" t="s">
        <v>1538</v>
      </c>
      <c r="H175" s="214" t="s">
        <v>5</v>
      </c>
      <c r="I175" s="215"/>
      <c r="L175" s="211"/>
      <c r="M175" s="216"/>
      <c r="N175" s="217"/>
      <c r="O175" s="217"/>
      <c r="P175" s="217"/>
      <c r="Q175" s="217"/>
      <c r="R175" s="217"/>
      <c r="S175" s="217"/>
      <c r="T175" s="218"/>
      <c r="AT175" s="214" t="s">
        <v>161</v>
      </c>
      <c r="AU175" s="214" t="s">
        <v>87</v>
      </c>
      <c r="AV175" s="12" t="s">
        <v>24</v>
      </c>
      <c r="AW175" s="12" t="s">
        <v>41</v>
      </c>
      <c r="AX175" s="12" t="s">
        <v>78</v>
      </c>
      <c r="AY175" s="214" t="s">
        <v>151</v>
      </c>
    </row>
    <row r="176" spans="2:51" s="11" customFormat="1" ht="13.5">
      <c r="B176" s="186"/>
      <c r="D176" s="187" t="s">
        <v>161</v>
      </c>
      <c r="E176" s="188" t="s">
        <v>5</v>
      </c>
      <c r="F176" s="189" t="s">
        <v>1539</v>
      </c>
      <c r="H176" s="190">
        <v>228.4</v>
      </c>
      <c r="I176" s="191"/>
      <c r="L176" s="186"/>
      <c r="M176" s="192"/>
      <c r="N176" s="193"/>
      <c r="O176" s="193"/>
      <c r="P176" s="193"/>
      <c r="Q176" s="193"/>
      <c r="R176" s="193"/>
      <c r="S176" s="193"/>
      <c r="T176" s="194"/>
      <c r="AT176" s="195" t="s">
        <v>161</v>
      </c>
      <c r="AU176" s="195" t="s">
        <v>87</v>
      </c>
      <c r="AV176" s="11" t="s">
        <v>87</v>
      </c>
      <c r="AW176" s="11" t="s">
        <v>41</v>
      </c>
      <c r="AX176" s="11" t="s">
        <v>24</v>
      </c>
      <c r="AY176" s="195" t="s">
        <v>151</v>
      </c>
    </row>
    <row r="177" spans="2:65" s="1" customFormat="1" ht="22.5" customHeight="1">
      <c r="B177" s="173"/>
      <c r="C177" s="174" t="s">
        <v>408</v>
      </c>
      <c r="D177" s="174" t="s">
        <v>154</v>
      </c>
      <c r="E177" s="175" t="s">
        <v>373</v>
      </c>
      <c r="F177" s="176" t="s">
        <v>374</v>
      </c>
      <c r="G177" s="177" t="s">
        <v>278</v>
      </c>
      <c r="H177" s="178">
        <v>133</v>
      </c>
      <c r="I177" s="179"/>
      <c r="J177" s="180">
        <f>ROUND(I177*H177,2)</f>
        <v>0</v>
      </c>
      <c r="K177" s="176" t="s">
        <v>158</v>
      </c>
      <c r="L177" s="40"/>
      <c r="M177" s="181" t="s">
        <v>5</v>
      </c>
      <c r="N177" s="182" t="s">
        <v>49</v>
      </c>
      <c r="O177" s="4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176</v>
      </c>
      <c r="AT177" s="23" t="s">
        <v>154</v>
      </c>
      <c r="AU177" s="23" t="s">
        <v>87</v>
      </c>
      <c r="AY177" s="23" t="s">
        <v>151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24</v>
      </c>
      <c r="BK177" s="185">
        <f>ROUND(I177*H177,2)</f>
        <v>0</v>
      </c>
      <c r="BL177" s="23" t="s">
        <v>176</v>
      </c>
      <c r="BM177" s="23" t="s">
        <v>1540</v>
      </c>
    </row>
    <row r="178" spans="2:51" s="12" customFormat="1" ht="13.5">
      <c r="B178" s="211"/>
      <c r="D178" s="206" t="s">
        <v>161</v>
      </c>
      <c r="E178" s="212" t="s">
        <v>5</v>
      </c>
      <c r="F178" s="213" t="s">
        <v>376</v>
      </c>
      <c r="H178" s="214" t="s">
        <v>5</v>
      </c>
      <c r="I178" s="215"/>
      <c r="L178" s="211"/>
      <c r="M178" s="216"/>
      <c r="N178" s="217"/>
      <c r="O178" s="217"/>
      <c r="P178" s="217"/>
      <c r="Q178" s="217"/>
      <c r="R178" s="217"/>
      <c r="S178" s="217"/>
      <c r="T178" s="218"/>
      <c r="AT178" s="214" t="s">
        <v>161</v>
      </c>
      <c r="AU178" s="214" t="s">
        <v>87</v>
      </c>
      <c r="AV178" s="12" t="s">
        <v>24</v>
      </c>
      <c r="AW178" s="12" t="s">
        <v>41</v>
      </c>
      <c r="AX178" s="12" t="s">
        <v>78</v>
      </c>
      <c r="AY178" s="214" t="s">
        <v>151</v>
      </c>
    </row>
    <row r="179" spans="2:51" s="12" customFormat="1" ht="13.5">
      <c r="B179" s="211"/>
      <c r="D179" s="206" t="s">
        <v>161</v>
      </c>
      <c r="E179" s="212" t="s">
        <v>5</v>
      </c>
      <c r="F179" s="213" t="s">
        <v>1541</v>
      </c>
      <c r="H179" s="214" t="s">
        <v>5</v>
      </c>
      <c r="I179" s="215"/>
      <c r="L179" s="211"/>
      <c r="M179" s="216"/>
      <c r="N179" s="217"/>
      <c r="O179" s="217"/>
      <c r="P179" s="217"/>
      <c r="Q179" s="217"/>
      <c r="R179" s="217"/>
      <c r="S179" s="217"/>
      <c r="T179" s="218"/>
      <c r="AT179" s="214" t="s">
        <v>161</v>
      </c>
      <c r="AU179" s="214" t="s">
        <v>87</v>
      </c>
      <c r="AV179" s="12" t="s">
        <v>24</v>
      </c>
      <c r="AW179" s="12" t="s">
        <v>41</v>
      </c>
      <c r="AX179" s="12" t="s">
        <v>78</v>
      </c>
      <c r="AY179" s="214" t="s">
        <v>151</v>
      </c>
    </row>
    <row r="180" spans="2:51" s="11" customFormat="1" ht="13.5">
      <c r="B180" s="186"/>
      <c r="D180" s="187" t="s">
        <v>161</v>
      </c>
      <c r="E180" s="188" t="s">
        <v>5</v>
      </c>
      <c r="F180" s="189" t="s">
        <v>1542</v>
      </c>
      <c r="H180" s="190">
        <v>133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5" t="s">
        <v>161</v>
      </c>
      <c r="AU180" s="195" t="s">
        <v>87</v>
      </c>
      <c r="AV180" s="11" t="s">
        <v>87</v>
      </c>
      <c r="AW180" s="11" t="s">
        <v>41</v>
      </c>
      <c r="AX180" s="11" t="s">
        <v>24</v>
      </c>
      <c r="AY180" s="195" t="s">
        <v>151</v>
      </c>
    </row>
    <row r="181" spans="2:65" s="1" customFormat="1" ht="22.5" customHeight="1">
      <c r="B181" s="173"/>
      <c r="C181" s="174" t="s">
        <v>412</v>
      </c>
      <c r="D181" s="174" t="s">
        <v>154</v>
      </c>
      <c r="E181" s="175" t="s">
        <v>379</v>
      </c>
      <c r="F181" s="176" t="s">
        <v>380</v>
      </c>
      <c r="G181" s="177" t="s">
        <v>278</v>
      </c>
      <c r="H181" s="178">
        <v>115.6</v>
      </c>
      <c r="I181" s="179"/>
      <c r="J181" s="180">
        <f>ROUND(I181*H181,2)</f>
        <v>0</v>
      </c>
      <c r="K181" s="176" t="s">
        <v>158</v>
      </c>
      <c r="L181" s="40"/>
      <c r="M181" s="181" t="s">
        <v>5</v>
      </c>
      <c r="N181" s="182" t="s">
        <v>49</v>
      </c>
      <c r="O181" s="41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AR181" s="23" t="s">
        <v>176</v>
      </c>
      <c r="AT181" s="23" t="s">
        <v>154</v>
      </c>
      <c r="AU181" s="23" t="s">
        <v>87</v>
      </c>
      <c r="AY181" s="23" t="s">
        <v>151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3" t="s">
        <v>24</v>
      </c>
      <c r="BK181" s="185">
        <f>ROUND(I181*H181,2)</f>
        <v>0</v>
      </c>
      <c r="BL181" s="23" t="s">
        <v>176</v>
      </c>
      <c r="BM181" s="23" t="s">
        <v>1543</v>
      </c>
    </row>
    <row r="182" spans="2:51" s="12" customFormat="1" ht="13.5">
      <c r="B182" s="211"/>
      <c r="D182" s="206" t="s">
        <v>161</v>
      </c>
      <c r="E182" s="212" t="s">
        <v>5</v>
      </c>
      <c r="F182" s="213" t="s">
        <v>1544</v>
      </c>
      <c r="H182" s="214" t="s">
        <v>5</v>
      </c>
      <c r="I182" s="215"/>
      <c r="L182" s="211"/>
      <c r="M182" s="216"/>
      <c r="N182" s="217"/>
      <c r="O182" s="217"/>
      <c r="P182" s="217"/>
      <c r="Q182" s="217"/>
      <c r="R182" s="217"/>
      <c r="S182" s="217"/>
      <c r="T182" s="218"/>
      <c r="AT182" s="214" t="s">
        <v>161</v>
      </c>
      <c r="AU182" s="214" t="s">
        <v>87</v>
      </c>
      <c r="AV182" s="12" t="s">
        <v>24</v>
      </c>
      <c r="AW182" s="12" t="s">
        <v>41</v>
      </c>
      <c r="AX182" s="12" t="s">
        <v>78</v>
      </c>
      <c r="AY182" s="214" t="s">
        <v>151</v>
      </c>
    </row>
    <row r="183" spans="2:51" s="11" customFormat="1" ht="13.5">
      <c r="B183" s="186"/>
      <c r="D183" s="187" t="s">
        <v>161</v>
      </c>
      <c r="E183" s="188" t="s">
        <v>5</v>
      </c>
      <c r="F183" s="189" t="s">
        <v>1545</v>
      </c>
      <c r="H183" s="190">
        <v>115.6</v>
      </c>
      <c r="I183" s="191"/>
      <c r="L183" s="186"/>
      <c r="M183" s="192"/>
      <c r="N183" s="193"/>
      <c r="O183" s="193"/>
      <c r="P183" s="193"/>
      <c r="Q183" s="193"/>
      <c r="R183" s="193"/>
      <c r="S183" s="193"/>
      <c r="T183" s="194"/>
      <c r="AT183" s="195" t="s">
        <v>161</v>
      </c>
      <c r="AU183" s="195" t="s">
        <v>87</v>
      </c>
      <c r="AV183" s="11" t="s">
        <v>87</v>
      </c>
      <c r="AW183" s="11" t="s">
        <v>41</v>
      </c>
      <c r="AX183" s="11" t="s">
        <v>24</v>
      </c>
      <c r="AY183" s="195" t="s">
        <v>151</v>
      </c>
    </row>
    <row r="184" spans="2:65" s="1" customFormat="1" ht="22.5" customHeight="1">
      <c r="B184" s="173"/>
      <c r="C184" s="174" t="s">
        <v>416</v>
      </c>
      <c r="D184" s="174" t="s">
        <v>154</v>
      </c>
      <c r="E184" s="175" t="s">
        <v>400</v>
      </c>
      <c r="F184" s="176" t="s">
        <v>401</v>
      </c>
      <c r="G184" s="177" t="s">
        <v>278</v>
      </c>
      <c r="H184" s="178">
        <v>133</v>
      </c>
      <c r="I184" s="179"/>
      <c r="J184" s="180">
        <f>ROUND(I184*H184,2)</f>
        <v>0</v>
      </c>
      <c r="K184" s="176" t="s">
        <v>158</v>
      </c>
      <c r="L184" s="40"/>
      <c r="M184" s="181" t="s">
        <v>5</v>
      </c>
      <c r="N184" s="182" t="s">
        <v>49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23" t="s">
        <v>176</v>
      </c>
      <c r="AT184" s="23" t="s">
        <v>154</v>
      </c>
      <c r="AU184" s="23" t="s">
        <v>87</v>
      </c>
      <c r="AY184" s="23" t="s">
        <v>151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176</v>
      </c>
      <c r="BM184" s="23" t="s">
        <v>1546</v>
      </c>
    </row>
    <row r="185" spans="2:51" s="12" customFormat="1" ht="13.5">
      <c r="B185" s="211"/>
      <c r="D185" s="206" t="s">
        <v>161</v>
      </c>
      <c r="E185" s="212" t="s">
        <v>5</v>
      </c>
      <c r="F185" s="213" t="s">
        <v>376</v>
      </c>
      <c r="H185" s="214" t="s">
        <v>5</v>
      </c>
      <c r="I185" s="215"/>
      <c r="L185" s="211"/>
      <c r="M185" s="216"/>
      <c r="N185" s="217"/>
      <c r="O185" s="217"/>
      <c r="P185" s="217"/>
      <c r="Q185" s="217"/>
      <c r="R185" s="217"/>
      <c r="S185" s="217"/>
      <c r="T185" s="218"/>
      <c r="AT185" s="214" t="s">
        <v>161</v>
      </c>
      <c r="AU185" s="214" t="s">
        <v>87</v>
      </c>
      <c r="AV185" s="12" t="s">
        <v>24</v>
      </c>
      <c r="AW185" s="12" t="s">
        <v>41</v>
      </c>
      <c r="AX185" s="12" t="s">
        <v>78</v>
      </c>
      <c r="AY185" s="214" t="s">
        <v>151</v>
      </c>
    </row>
    <row r="186" spans="2:51" s="12" customFormat="1" ht="13.5">
      <c r="B186" s="211"/>
      <c r="D186" s="206" t="s">
        <v>161</v>
      </c>
      <c r="E186" s="212" t="s">
        <v>5</v>
      </c>
      <c r="F186" s="213" t="s">
        <v>1541</v>
      </c>
      <c r="H186" s="214" t="s">
        <v>5</v>
      </c>
      <c r="I186" s="215"/>
      <c r="L186" s="211"/>
      <c r="M186" s="216"/>
      <c r="N186" s="217"/>
      <c r="O186" s="217"/>
      <c r="P186" s="217"/>
      <c r="Q186" s="217"/>
      <c r="R186" s="217"/>
      <c r="S186" s="217"/>
      <c r="T186" s="218"/>
      <c r="AT186" s="214" t="s">
        <v>161</v>
      </c>
      <c r="AU186" s="214" t="s">
        <v>87</v>
      </c>
      <c r="AV186" s="12" t="s">
        <v>24</v>
      </c>
      <c r="AW186" s="12" t="s">
        <v>41</v>
      </c>
      <c r="AX186" s="12" t="s">
        <v>78</v>
      </c>
      <c r="AY186" s="214" t="s">
        <v>151</v>
      </c>
    </row>
    <row r="187" spans="2:51" s="11" customFormat="1" ht="13.5">
      <c r="B187" s="186"/>
      <c r="D187" s="187" t="s">
        <v>161</v>
      </c>
      <c r="E187" s="188" t="s">
        <v>5</v>
      </c>
      <c r="F187" s="189" t="s">
        <v>1542</v>
      </c>
      <c r="H187" s="190">
        <v>133</v>
      </c>
      <c r="I187" s="191"/>
      <c r="L187" s="186"/>
      <c r="M187" s="192"/>
      <c r="N187" s="193"/>
      <c r="O187" s="193"/>
      <c r="P187" s="193"/>
      <c r="Q187" s="193"/>
      <c r="R187" s="193"/>
      <c r="S187" s="193"/>
      <c r="T187" s="194"/>
      <c r="AT187" s="195" t="s">
        <v>161</v>
      </c>
      <c r="AU187" s="195" t="s">
        <v>87</v>
      </c>
      <c r="AV187" s="11" t="s">
        <v>87</v>
      </c>
      <c r="AW187" s="11" t="s">
        <v>41</v>
      </c>
      <c r="AX187" s="11" t="s">
        <v>24</v>
      </c>
      <c r="AY187" s="195" t="s">
        <v>151</v>
      </c>
    </row>
    <row r="188" spans="2:65" s="1" customFormat="1" ht="22.5" customHeight="1">
      <c r="B188" s="173"/>
      <c r="C188" s="196" t="s">
        <v>422</v>
      </c>
      <c r="D188" s="196" t="s">
        <v>148</v>
      </c>
      <c r="E188" s="197" t="s">
        <v>403</v>
      </c>
      <c r="F188" s="198" t="s">
        <v>404</v>
      </c>
      <c r="G188" s="199" t="s">
        <v>405</v>
      </c>
      <c r="H188" s="200">
        <v>5.32</v>
      </c>
      <c r="I188" s="201"/>
      <c r="J188" s="202">
        <f>ROUND(I188*H188,2)</f>
        <v>0</v>
      </c>
      <c r="K188" s="198" t="s">
        <v>158</v>
      </c>
      <c r="L188" s="203"/>
      <c r="M188" s="204" t="s">
        <v>5</v>
      </c>
      <c r="N188" s="205" t="s">
        <v>49</v>
      </c>
      <c r="O188" s="41"/>
      <c r="P188" s="183">
        <f>O188*H188</f>
        <v>0</v>
      </c>
      <c r="Q188" s="183">
        <v>0.001</v>
      </c>
      <c r="R188" s="183">
        <f>Q188*H188</f>
        <v>0.00532</v>
      </c>
      <c r="S188" s="183">
        <v>0</v>
      </c>
      <c r="T188" s="184">
        <f>S188*H188</f>
        <v>0</v>
      </c>
      <c r="AR188" s="23" t="s">
        <v>213</v>
      </c>
      <c r="AT188" s="23" t="s">
        <v>148</v>
      </c>
      <c r="AU188" s="23" t="s">
        <v>87</v>
      </c>
      <c r="AY188" s="23" t="s">
        <v>151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23" t="s">
        <v>24</v>
      </c>
      <c r="BK188" s="185">
        <f>ROUND(I188*H188,2)</f>
        <v>0</v>
      </c>
      <c r="BL188" s="23" t="s">
        <v>176</v>
      </c>
      <c r="BM188" s="23" t="s">
        <v>1547</v>
      </c>
    </row>
    <row r="189" spans="2:51" s="11" customFormat="1" ht="13.5">
      <c r="B189" s="186"/>
      <c r="D189" s="187" t="s">
        <v>161</v>
      </c>
      <c r="E189" s="188" t="s">
        <v>5</v>
      </c>
      <c r="F189" s="189" t="s">
        <v>1548</v>
      </c>
      <c r="H189" s="190">
        <v>5.32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5" t="s">
        <v>161</v>
      </c>
      <c r="AU189" s="195" t="s">
        <v>87</v>
      </c>
      <c r="AV189" s="11" t="s">
        <v>87</v>
      </c>
      <c r="AW189" s="11" t="s">
        <v>41</v>
      </c>
      <c r="AX189" s="11" t="s">
        <v>24</v>
      </c>
      <c r="AY189" s="195" t="s">
        <v>151</v>
      </c>
    </row>
    <row r="190" spans="2:65" s="1" customFormat="1" ht="22.5" customHeight="1">
      <c r="B190" s="173"/>
      <c r="C190" s="174" t="s">
        <v>428</v>
      </c>
      <c r="D190" s="174" t="s">
        <v>154</v>
      </c>
      <c r="E190" s="175" t="s">
        <v>1549</v>
      </c>
      <c r="F190" s="176" t="s">
        <v>1550</v>
      </c>
      <c r="G190" s="177" t="s">
        <v>278</v>
      </c>
      <c r="H190" s="178">
        <v>133</v>
      </c>
      <c r="I190" s="179"/>
      <c r="J190" s="180">
        <f>ROUND(I190*H190,2)</f>
        <v>0</v>
      </c>
      <c r="K190" s="176" t="s">
        <v>158</v>
      </c>
      <c r="L190" s="40"/>
      <c r="M190" s="181" t="s">
        <v>5</v>
      </c>
      <c r="N190" s="182" t="s">
        <v>49</v>
      </c>
      <c r="O190" s="41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AR190" s="23" t="s">
        <v>176</v>
      </c>
      <c r="AT190" s="23" t="s">
        <v>154</v>
      </c>
      <c r="AU190" s="23" t="s">
        <v>87</v>
      </c>
      <c r="AY190" s="23" t="s">
        <v>151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23" t="s">
        <v>24</v>
      </c>
      <c r="BK190" s="185">
        <f>ROUND(I190*H190,2)</f>
        <v>0</v>
      </c>
      <c r="BL190" s="23" t="s">
        <v>176</v>
      </c>
      <c r="BM190" s="23" t="s">
        <v>1551</v>
      </c>
    </row>
    <row r="191" spans="2:51" s="12" customFormat="1" ht="13.5">
      <c r="B191" s="211"/>
      <c r="D191" s="206" t="s">
        <v>161</v>
      </c>
      <c r="E191" s="212" t="s">
        <v>5</v>
      </c>
      <c r="F191" s="213" t="s">
        <v>287</v>
      </c>
      <c r="H191" s="214" t="s">
        <v>5</v>
      </c>
      <c r="I191" s="215"/>
      <c r="L191" s="211"/>
      <c r="M191" s="216"/>
      <c r="N191" s="217"/>
      <c r="O191" s="217"/>
      <c r="P191" s="217"/>
      <c r="Q191" s="217"/>
      <c r="R191" s="217"/>
      <c r="S191" s="217"/>
      <c r="T191" s="218"/>
      <c r="AT191" s="214" t="s">
        <v>161</v>
      </c>
      <c r="AU191" s="214" t="s">
        <v>87</v>
      </c>
      <c r="AV191" s="12" t="s">
        <v>24</v>
      </c>
      <c r="AW191" s="12" t="s">
        <v>41</v>
      </c>
      <c r="AX191" s="12" t="s">
        <v>78</v>
      </c>
      <c r="AY191" s="214" t="s">
        <v>151</v>
      </c>
    </row>
    <row r="192" spans="2:51" s="11" customFormat="1" ht="13.5">
      <c r="B192" s="186"/>
      <c r="D192" s="187" t="s">
        <v>161</v>
      </c>
      <c r="E192" s="188" t="s">
        <v>5</v>
      </c>
      <c r="F192" s="189" t="s">
        <v>1552</v>
      </c>
      <c r="H192" s="190">
        <v>133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95" t="s">
        <v>161</v>
      </c>
      <c r="AU192" s="195" t="s">
        <v>87</v>
      </c>
      <c r="AV192" s="11" t="s">
        <v>87</v>
      </c>
      <c r="AW192" s="11" t="s">
        <v>41</v>
      </c>
      <c r="AX192" s="11" t="s">
        <v>24</v>
      </c>
      <c r="AY192" s="195" t="s">
        <v>151</v>
      </c>
    </row>
    <row r="193" spans="2:65" s="1" customFormat="1" ht="22.5" customHeight="1">
      <c r="B193" s="173"/>
      <c r="C193" s="196" t="s">
        <v>432</v>
      </c>
      <c r="D193" s="196" t="s">
        <v>148</v>
      </c>
      <c r="E193" s="197" t="s">
        <v>394</v>
      </c>
      <c r="F193" s="198" t="s">
        <v>395</v>
      </c>
      <c r="G193" s="199" t="s">
        <v>299</v>
      </c>
      <c r="H193" s="200">
        <v>19.98</v>
      </c>
      <c r="I193" s="201"/>
      <c r="J193" s="202">
        <f>ROUND(I193*H193,2)</f>
        <v>0</v>
      </c>
      <c r="K193" s="198" t="s">
        <v>158</v>
      </c>
      <c r="L193" s="203"/>
      <c r="M193" s="204" t="s">
        <v>5</v>
      </c>
      <c r="N193" s="205" t="s">
        <v>49</v>
      </c>
      <c r="O193" s="41"/>
      <c r="P193" s="183">
        <f>O193*H193</f>
        <v>0</v>
      </c>
      <c r="Q193" s="183">
        <v>0.21</v>
      </c>
      <c r="R193" s="183">
        <f>Q193*H193</f>
        <v>4.1958</v>
      </c>
      <c r="S193" s="183">
        <v>0</v>
      </c>
      <c r="T193" s="184">
        <f>S193*H193</f>
        <v>0</v>
      </c>
      <c r="AR193" s="23" t="s">
        <v>213</v>
      </c>
      <c r="AT193" s="23" t="s">
        <v>148</v>
      </c>
      <c r="AU193" s="23" t="s">
        <v>87</v>
      </c>
      <c r="AY193" s="23" t="s">
        <v>151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23" t="s">
        <v>24</v>
      </c>
      <c r="BK193" s="185">
        <f>ROUND(I193*H193,2)</f>
        <v>0</v>
      </c>
      <c r="BL193" s="23" t="s">
        <v>176</v>
      </c>
      <c r="BM193" s="23" t="s">
        <v>1553</v>
      </c>
    </row>
    <row r="194" spans="2:51" s="12" customFormat="1" ht="13.5">
      <c r="B194" s="211"/>
      <c r="D194" s="206" t="s">
        <v>161</v>
      </c>
      <c r="E194" s="212" t="s">
        <v>5</v>
      </c>
      <c r="F194" s="213" t="s">
        <v>1554</v>
      </c>
      <c r="H194" s="214" t="s">
        <v>5</v>
      </c>
      <c r="I194" s="215"/>
      <c r="L194" s="211"/>
      <c r="M194" s="216"/>
      <c r="N194" s="217"/>
      <c r="O194" s="217"/>
      <c r="P194" s="217"/>
      <c r="Q194" s="217"/>
      <c r="R194" s="217"/>
      <c r="S194" s="217"/>
      <c r="T194" s="218"/>
      <c r="AT194" s="214" t="s">
        <v>161</v>
      </c>
      <c r="AU194" s="214" t="s">
        <v>87</v>
      </c>
      <c r="AV194" s="12" t="s">
        <v>24</v>
      </c>
      <c r="AW194" s="12" t="s">
        <v>41</v>
      </c>
      <c r="AX194" s="12" t="s">
        <v>78</v>
      </c>
      <c r="AY194" s="214" t="s">
        <v>151</v>
      </c>
    </row>
    <row r="195" spans="2:51" s="11" customFormat="1" ht="13.5">
      <c r="B195" s="186"/>
      <c r="D195" s="187" t="s">
        <v>161</v>
      </c>
      <c r="E195" s="188" t="s">
        <v>5</v>
      </c>
      <c r="F195" s="189" t="s">
        <v>1555</v>
      </c>
      <c r="H195" s="190">
        <v>19.98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95" t="s">
        <v>161</v>
      </c>
      <c r="AU195" s="195" t="s">
        <v>87</v>
      </c>
      <c r="AV195" s="11" t="s">
        <v>87</v>
      </c>
      <c r="AW195" s="11" t="s">
        <v>41</v>
      </c>
      <c r="AX195" s="11" t="s">
        <v>24</v>
      </c>
      <c r="AY195" s="195" t="s">
        <v>151</v>
      </c>
    </row>
    <row r="196" spans="2:65" s="1" customFormat="1" ht="22.5" customHeight="1">
      <c r="B196" s="173"/>
      <c r="C196" s="174" t="s">
        <v>438</v>
      </c>
      <c r="D196" s="174" t="s">
        <v>154</v>
      </c>
      <c r="E196" s="175" t="s">
        <v>417</v>
      </c>
      <c r="F196" s="176" t="s">
        <v>418</v>
      </c>
      <c r="G196" s="177" t="s">
        <v>278</v>
      </c>
      <c r="H196" s="178">
        <v>399</v>
      </c>
      <c r="I196" s="179"/>
      <c r="J196" s="180">
        <f>ROUND(I196*H196,2)</f>
        <v>0</v>
      </c>
      <c r="K196" s="176" t="s">
        <v>158</v>
      </c>
      <c r="L196" s="40"/>
      <c r="M196" s="181" t="s">
        <v>5</v>
      </c>
      <c r="N196" s="182" t="s">
        <v>49</v>
      </c>
      <c r="O196" s="41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23" t="s">
        <v>176</v>
      </c>
      <c r="AT196" s="23" t="s">
        <v>154</v>
      </c>
      <c r="AU196" s="23" t="s">
        <v>87</v>
      </c>
      <c r="AY196" s="23" t="s">
        <v>151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176</v>
      </c>
      <c r="BM196" s="23" t="s">
        <v>1556</v>
      </c>
    </row>
    <row r="197" spans="2:51" s="12" customFormat="1" ht="27">
      <c r="B197" s="211"/>
      <c r="D197" s="206" t="s">
        <v>161</v>
      </c>
      <c r="E197" s="212" t="s">
        <v>5</v>
      </c>
      <c r="F197" s="213" t="s">
        <v>420</v>
      </c>
      <c r="H197" s="214" t="s">
        <v>5</v>
      </c>
      <c r="I197" s="215"/>
      <c r="L197" s="211"/>
      <c r="M197" s="216"/>
      <c r="N197" s="217"/>
      <c r="O197" s="217"/>
      <c r="P197" s="217"/>
      <c r="Q197" s="217"/>
      <c r="R197" s="217"/>
      <c r="S197" s="217"/>
      <c r="T197" s="218"/>
      <c r="AT197" s="214" t="s">
        <v>161</v>
      </c>
      <c r="AU197" s="214" t="s">
        <v>87</v>
      </c>
      <c r="AV197" s="12" t="s">
        <v>24</v>
      </c>
      <c r="AW197" s="12" t="s">
        <v>41</v>
      </c>
      <c r="AX197" s="12" t="s">
        <v>78</v>
      </c>
      <c r="AY197" s="214" t="s">
        <v>151</v>
      </c>
    </row>
    <row r="198" spans="2:51" s="11" customFormat="1" ht="13.5">
      <c r="B198" s="186"/>
      <c r="D198" s="187" t="s">
        <v>161</v>
      </c>
      <c r="E198" s="188" t="s">
        <v>5</v>
      </c>
      <c r="F198" s="189" t="s">
        <v>1557</v>
      </c>
      <c r="H198" s="190">
        <v>399</v>
      </c>
      <c r="I198" s="191"/>
      <c r="L198" s="186"/>
      <c r="M198" s="192"/>
      <c r="N198" s="193"/>
      <c r="O198" s="193"/>
      <c r="P198" s="193"/>
      <c r="Q198" s="193"/>
      <c r="R198" s="193"/>
      <c r="S198" s="193"/>
      <c r="T198" s="194"/>
      <c r="AT198" s="195" t="s">
        <v>161</v>
      </c>
      <c r="AU198" s="195" t="s">
        <v>87</v>
      </c>
      <c r="AV198" s="11" t="s">
        <v>87</v>
      </c>
      <c r="AW198" s="11" t="s">
        <v>41</v>
      </c>
      <c r="AX198" s="11" t="s">
        <v>24</v>
      </c>
      <c r="AY198" s="195" t="s">
        <v>151</v>
      </c>
    </row>
    <row r="199" spans="2:65" s="1" customFormat="1" ht="22.5" customHeight="1">
      <c r="B199" s="173"/>
      <c r="C199" s="174" t="s">
        <v>443</v>
      </c>
      <c r="D199" s="174" t="s">
        <v>154</v>
      </c>
      <c r="E199" s="175" t="s">
        <v>423</v>
      </c>
      <c r="F199" s="176" t="s">
        <v>424</v>
      </c>
      <c r="G199" s="177" t="s">
        <v>299</v>
      </c>
      <c r="H199" s="178">
        <v>11.97</v>
      </c>
      <c r="I199" s="179"/>
      <c r="J199" s="180">
        <f>ROUND(I199*H199,2)</f>
        <v>0</v>
      </c>
      <c r="K199" s="176" t="s">
        <v>158</v>
      </c>
      <c r="L199" s="40"/>
      <c r="M199" s="181" t="s">
        <v>5</v>
      </c>
      <c r="N199" s="182" t="s">
        <v>49</v>
      </c>
      <c r="O199" s="41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AR199" s="23" t="s">
        <v>176</v>
      </c>
      <c r="AT199" s="23" t="s">
        <v>154</v>
      </c>
      <c r="AU199" s="23" t="s">
        <v>87</v>
      </c>
      <c r="AY199" s="23" t="s">
        <v>151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24</v>
      </c>
      <c r="BK199" s="185">
        <f>ROUND(I199*H199,2)</f>
        <v>0</v>
      </c>
      <c r="BL199" s="23" t="s">
        <v>176</v>
      </c>
      <c r="BM199" s="23" t="s">
        <v>1558</v>
      </c>
    </row>
    <row r="200" spans="2:51" s="12" customFormat="1" ht="13.5">
      <c r="B200" s="211"/>
      <c r="D200" s="206" t="s">
        <v>161</v>
      </c>
      <c r="E200" s="212" t="s">
        <v>5</v>
      </c>
      <c r="F200" s="213" t="s">
        <v>1559</v>
      </c>
      <c r="H200" s="214" t="s">
        <v>5</v>
      </c>
      <c r="I200" s="215"/>
      <c r="L200" s="211"/>
      <c r="M200" s="216"/>
      <c r="N200" s="217"/>
      <c r="O200" s="217"/>
      <c r="P200" s="217"/>
      <c r="Q200" s="217"/>
      <c r="R200" s="217"/>
      <c r="S200" s="217"/>
      <c r="T200" s="218"/>
      <c r="AT200" s="214" t="s">
        <v>161</v>
      </c>
      <c r="AU200" s="214" t="s">
        <v>87</v>
      </c>
      <c r="AV200" s="12" t="s">
        <v>24</v>
      </c>
      <c r="AW200" s="12" t="s">
        <v>41</v>
      </c>
      <c r="AX200" s="12" t="s">
        <v>78</v>
      </c>
      <c r="AY200" s="214" t="s">
        <v>151</v>
      </c>
    </row>
    <row r="201" spans="2:51" s="11" customFormat="1" ht="13.5">
      <c r="B201" s="186"/>
      <c r="D201" s="187" t="s">
        <v>161</v>
      </c>
      <c r="E201" s="188" t="s">
        <v>5</v>
      </c>
      <c r="F201" s="189" t="s">
        <v>1560</v>
      </c>
      <c r="H201" s="190">
        <v>11.97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95" t="s">
        <v>161</v>
      </c>
      <c r="AU201" s="195" t="s">
        <v>87</v>
      </c>
      <c r="AV201" s="11" t="s">
        <v>87</v>
      </c>
      <c r="AW201" s="11" t="s">
        <v>41</v>
      </c>
      <c r="AX201" s="11" t="s">
        <v>24</v>
      </c>
      <c r="AY201" s="195" t="s">
        <v>151</v>
      </c>
    </row>
    <row r="202" spans="2:65" s="1" customFormat="1" ht="22.5" customHeight="1">
      <c r="B202" s="173"/>
      <c r="C202" s="174" t="s">
        <v>448</v>
      </c>
      <c r="D202" s="174" t="s">
        <v>154</v>
      </c>
      <c r="E202" s="175" t="s">
        <v>429</v>
      </c>
      <c r="F202" s="176" t="s">
        <v>430</v>
      </c>
      <c r="G202" s="177" t="s">
        <v>299</v>
      </c>
      <c r="H202" s="178">
        <v>11.97</v>
      </c>
      <c r="I202" s="179"/>
      <c r="J202" s="180">
        <f>ROUND(I202*H202,2)</f>
        <v>0</v>
      </c>
      <c r="K202" s="176" t="s">
        <v>158</v>
      </c>
      <c r="L202" s="40"/>
      <c r="M202" s="181" t="s">
        <v>5</v>
      </c>
      <c r="N202" s="182" t="s">
        <v>49</v>
      </c>
      <c r="O202" s="41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23" t="s">
        <v>176</v>
      </c>
      <c r="AT202" s="23" t="s">
        <v>154</v>
      </c>
      <c r="AU202" s="23" t="s">
        <v>87</v>
      </c>
      <c r="AY202" s="23" t="s">
        <v>151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24</v>
      </c>
      <c r="BK202" s="185">
        <f>ROUND(I202*H202,2)</f>
        <v>0</v>
      </c>
      <c r="BL202" s="23" t="s">
        <v>176</v>
      </c>
      <c r="BM202" s="23" t="s">
        <v>1561</v>
      </c>
    </row>
    <row r="203" spans="2:51" s="12" customFormat="1" ht="13.5">
      <c r="B203" s="211"/>
      <c r="D203" s="206" t="s">
        <v>161</v>
      </c>
      <c r="E203" s="212" t="s">
        <v>5</v>
      </c>
      <c r="F203" s="213" t="s">
        <v>1559</v>
      </c>
      <c r="H203" s="214" t="s">
        <v>5</v>
      </c>
      <c r="I203" s="215"/>
      <c r="L203" s="211"/>
      <c r="M203" s="216"/>
      <c r="N203" s="217"/>
      <c r="O203" s="217"/>
      <c r="P203" s="217"/>
      <c r="Q203" s="217"/>
      <c r="R203" s="217"/>
      <c r="S203" s="217"/>
      <c r="T203" s="218"/>
      <c r="AT203" s="214" t="s">
        <v>161</v>
      </c>
      <c r="AU203" s="214" t="s">
        <v>87</v>
      </c>
      <c r="AV203" s="12" t="s">
        <v>24</v>
      </c>
      <c r="AW203" s="12" t="s">
        <v>41</v>
      </c>
      <c r="AX203" s="12" t="s">
        <v>78</v>
      </c>
      <c r="AY203" s="214" t="s">
        <v>151</v>
      </c>
    </row>
    <row r="204" spans="2:51" s="11" customFormat="1" ht="13.5">
      <c r="B204" s="186"/>
      <c r="D204" s="187" t="s">
        <v>161</v>
      </c>
      <c r="E204" s="188" t="s">
        <v>5</v>
      </c>
      <c r="F204" s="189" t="s">
        <v>1560</v>
      </c>
      <c r="H204" s="190">
        <v>11.97</v>
      </c>
      <c r="I204" s="191"/>
      <c r="L204" s="186"/>
      <c r="M204" s="192"/>
      <c r="N204" s="193"/>
      <c r="O204" s="193"/>
      <c r="P204" s="193"/>
      <c r="Q204" s="193"/>
      <c r="R204" s="193"/>
      <c r="S204" s="193"/>
      <c r="T204" s="194"/>
      <c r="AT204" s="195" t="s">
        <v>161</v>
      </c>
      <c r="AU204" s="195" t="s">
        <v>87</v>
      </c>
      <c r="AV204" s="11" t="s">
        <v>87</v>
      </c>
      <c r="AW204" s="11" t="s">
        <v>41</v>
      </c>
      <c r="AX204" s="11" t="s">
        <v>24</v>
      </c>
      <c r="AY204" s="195" t="s">
        <v>151</v>
      </c>
    </row>
    <row r="205" spans="2:65" s="1" customFormat="1" ht="22.5" customHeight="1">
      <c r="B205" s="173"/>
      <c r="C205" s="174" t="s">
        <v>453</v>
      </c>
      <c r="D205" s="174" t="s">
        <v>154</v>
      </c>
      <c r="E205" s="175" t="s">
        <v>433</v>
      </c>
      <c r="F205" s="176" t="s">
        <v>434</v>
      </c>
      <c r="G205" s="177" t="s">
        <v>299</v>
      </c>
      <c r="H205" s="178">
        <v>59.85</v>
      </c>
      <c r="I205" s="179"/>
      <c r="J205" s="180">
        <f>ROUND(I205*H205,2)</f>
        <v>0</v>
      </c>
      <c r="K205" s="176" t="s">
        <v>158</v>
      </c>
      <c r="L205" s="40"/>
      <c r="M205" s="181" t="s">
        <v>5</v>
      </c>
      <c r="N205" s="182" t="s">
        <v>49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3" t="s">
        <v>176</v>
      </c>
      <c r="AT205" s="23" t="s">
        <v>154</v>
      </c>
      <c r="AU205" s="23" t="s">
        <v>87</v>
      </c>
      <c r="AY205" s="23" t="s">
        <v>151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24</v>
      </c>
      <c r="BK205" s="185">
        <f>ROUND(I205*H205,2)</f>
        <v>0</v>
      </c>
      <c r="BL205" s="23" t="s">
        <v>176</v>
      </c>
      <c r="BM205" s="23" t="s">
        <v>1562</v>
      </c>
    </row>
    <row r="206" spans="2:51" s="11" customFormat="1" ht="13.5">
      <c r="B206" s="186"/>
      <c r="D206" s="206" t="s">
        <v>161</v>
      </c>
      <c r="E206" s="195" t="s">
        <v>5</v>
      </c>
      <c r="F206" s="207" t="s">
        <v>1563</v>
      </c>
      <c r="H206" s="208">
        <v>59.85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95" t="s">
        <v>161</v>
      </c>
      <c r="AU206" s="195" t="s">
        <v>87</v>
      </c>
      <c r="AV206" s="11" t="s">
        <v>87</v>
      </c>
      <c r="AW206" s="11" t="s">
        <v>41</v>
      </c>
      <c r="AX206" s="11" t="s">
        <v>24</v>
      </c>
      <c r="AY206" s="195" t="s">
        <v>151</v>
      </c>
    </row>
    <row r="207" spans="2:63" s="10" customFormat="1" ht="29.85" customHeight="1">
      <c r="B207" s="159"/>
      <c r="D207" s="170" t="s">
        <v>77</v>
      </c>
      <c r="E207" s="171" t="s">
        <v>87</v>
      </c>
      <c r="F207" s="171" t="s">
        <v>1564</v>
      </c>
      <c r="I207" s="162"/>
      <c r="J207" s="172">
        <f>BK207</f>
        <v>0</v>
      </c>
      <c r="L207" s="159"/>
      <c r="M207" s="164"/>
      <c r="N207" s="165"/>
      <c r="O207" s="165"/>
      <c r="P207" s="166">
        <f>SUM(P208:P239)</f>
        <v>0</v>
      </c>
      <c r="Q207" s="165"/>
      <c r="R207" s="166">
        <f>SUM(R208:R239)</f>
        <v>218.65680807749996</v>
      </c>
      <c r="S207" s="165"/>
      <c r="T207" s="167">
        <f>SUM(T208:T239)</f>
        <v>0</v>
      </c>
      <c r="AR207" s="160" t="s">
        <v>24</v>
      </c>
      <c r="AT207" s="168" t="s">
        <v>77</v>
      </c>
      <c r="AU207" s="168" t="s">
        <v>24</v>
      </c>
      <c r="AY207" s="160" t="s">
        <v>151</v>
      </c>
      <c r="BK207" s="169">
        <f>SUM(BK208:BK239)</f>
        <v>0</v>
      </c>
    </row>
    <row r="208" spans="2:65" s="1" customFormat="1" ht="22.5" customHeight="1">
      <c r="B208" s="173"/>
      <c r="C208" s="174" t="s">
        <v>460</v>
      </c>
      <c r="D208" s="174" t="s">
        <v>154</v>
      </c>
      <c r="E208" s="175" t="s">
        <v>1565</v>
      </c>
      <c r="F208" s="176" t="s">
        <v>1566</v>
      </c>
      <c r="G208" s="177" t="s">
        <v>299</v>
      </c>
      <c r="H208" s="178">
        <v>1.32</v>
      </c>
      <c r="I208" s="179"/>
      <c r="J208" s="180">
        <f>ROUND(I208*H208,2)</f>
        <v>0</v>
      </c>
      <c r="K208" s="176" t="s">
        <v>158</v>
      </c>
      <c r="L208" s="40"/>
      <c r="M208" s="181" t="s">
        <v>5</v>
      </c>
      <c r="N208" s="182" t="s">
        <v>49</v>
      </c>
      <c r="O208" s="41"/>
      <c r="P208" s="183">
        <f>O208*H208</f>
        <v>0</v>
      </c>
      <c r="Q208" s="183">
        <v>1.92198</v>
      </c>
      <c r="R208" s="183">
        <f>Q208*H208</f>
        <v>2.5370136000000003</v>
      </c>
      <c r="S208" s="183">
        <v>0</v>
      </c>
      <c r="T208" s="184">
        <f>S208*H208</f>
        <v>0</v>
      </c>
      <c r="AR208" s="23" t="s">
        <v>176</v>
      </c>
      <c r="AT208" s="23" t="s">
        <v>154</v>
      </c>
      <c r="AU208" s="23" t="s">
        <v>87</v>
      </c>
      <c r="AY208" s="23" t="s">
        <v>151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23" t="s">
        <v>24</v>
      </c>
      <c r="BK208" s="185">
        <f>ROUND(I208*H208,2)</f>
        <v>0</v>
      </c>
      <c r="BL208" s="23" t="s">
        <v>176</v>
      </c>
      <c r="BM208" s="23" t="s">
        <v>1567</v>
      </c>
    </row>
    <row r="209" spans="2:51" s="12" customFormat="1" ht="13.5">
      <c r="B209" s="211"/>
      <c r="D209" s="206" t="s">
        <v>161</v>
      </c>
      <c r="E209" s="212" t="s">
        <v>5</v>
      </c>
      <c r="F209" s="213" t="s">
        <v>1568</v>
      </c>
      <c r="H209" s="214" t="s">
        <v>5</v>
      </c>
      <c r="I209" s="215"/>
      <c r="L209" s="211"/>
      <c r="M209" s="216"/>
      <c r="N209" s="217"/>
      <c r="O209" s="217"/>
      <c r="P209" s="217"/>
      <c r="Q209" s="217"/>
      <c r="R209" s="217"/>
      <c r="S209" s="217"/>
      <c r="T209" s="218"/>
      <c r="AT209" s="214" t="s">
        <v>161</v>
      </c>
      <c r="AU209" s="214" t="s">
        <v>87</v>
      </c>
      <c r="AV209" s="12" t="s">
        <v>24</v>
      </c>
      <c r="AW209" s="12" t="s">
        <v>41</v>
      </c>
      <c r="AX209" s="12" t="s">
        <v>78</v>
      </c>
      <c r="AY209" s="214" t="s">
        <v>151</v>
      </c>
    </row>
    <row r="210" spans="2:51" s="11" customFormat="1" ht="13.5">
      <c r="B210" s="186"/>
      <c r="D210" s="187" t="s">
        <v>161</v>
      </c>
      <c r="E210" s="188" t="s">
        <v>5</v>
      </c>
      <c r="F210" s="189" t="s">
        <v>1569</v>
      </c>
      <c r="H210" s="190">
        <v>1.32</v>
      </c>
      <c r="I210" s="191"/>
      <c r="L210" s="186"/>
      <c r="M210" s="192"/>
      <c r="N210" s="193"/>
      <c r="O210" s="193"/>
      <c r="P210" s="193"/>
      <c r="Q210" s="193"/>
      <c r="R210" s="193"/>
      <c r="S210" s="193"/>
      <c r="T210" s="194"/>
      <c r="AT210" s="195" t="s">
        <v>161</v>
      </c>
      <c r="AU210" s="195" t="s">
        <v>87</v>
      </c>
      <c r="AV210" s="11" t="s">
        <v>87</v>
      </c>
      <c r="AW210" s="11" t="s">
        <v>41</v>
      </c>
      <c r="AX210" s="11" t="s">
        <v>24</v>
      </c>
      <c r="AY210" s="195" t="s">
        <v>151</v>
      </c>
    </row>
    <row r="211" spans="2:65" s="1" customFormat="1" ht="22.5" customHeight="1">
      <c r="B211" s="173"/>
      <c r="C211" s="174" t="s">
        <v>466</v>
      </c>
      <c r="D211" s="174" t="s">
        <v>154</v>
      </c>
      <c r="E211" s="175" t="s">
        <v>1570</v>
      </c>
      <c r="F211" s="176" t="s">
        <v>1571</v>
      </c>
      <c r="G211" s="177" t="s">
        <v>451</v>
      </c>
      <c r="H211" s="178">
        <v>22</v>
      </c>
      <c r="I211" s="179"/>
      <c r="J211" s="180">
        <f>ROUND(I211*H211,2)</f>
        <v>0</v>
      </c>
      <c r="K211" s="176" t="s">
        <v>158</v>
      </c>
      <c r="L211" s="40"/>
      <c r="M211" s="181" t="s">
        <v>5</v>
      </c>
      <c r="N211" s="182" t="s">
        <v>49</v>
      </c>
      <c r="O211" s="41"/>
      <c r="P211" s="183">
        <f>O211*H211</f>
        <v>0</v>
      </c>
      <c r="Q211" s="183">
        <v>0.00092</v>
      </c>
      <c r="R211" s="183">
        <f>Q211*H211</f>
        <v>0.02024</v>
      </c>
      <c r="S211" s="183">
        <v>0</v>
      </c>
      <c r="T211" s="184">
        <f>S211*H211</f>
        <v>0</v>
      </c>
      <c r="AR211" s="23" t="s">
        <v>176</v>
      </c>
      <c r="AT211" s="23" t="s">
        <v>154</v>
      </c>
      <c r="AU211" s="23" t="s">
        <v>87</v>
      </c>
      <c r="AY211" s="23" t="s">
        <v>151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24</v>
      </c>
      <c r="BK211" s="185">
        <f>ROUND(I211*H211,2)</f>
        <v>0</v>
      </c>
      <c r="BL211" s="23" t="s">
        <v>176</v>
      </c>
      <c r="BM211" s="23" t="s">
        <v>1572</v>
      </c>
    </row>
    <row r="212" spans="2:51" s="12" customFormat="1" ht="13.5">
      <c r="B212" s="211"/>
      <c r="D212" s="206" t="s">
        <v>161</v>
      </c>
      <c r="E212" s="212" t="s">
        <v>5</v>
      </c>
      <c r="F212" s="213" t="s">
        <v>1573</v>
      </c>
      <c r="H212" s="214" t="s">
        <v>5</v>
      </c>
      <c r="I212" s="215"/>
      <c r="L212" s="211"/>
      <c r="M212" s="216"/>
      <c r="N212" s="217"/>
      <c r="O212" s="217"/>
      <c r="P212" s="217"/>
      <c r="Q212" s="217"/>
      <c r="R212" s="217"/>
      <c r="S212" s="217"/>
      <c r="T212" s="218"/>
      <c r="AT212" s="214" t="s">
        <v>161</v>
      </c>
      <c r="AU212" s="214" t="s">
        <v>87</v>
      </c>
      <c r="AV212" s="12" t="s">
        <v>24</v>
      </c>
      <c r="AW212" s="12" t="s">
        <v>41</v>
      </c>
      <c r="AX212" s="12" t="s">
        <v>78</v>
      </c>
      <c r="AY212" s="214" t="s">
        <v>151</v>
      </c>
    </row>
    <row r="213" spans="2:51" s="11" customFormat="1" ht="13.5">
      <c r="B213" s="186"/>
      <c r="D213" s="187" t="s">
        <v>161</v>
      </c>
      <c r="E213" s="188" t="s">
        <v>5</v>
      </c>
      <c r="F213" s="189" t="s">
        <v>1574</v>
      </c>
      <c r="H213" s="190">
        <v>22</v>
      </c>
      <c r="I213" s="191"/>
      <c r="L213" s="186"/>
      <c r="M213" s="192"/>
      <c r="N213" s="193"/>
      <c r="O213" s="193"/>
      <c r="P213" s="193"/>
      <c r="Q213" s="193"/>
      <c r="R213" s="193"/>
      <c r="S213" s="193"/>
      <c r="T213" s="194"/>
      <c r="AT213" s="195" t="s">
        <v>161</v>
      </c>
      <c r="AU213" s="195" t="s">
        <v>87</v>
      </c>
      <c r="AV213" s="11" t="s">
        <v>87</v>
      </c>
      <c r="AW213" s="11" t="s">
        <v>41</v>
      </c>
      <c r="AX213" s="11" t="s">
        <v>24</v>
      </c>
      <c r="AY213" s="195" t="s">
        <v>151</v>
      </c>
    </row>
    <row r="214" spans="2:65" s="1" customFormat="1" ht="22.5" customHeight="1">
      <c r="B214" s="173"/>
      <c r="C214" s="174" t="s">
        <v>472</v>
      </c>
      <c r="D214" s="174" t="s">
        <v>154</v>
      </c>
      <c r="E214" s="175" t="s">
        <v>1575</v>
      </c>
      <c r="F214" s="176" t="s">
        <v>1576</v>
      </c>
      <c r="G214" s="177" t="s">
        <v>299</v>
      </c>
      <c r="H214" s="178">
        <v>45.54</v>
      </c>
      <c r="I214" s="179"/>
      <c r="J214" s="180">
        <f>ROUND(I214*H214,2)</f>
        <v>0</v>
      </c>
      <c r="K214" s="176" t="s">
        <v>158</v>
      </c>
      <c r="L214" s="40"/>
      <c r="M214" s="181" t="s">
        <v>5</v>
      </c>
      <c r="N214" s="182" t="s">
        <v>49</v>
      </c>
      <c r="O214" s="41"/>
      <c r="P214" s="183">
        <f>O214*H214</f>
        <v>0</v>
      </c>
      <c r="Q214" s="183">
        <v>2.16</v>
      </c>
      <c r="R214" s="183">
        <f>Q214*H214</f>
        <v>98.3664</v>
      </c>
      <c r="S214" s="183">
        <v>0</v>
      </c>
      <c r="T214" s="184">
        <f>S214*H214</f>
        <v>0</v>
      </c>
      <c r="AR214" s="23" t="s">
        <v>176</v>
      </c>
      <c r="AT214" s="23" t="s">
        <v>154</v>
      </c>
      <c r="AU214" s="23" t="s">
        <v>87</v>
      </c>
      <c r="AY214" s="23" t="s">
        <v>151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23" t="s">
        <v>24</v>
      </c>
      <c r="BK214" s="185">
        <f>ROUND(I214*H214,2)</f>
        <v>0</v>
      </c>
      <c r="BL214" s="23" t="s">
        <v>176</v>
      </c>
      <c r="BM214" s="23" t="s">
        <v>1577</v>
      </c>
    </row>
    <row r="215" spans="2:51" s="12" customFormat="1" ht="13.5">
      <c r="B215" s="211"/>
      <c r="D215" s="206" t="s">
        <v>161</v>
      </c>
      <c r="E215" s="212" t="s">
        <v>5</v>
      </c>
      <c r="F215" s="213" t="s">
        <v>1578</v>
      </c>
      <c r="H215" s="214" t="s">
        <v>5</v>
      </c>
      <c r="I215" s="215"/>
      <c r="L215" s="211"/>
      <c r="M215" s="216"/>
      <c r="N215" s="217"/>
      <c r="O215" s="217"/>
      <c r="P215" s="217"/>
      <c r="Q215" s="217"/>
      <c r="R215" s="217"/>
      <c r="S215" s="217"/>
      <c r="T215" s="218"/>
      <c r="AT215" s="214" t="s">
        <v>161</v>
      </c>
      <c r="AU215" s="214" t="s">
        <v>87</v>
      </c>
      <c r="AV215" s="12" t="s">
        <v>24</v>
      </c>
      <c r="AW215" s="12" t="s">
        <v>41</v>
      </c>
      <c r="AX215" s="12" t="s">
        <v>78</v>
      </c>
      <c r="AY215" s="214" t="s">
        <v>151</v>
      </c>
    </row>
    <row r="216" spans="2:51" s="12" customFormat="1" ht="13.5">
      <c r="B216" s="211"/>
      <c r="D216" s="206" t="s">
        <v>161</v>
      </c>
      <c r="E216" s="212" t="s">
        <v>5</v>
      </c>
      <c r="F216" s="213" t="s">
        <v>1579</v>
      </c>
      <c r="H216" s="214" t="s">
        <v>5</v>
      </c>
      <c r="I216" s="215"/>
      <c r="L216" s="211"/>
      <c r="M216" s="216"/>
      <c r="N216" s="217"/>
      <c r="O216" s="217"/>
      <c r="P216" s="217"/>
      <c r="Q216" s="217"/>
      <c r="R216" s="217"/>
      <c r="S216" s="217"/>
      <c r="T216" s="218"/>
      <c r="AT216" s="214" t="s">
        <v>161</v>
      </c>
      <c r="AU216" s="214" t="s">
        <v>87</v>
      </c>
      <c r="AV216" s="12" t="s">
        <v>24</v>
      </c>
      <c r="AW216" s="12" t="s">
        <v>41</v>
      </c>
      <c r="AX216" s="12" t="s">
        <v>78</v>
      </c>
      <c r="AY216" s="214" t="s">
        <v>151</v>
      </c>
    </row>
    <row r="217" spans="2:51" s="11" customFormat="1" ht="13.5">
      <c r="B217" s="186"/>
      <c r="D217" s="187" t="s">
        <v>161</v>
      </c>
      <c r="E217" s="188" t="s">
        <v>5</v>
      </c>
      <c r="F217" s="189" t="s">
        <v>1580</v>
      </c>
      <c r="H217" s="190">
        <v>45.54</v>
      </c>
      <c r="I217" s="191"/>
      <c r="L217" s="186"/>
      <c r="M217" s="192"/>
      <c r="N217" s="193"/>
      <c r="O217" s="193"/>
      <c r="P217" s="193"/>
      <c r="Q217" s="193"/>
      <c r="R217" s="193"/>
      <c r="S217" s="193"/>
      <c r="T217" s="194"/>
      <c r="AT217" s="195" t="s">
        <v>161</v>
      </c>
      <c r="AU217" s="195" t="s">
        <v>87</v>
      </c>
      <c r="AV217" s="11" t="s">
        <v>87</v>
      </c>
      <c r="AW217" s="11" t="s">
        <v>41</v>
      </c>
      <c r="AX217" s="11" t="s">
        <v>24</v>
      </c>
      <c r="AY217" s="195" t="s">
        <v>151</v>
      </c>
    </row>
    <row r="218" spans="2:65" s="1" customFormat="1" ht="22.5" customHeight="1">
      <c r="B218" s="173"/>
      <c r="C218" s="174" t="s">
        <v>485</v>
      </c>
      <c r="D218" s="174" t="s">
        <v>154</v>
      </c>
      <c r="E218" s="175" t="s">
        <v>1581</v>
      </c>
      <c r="F218" s="176" t="s">
        <v>1582</v>
      </c>
      <c r="G218" s="177" t="s">
        <v>299</v>
      </c>
      <c r="H218" s="178">
        <v>9.36</v>
      </c>
      <c r="I218" s="179"/>
      <c r="J218" s="180">
        <f>ROUND(I218*H218,2)</f>
        <v>0</v>
      </c>
      <c r="K218" s="176" t="s">
        <v>158</v>
      </c>
      <c r="L218" s="40"/>
      <c r="M218" s="181" t="s">
        <v>5</v>
      </c>
      <c r="N218" s="182" t="s">
        <v>49</v>
      </c>
      <c r="O218" s="41"/>
      <c r="P218" s="183">
        <f>O218*H218</f>
        <v>0</v>
      </c>
      <c r="Q218" s="183">
        <v>2.332384</v>
      </c>
      <c r="R218" s="183">
        <f>Q218*H218</f>
        <v>21.831114239999998</v>
      </c>
      <c r="S218" s="183">
        <v>0</v>
      </c>
      <c r="T218" s="184">
        <f>S218*H218</f>
        <v>0</v>
      </c>
      <c r="AR218" s="23" t="s">
        <v>176</v>
      </c>
      <c r="AT218" s="23" t="s">
        <v>154</v>
      </c>
      <c r="AU218" s="23" t="s">
        <v>87</v>
      </c>
      <c r="AY218" s="23" t="s">
        <v>151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24</v>
      </c>
      <c r="BK218" s="185">
        <f>ROUND(I218*H218,2)</f>
        <v>0</v>
      </c>
      <c r="BL218" s="23" t="s">
        <v>176</v>
      </c>
      <c r="BM218" s="23" t="s">
        <v>1583</v>
      </c>
    </row>
    <row r="219" spans="2:51" s="12" customFormat="1" ht="13.5">
      <c r="B219" s="211"/>
      <c r="D219" s="206" t="s">
        <v>161</v>
      </c>
      <c r="E219" s="212" t="s">
        <v>5</v>
      </c>
      <c r="F219" s="213" t="s">
        <v>1584</v>
      </c>
      <c r="H219" s="214" t="s">
        <v>5</v>
      </c>
      <c r="I219" s="215"/>
      <c r="L219" s="211"/>
      <c r="M219" s="216"/>
      <c r="N219" s="217"/>
      <c r="O219" s="217"/>
      <c r="P219" s="217"/>
      <c r="Q219" s="217"/>
      <c r="R219" s="217"/>
      <c r="S219" s="217"/>
      <c r="T219" s="218"/>
      <c r="AT219" s="214" t="s">
        <v>161</v>
      </c>
      <c r="AU219" s="214" t="s">
        <v>87</v>
      </c>
      <c r="AV219" s="12" t="s">
        <v>24</v>
      </c>
      <c r="AW219" s="12" t="s">
        <v>41</v>
      </c>
      <c r="AX219" s="12" t="s">
        <v>78</v>
      </c>
      <c r="AY219" s="214" t="s">
        <v>151</v>
      </c>
    </row>
    <row r="220" spans="2:51" s="12" customFormat="1" ht="13.5">
      <c r="B220" s="211"/>
      <c r="D220" s="206" t="s">
        <v>161</v>
      </c>
      <c r="E220" s="212" t="s">
        <v>5</v>
      </c>
      <c r="F220" s="213" t="s">
        <v>1585</v>
      </c>
      <c r="H220" s="214" t="s">
        <v>5</v>
      </c>
      <c r="I220" s="215"/>
      <c r="L220" s="211"/>
      <c r="M220" s="216"/>
      <c r="N220" s="217"/>
      <c r="O220" s="217"/>
      <c r="P220" s="217"/>
      <c r="Q220" s="217"/>
      <c r="R220" s="217"/>
      <c r="S220" s="217"/>
      <c r="T220" s="218"/>
      <c r="AT220" s="214" t="s">
        <v>161</v>
      </c>
      <c r="AU220" s="214" t="s">
        <v>87</v>
      </c>
      <c r="AV220" s="12" t="s">
        <v>24</v>
      </c>
      <c r="AW220" s="12" t="s">
        <v>41</v>
      </c>
      <c r="AX220" s="12" t="s">
        <v>78</v>
      </c>
      <c r="AY220" s="214" t="s">
        <v>151</v>
      </c>
    </row>
    <row r="221" spans="2:51" s="11" customFormat="1" ht="13.5">
      <c r="B221" s="186"/>
      <c r="D221" s="187" t="s">
        <v>161</v>
      </c>
      <c r="E221" s="188" t="s">
        <v>5</v>
      </c>
      <c r="F221" s="189" t="s">
        <v>1586</v>
      </c>
      <c r="H221" s="190">
        <v>9.36</v>
      </c>
      <c r="I221" s="191"/>
      <c r="L221" s="186"/>
      <c r="M221" s="192"/>
      <c r="N221" s="193"/>
      <c r="O221" s="193"/>
      <c r="P221" s="193"/>
      <c r="Q221" s="193"/>
      <c r="R221" s="193"/>
      <c r="S221" s="193"/>
      <c r="T221" s="194"/>
      <c r="AT221" s="195" t="s">
        <v>161</v>
      </c>
      <c r="AU221" s="195" t="s">
        <v>87</v>
      </c>
      <c r="AV221" s="11" t="s">
        <v>87</v>
      </c>
      <c r="AW221" s="11" t="s">
        <v>41</v>
      </c>
      <c r="AX221" s="11" t="s">
        <v>24</v>
      </c>
      <c r="AY221" s="195" t="s">
        <v>151</v>
      </c>
    </row>
    <row r="222" spans="2:65" s="1" customFormat="1" ht="22.5" customHeight="1">
      <c r="B222" s="173"/>
      <c r="C222" s="174" t="s">
        <v>492</v>
      </c>
      <c r="D222" s="174" t="s">
        <v>154</v>
      </c>
      <c r="E222" s="175" t="s">
        <v>1587</v>
      </c>
      <c r="F222" s="176" t="s">
        <v>1588</v>
      </c>
      <c r="G222" s="177" t="s">
        <v>299</v>
      </c>
      <c r="H222" s="178">
        <v>31.2</v>
      </c>
      <c r="I222" s="179"/>
      <c r="J222" s="180">
        <f>ROUND(I222*H222,2)</f>
        <v>0</v>
      </c>
      <c r="K222" s="176" t="s">
        <v>158</v>
      </c>
      <c r="L222" s="40"/>
      <c r="M222" s="181" t="s">
        <v>5</v>
      </c>
      <c r="N222" s="182" t="s">
        <v>49</v>
      </c>
      <c r="O222" s="41"/>
      <c r="P222" s="183">
        <f>O222*H222</f>
        <v>0</v>
      </c>
      <c r="Q222" s="183">
        <v>2.526248</v>
      </c>
      <c r="R222" s="183">
        <f>Q222*H222</f>
        <v>78.8189376</v>
      </c>
      <c r="S222" s="183">
        <v>0</v>
      </c>
      <c r="T222" s="184">
        <f>S222*H222</f>
        <v>0</v>
      </c>
      <c r="AR222" s="23" t="s">
        <v>176</v>
      </c>
      <c r="AT222" s="23" t="s">
        <v>154</v>
      </c>
      <c r="AU222" s="23" t="s">
        <v>87</v>
      </c>
      <c r="AY222" s="23" t="s">
        <v>151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23" t="s">
        <v>24</v>
      </c>
      <c r="BK222" s="185">
        <f>ROUND(I222*H222,2)</f>
        <v>0</v>
      </c>
      <c r="BL222" s="23" t="s">
        <v>176</v>
      </c>
      <c r="BM222" s="23" t="s">
        <v>1589</v>
      </c>
    </row>
    <row r="223" spans="2:51" s="12" customFormat="1" ht="13.5">
      <c r="B223" s="211"/>
      <c r="D223" s="206" t="s">
        <v>161</v>
      </c>
      <c r="E223" s="212" t="s">
        <v>5</v>
      </c>
      <c r="F223" s="213" t="s">
        <v>1590</v>
      </c>
      <c r="H223" s="214" t="s">
        <v>5</v>
      </c>
      <c r="I223" s="215"/>
      <c r="L223" s="211"/>
      <c r="M223" s="216"/>
      <c r="N223" s="217"/>
      <c r="O223" s="217"/>
      <c r="P223" s="217"/>
      <c r="Q223" s="217"/>
      <c r="R223" s="217"/>
      <c r="S223" s="217"/>
      <c r="T223" s="218"/>
      <c r="AT223" s="214" t="s">
        <v>161</v>
      </c>
      <c r="AU223" s="214" t="s">
        <v>87</v>
      </c>
      <c r="AV223" s="12" t="s">
        <v>24</v>
      </c>
      <c r="AW223" s="12" t="s">
        <v>41</v>
      </c>
      <c r="AX223" s="12" t="s">
        <v>78</v>
      </c>
      <c r="AY223" s="214" t="s">
        <v>151</v>
      </c>
    </row>
    <row r="224" spans="2:51" s="11" customFormat="1" ht="13.5">
      <c r="B224" s="186"/>
      <c r="D224" s="187" t="s">
        <v>161</v>
      </c>
      <c r="E224" s="188" t="s">
        <v>5</v>
      </c>
      <c r="F224" s="189" t="s">
        <v>1591</v>
      </c>
      <c r="H224" s="190">
        <v>31.2</v>
      </c>
      <c r="I224" s="191"/>
      <c r="L224" s="186"/>
      <c r="M224" s="192"/>
      <c r="N224" s="193"/>
      <c r="O224" s="193"/>
      <c r="P224" s="193"/>
      <c r="Q224" s="193"/>
      <c r="R224" s="193"/>
      <c r="S224" s="193"/>
      <c r="T224" s="194"/>
      <c r="AT224" s="195" t="s">
        <v>161</v>
      </c>
      <c r="AU224" s="195" t="s">
        <v>87</v>
      </c>
      <c r="AV224" s="11" t="s">
        <v>87</v>
      </c>
      <c r="AW224" s="11" t="s">
        <v>41</v>
      </c>
      <c r="AX224" s="11" t="s">
        <v>24</v>
      </c>
      <c r="AY224" s="195" t="s">
        <v>151</v>
      </c>
    </row>
    <row r="225" spans="2:65" s="1" customFormat="1" ht="22.5" customHeight="1">
      <c r="B225" s="173"/>
      <c r="C225" s="174" t="s">
        <v>499</v>
      </c>
      <c r="D225" s="174" t="s">
        <v>154</v>
      </c>
      <c r="E225" s="175" t="s">
        <v>1151</v>
      </c>
      <c r="F225" s="176" t="s">
        <v>1152</v>
      </c>
      <c r="G225" s="177" t="s">
        <v>278</v>
      </c>
      <c r="H225" s="178">
        <v>19.075</v>
      </c>
      <c r="I225" s="179"/>
      <c r="J225" s="180">
        <f>ROUND(I225*H225,2)</f>
        <v>0</v>
      </c>
      <c r="K225" s="176" t="s">
        <v>158</v>
      </c>
      <c r="L225" s="40"/>
      <c r="M225" s="181" t="s">
        <v>5</v>
      </c>
      <c r="N225" s="182" t="s">
        <v>49</v>
      </c>
      <c r="O225" s="41"/>
      <c r="P225" s="183">
        <f>O225*H225</f>
        <v>0</v>
      </c>
      <c r="Q225" s="183">
        <v>0.0014357</v>
      </c>
      <c r="R225" s="183">
        <f>Q225*H225</f>
        <v>0.0273859775</v>
      </c>
      <c r="S225" s="183">
        <v>0</v>
      </c>
      <c r="T225" s="184">
        <f>S225*H225</f>
        <v>0</v>
      </c>
      <c r="AR225" s="23" t="s">
        <v>176</v>
      </c>
      <c r="AT225" s="23" t="s">
        <v>154</v>
      </c>
      <c r="AU225" s="23" t="s">
        <v>87</v>
      </c>
      <c r="AY225" s="23" t="s">
        <v>151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23" t="s">
        <v>24</v>
      </c>
      <c r="BK225" s="185">
        <f>ROUND(I225*H225,2)</f>
        <v>0</v>
      </c>
      <c r="BL225" s="23" t="s">
        <v>176</v>
      </c>
      <c r="BM225" s="23" t="s">
        <v>1592</v>
      </c>
    </row>
    <row r="226" spans="2:51" s="11" customFormat="1" ht="13.5">
      <c r="B226" s="186"/>
      <c r="D226" s="187" t="s">
        <v>161</v>
      </c>
      <c r="E226" s="188" t="s">
        <v>5</v>
      </c>
      <c r="F226" s="189" t="s">
        <v>1593</v>
      </c>
      <c r="H226" s="190">
        <v>19.075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95" t="s">
        <v>161</v>
      </c>
      <c r="AU226" s="195" t="s">
        <v>87</v>
      </c>
      <c r="AV226" s="11" t="s">
        <v>87</v>
      </c>
      <c r="AW226" s="11" t="s">
        <v>41</v>
      </c>
      <c r="AX226" s="11" t="s">
        <v>24</v>
      </c>
      <c r="AY226" s="195" t="s">
        <v>151</v>
      </c>
    </row>
    <row r="227" spans="2:65" s="1" customFormat="1" ht="22.5" customHeight="1">
      <c r="B227" s="173"/>
      <c r="C227" s="174" t="s">
        <v>503</v>
      </c>
      <c r="D227" s="174" t="s">
        <v>154</v>
      </c>
      <c r="E227" s="175" t="s">
        <v>1155</v>
      </c>
      <c r="F227" s="176" t="s">
        <v>1156</v>
      </c>
      <c r="G227" s="177" t="s">
        <v>278</v>
      </c>
      <c r="H227" s="178">
        <v>19.075</v>
      </c>
      <c r="I227" s="179"/>
      <c r="J227" s="180">
        <f>ROUND(I227*H227,2)</f>
        <v>0</v>
      </c>
      <c r="K227" s="176" t="s">
        <v>158</v>
      </c>
      <c r="L227" s="40"/>
      <c r="M227" s="181" t="s">
        <v>5</v>
      </c>
      <c r="N227" s="182" t="s">
        <v>49</v>
      </c>
      <c r="O227" s="41"/>
      <c r="P227" s="183">
        <f>O227*H227</f>
        <v>0</v>
      </c>
      <c r="Q227" s="183">
        <v>3.6E-05</v>
      </c>
      <c r="R227" s="183">
        <f>Q227*H227</f>
        <v>0.0006866999999999999</v>
      </c>
      <c r="S227" s="183">
        <v>0</v>
      </c>
      <c r="T227" s="184">
        <f>S227*H227</f>
        <v>0</v>
      </c>
      <c r="AR227" s="23" t="s">
        <v>176</v>
      </c>
      <c r="AT227" s="23" t="s">
        <v>154</v>
      </c>
      <c r="AU227" s="23" t="s">
        <v>87</v>
      </c>
      <c r="AY227" s="23" t="s">
        <v>151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23" t="s">
        <v>24</v>
      </c>
      <c r="BK227" s="185">
        <f>ROUND(I227*H227,2)</f>
        <v>0</v>
      </c>
      <c r="BL227" s="23" t="s">
        <v>176</v>
      </c>
      <c r="BM227" s="23" t="s">
        <v>1594</v>
      </c>
    </row>
    <row r="228" spans="2:65" s="1" customFormat="1" ht="22.5" customHeight="1">
      <c r="B228" s="173"/>
      <c r="C228" s="174" t="s">
        <v>509</v>
      </c>
      <c r="D228" s="174" t="s">
        <v>154</v>
      </c>
      <c r="E228" s="175" t="s">
        <v>1158</v>
      </c>
      <c r="F228" s="176" t="s">
        <v>1159</v>
      </c>
      <c r="G228" s="177" t="s">
        <v>351</v>
      </c>
      <c r="H228" s="178">
        <v>4.68</v>
      </c>
      <c r="I228" s="179"/>
      <c r="J228" s="180">
        <f>ROUND(I228*H228,2)</f>
        <v>0</v>
      </c>
      <c r="K228" s="176" t="s">
        <v>158</v>
      </c>
      <c r="L228" s="40"/>
      <c r="M228" s="181" t="s">
        <v>5</v>
      </c>
      <c r="N228" s="182" t="s">
        <v>49</v>
      </c>
      <c r="O228" s="41"/>
      <c r="P228" s="183">
        <f>O228*H228</f>
        <v>0</v>
      </c>
      <c r="Q228" s="183">
        <v>1.038217</v>
      </c>
      <c r="R228" s="183">
        <f>Q228*H228</f>
        <v>4.858855559999999</v>
      </c>
      <c r="S228" s="183">
        <v>0</v>
      </c>
      <c r="T228" s="184">
        <f>S228*H228</f>
        <v>0</v>
      </c>
      <c r="AR228" s="23" t="s">
        <v>176</v>
      </c>
      <c r="AT228" s="23" t="s">
        <v>154</v>
      </c>
      <c r="AU228" s="23" t="s">
        <v>87</v>
      </c>
      <c r="AY228" s="23" t="s">
        <v>151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23" t="s">
        <v>24</v>
      </c>
      <c r="BK228" s="185">
        <f>ROUND(I228*H228,2)</f>
        <v>0</v>
      </c>
      <c r="BL228" s="23" t="s">
        <v>176</v>
      </c>
      <c r="BM228" s="23" t="s">
        <v>1595</v>
      </c>
    </row>
    <row r="229" spans="2:51" s="12" customFormat="1" ht="13.5">
      <c r="B229" s="211"/>
      <c r="D229" s="206" t="s">
        <v>161</v>
      </c>
      <c r="E229" s="212" t="s">
        <v>5</v>
      </c>
      <c r="F229" s="213" t="s">
        <v>1596</v>
      </c>
      <c r="H229" s="214" t="s">
        <v>5</v>
      </c>
      <c r="I229" s="215"/>
      <c r="L229" s="211"/>
      <c r="M229" s="216"/>
      <c r="N229" s="217"/>
      <c r="O229" s="217"/>
      <c r="P229" s="217"/>
      <c r="Q229" s="217"/>
      <c r="R229" s="217"/>
      <c r="S229" s="217"/>
      <c r="T229" s="218"/>
      <c r="AT229" s="214" t="s">
        <v>161</v>
      </c>
      <c r="AU229" s="214" t="s">
        <v>87</v>
      </c>
      <c r="AV229" s="12" t="s">
        <v>24</v>
      </c>
      <c r="AW229" s="12" t="s">
        <v>41</v>
      </c>
      <c r="AX229" s="12" t="s">
        <v>78</v>
      </c>
      <c r="AY229" s="214" t="s">
        <v>151</v>
      </c>
    </row>
    <row r="230" spans="2:51" s="11" customFormat="1" ht="13.5">
      <c r="B230" s="186"/>
      <c r="D230" s="187" t="s">
        <v>161</v>
      </c>
      <c r="E230" s="188" t="s">
        <v>5</v>
      </c>
      <c r="F230" s="189" t="s">
        <v>1597</v>
      </c>
      <c r="H230" s="190">
        <v>4.68</v>
      </c>
      <c r="I230" s="191"/>
      <c r="L230" s="186"/>
      <c r="M230" s="192"/>
      <c r="N230" s="193"/>
      <c r="O230" s="193"/>
      <c r="P230" s="193"/>
      <c r="Q230" s="193"/>
      <c r="R230" s="193"/>
      <c r="S230" s="193"/>
      <c r="T230" s="194"/>
      <c r="AT230" s="195" t="s">
        <v>161</v>
      </c>
      <c r="AU230" s="195" t="s">
        <v>87</v>
      </c>
      <c r="AV230" s="11" t="s">
        <v>87</v>
      </c>
      <c r="AW230" s="11" t="s">
        <v>41</v>
      </c>
      <c r="AX230" s="11" t="s">
        <v>24</v>
      </c>
      <c r="AY230" s="195" t="s">
        <v>151</v>
      </c>
    </row>
    <row r="231" spans="2:65" s="1" customFormat="1" ht="22.5" customHeight="1">
      <c r="B231" s="173"/>
      <c r="C231" s="174" t="s">
        <v>515</v>
      </c>
      <c r="D231" s="174" t="s">
        <v>154</v>
      </c>
      <c r="E231" s="175" t="s">
        <v>1163</v>
      </c>
      <c r="F231" s="176" t="s">
        <v>1164</v>
      </c>
      <c r="G231" s="177" t="s">
        <v>299</v>
      </c>
      <c r="H231" s="178">
        <v>4.8</v>
      </c>
      <c r="I231" s="179"/>
      <c r="J231" s="180">
        <f>ROUND(I231*H231,2)</f>
        <v>0</v>
      </c>
      <c r="K231" s="176" t="s">
        <v>158</v>
      </c>
      <c r="L231" s="40"/>
      <c r="M231" s="181" t="s">
        <v>5</v>
      </c>
      <c r="N231" s="182" t="s">
        <v>49</v>
      </c>
      <c r="O231" s="41"/>
      <c r="P231" s="183">
        <f>O231*H231</f>
        <v>0</v>
      </c>
      <c r="Q231" s="183">
        <v>2.535964</v>
      </c>
      <c r="R231" s="183">
        <f>Q231*H231</f>
        <v>12.172627199999999</v>
      </c>
      <c r="S231" s="183">
        <v>0</v>
      </c>
      <c r="T231" s="184">
        <f>S231*H231</f>
        <v>0</v>
      </c>
      <c r="AR231" s="23" t="s">
        <v>176</v>
      </c>
      <c r="AT231" s="23" t="s">
        <v>154</v>
      </c>
      <c r="AU231" s="23" t="s">
        <v>87</v>
      </c>
      <c r="AY231" s="23" t="s">
        <v>151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23" t="s">
        <v>24</v>
      </c>
      <c r="BK231" s="185">
        <f>ROUND(I231*H231,2)</f>
        <v>0</v>
      </c>
      <c r="BL231" s="23" t="s">
        <v>176</v>
      </c>
      <c r="BM231" s="23" t="s">
        <v>1598</v>
      </c>
    </row>
    <row r="232" spans="2:51" s="12" customFormat="1" ht="13.5">
      <c r="B232" s="211"/>
      <c r="D232" s="206" t="s">
        <v>161</v>
      </c>
      <c r="E232" s="212" t="s">
        <v>5</v>
      </c>
      <c r="F232" s="213" t="s">
        <v>1599</v>
      </c>
      <c r="H232" s="214" t="s">
        <v>5</v>
      </c>
      <c r="I232" s="215"/>
      <c r="L232" s="211"/>
      <c r="M232" s="216"/>
      <c r="N232" s="217"/>
      <c r="O232" s="217"/>
      <c r="P232" s="217"/>
      <c r="Q232" s="217"/>
      <c r="R232" s="217"/>
      <c r="S232" s="217"/>
      <c r="T232" s="218"/>
      <c r="AT232" s="214" t="s">
        <v>161</v>
      </c>
      <c r="AU232" s="214" t="s">
        <v>87</v>
      </c>
      <c r="AV232" s="12" t="s">
        <v>24</v>
      </c>
      <c r="AW232" s="12" t="s">
        <v>41</v>
      </c>
      <c r="AX232" s="12" t="s">
        <v>78</v>
      </c>
      <c r="AY232" s="214" t="s">
        <v>151</v>
      </c>
    </row>
    <row r="233" spans="2:51" s="12" customFormat="1" ht="13.5">
      <c r="B233" s="211"/>
      <c r="D233" s="206" t="s">
        <v>161</v>
      </c>
      <c r="E233" s="212" t="s">
        <v>5</v>
      </c>
      <c r="F233" s="213" t="s">
        <v>1600</v>
      </c>
      <c r="H233" s="214" t="s">
        <v>5</v>
      </c>
      <c r="I233" s="215"/>
      <c r="L233" s="211"/>
      <c r="M233" s="216"/>
      <c r="N233" s="217"/>
      <c r="O233" s="217"/>
      <c r="P233" s="217"/>
      <c r="Q233" s="217"/>
      <c r="R233" s="217"/>
      <c r="S233" s="217"/>
      <c r="T233" s="218"/>
      <c r="AT233" s="214" t="s">
        <v>161</v>
      </c>
      <c r="AU233" s="214" t="s">
        <v>87</v>
      </c>
      <c r="AV233" s="12" t="s">
        <v>24</v>
      </c>
      <c r="AW233" s="12" t="s">
        <v>41</v>
      </c>
      <c r="AX233" s="12" t="s">
        <v>78</v>
      </c>
      <c r="AY233" s="214" t="s">
        <v>151</v>
      </c>
    </row>
    <row r="234" spans="2:51" s="11" customFormat="1" ht="13.5">
      <c r="B234" s="186"/>
      <c r="D234" s="187" t="s">
        <v>161</v>
      </c>
      <c r="E234" s="188" t="s">
        <v>5</v>
      </c>
      <c r="F234" s="189" t="s">
        <v>1601</v>
      </c>
      <c r="H234" s="190">
        <v>4.8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5" t="s">
        <v>161</v>
      </c>
      <c r="AU234" s="195" t="s">
        <v>87</v>
      </c>
      <c r="AV234" s="11" t="s">
        <v>87</v>
      </c>
      <c r="AW234" s="11" t="s">
        <v>41</v>
      </c>
      <c r="AX234" s="11" t="s">
        <v>24</v>
      </c>
      <c r="AY234" s="195" t="s">
        <v>151</v>
      </c>
    </row>
    <row r="235" spans="2:65" s="1" customFormat="1" ht="22.5" customHeight="1">
      <c r="B235" s="173"/>
      <c r="C235" s="174" t="s">
        <v>521</v>
      </c>
      <c r="D235" s="174" t="s">
        <v>154</v>
      </c>
      <c r="E235" s="175" t="s">
        <v>1171</v>
      </c>
      <c r="F235" s="176" t="s">
        <v>1172</v>
      </c>
      <c r="G235" s="177" t="s">
        <v>278</v>
      </c>
      <c r="H235" s="178">
        <v>16</v>
      </c>
      <c r="I235" s="179"/>
      <c r="J235" s="180">
        <f>ROUND(I235*H235,2)</f>
        <v>0</v>
      </c>
      <c r="K235" s="176" t="s">
        <v>158</v>
      </c>
      <c r="L235" s="40"/>
      <c r="M235" s="181" t="s">
        <v>5</v>
      </c>
      <c r="N235" s="182" t="s">
        <v>49</v>
      </c>
      <c r="O235" s="41"/>
      <c r="P235" s="183">
        <f>O235*H235</f>
        <v>0</v>
      </c>
      <c r="Q235" s="183">
        <v>0.0014357</v>
      </c>
      <c r="R235" s="183">
        <f>Q235*H235</f>
        <v>0.0229712</v>
      </c>
      <c r="S235" s="183">
        <v>0</v>
      </c>
      <c r="T235" s="184">
        <f>S235*H235</f>
        <v>0</v>
      </c>
      <c r="AR235" s="23" t="s">
        <v>176</v>
      </c>
      <c r="AT235" s="23" t="s">
        <v>154</v>
      </c>
      <c r="AU235" s="23" t="s">
        <v>87</v>
      </c>
      <c r="AY235" s="23" t="s">
        <v>151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23" t="s">
        <v>24</v>
      </c>
      <c r="BK235" s="185">
        <f>ROUND(I235*H235,2)</f>
        <v>0</v>
      </c>
      <c r="BL235" s="23" t="s">
        <v>176</v>
      </c>
      <c r="BM235" s="23" t="s">
        <v>1602</v>
      </c>
    </row>
    <row r="236" spans="2:51" s="12" customFormat="1" ht="13.5">
      <c r="B236" s="211"/>
      <c r="D236" s="206" t="s">
        <v>161</v>
      </c>
      <c r="E236" s="212" t="s">
        <v>5</v>
      </c>
      <c r="F236" s="213" t="s">
        <v>1600</v>
      </c>
      <c r="H236" s="214" t="s">
        <v>5</v>
      </c>
      <c r="I236" s="215"/>
      <c r="L236" s="211"/>
      <c r="M236" s="216"/>
      <c r="N236" s="217"/>
      <c r="O236" s="217"/>
      <c r="P236" s="217"/>
      <c r="Q236" s="217"/>
      <c r="R236" s="217"/>
      <c r="S236" s="217"/>
      <c r="T236" s="218"/>
      <c r="AT236" s="214" t="s">
        <v>161</v>
      </c>
      <c r="AU236" s="214" t="s">
        <v>87</v>
      </c>
      <c r="AV236" s="12" t="s">
        <v>24</v>
      </c>
      <c r="AW236" s="12" t="s">
        <v>41</v>
      </c>
      <c r="AX236" s="12" t="s">
        <v>78</v>
      </c>
      <c r="AY236" s="214" t="s">
        <v>151</v>
      </c>
    </row>
    <row r="237" spans="2:51" s="11" customFormat="1" ht="13.5">
      <c r="B237" s="186"/>
      <c r="D237" s="187" t="s">
        <v>161</v>
      </c>
      <c r="E237" s="188" t="s">
        <v>5</v>
      </c>
      <c r="F237" s="189" t="s">
        <v>1603</v>
      </c>
      <c r="H237" s="190">
        <v>16</v>
      </c>
      <c r="I237" s="191"/>
      <c r="L237" s="186"/>
      <c r="M237" s="192"/>
      <c r="N237" s="193"/>
      <c r="O237" s="193"/>
      <c r="P237" s="193"/>
      <c r="Q237" s="193"/>
      <c r="R237" s="193"/>
      <c r="S237" s="193"/>
      <c r="T237" s="194"/>
      <c r="AT237" s="195" t="s">
        <v>161</v>
      </c>
      <c r="AU237" s="195" t="s">
        <v>87</v>
      </c>
      <c r="AV237" s="11" t="s">
        <v>87</v>
      </c>
      <c r="AW237" s="11" t="s">
        <v>41</v>
      </c>
      <c r="AX237" s="11" t="s">
        <v>24</v>
      </c>
      <c r="AY237" s="195" t="s">
        <v>151</v>
      </c>
    </row>
    <row r="238" spans="2:65" s="1" customFormat="1" ht="22.5" customHeight="1">
      <c r="B238" s="173"/>
      <c r="C238" s="174" t="s">
        <v>527</v>
      </c>
      <c r="D238" s="174" t="s">
        <v>154</v>
      </c>
      <c r="E238" s="175" t="s">
        <v>1176</v>
      </c>
      <c r="F238" s="176" t="s">
        <v>1177</v>
      </c>
      <c r="G238" s="177" t="s">
        <v>278</v>
      </c>
      <c r="H238" s="178">
        <v>16</v>
      </c>
      <c r="I238" s="179"/>
      <c r="J238" s="180">
        <f>ROUND(I238*H238,2)</f>
        <v>0</v>
      </c>
      <c r="K238" s="176" t="s">
        <v>158</v>
      </c>
      <c r="L238" s="40"/>
      <c r="M238" s="181" t="s">
        <v>5</v>
      </c>
      <c r="N238" s="182" t="s">
        <v>49</v>
      </c>
      <c r="O238" s="41"/>
      <c r="P238" s="183">
        <f>O238*H238</f>
        <v>0</v>
      </c>
      <c r="Q238" s="183">
        <v>3.6E-05</v>
      </c>
      <c r="R238" s="183">
        <f>Q238*H238</f>
        <v>0.000576</v>
      </c>
      <c r="S238" s="183">
        <v>0</v>
      </c>
      <c r="T238" s="184">
        <f>S238*H238</f>
        <v>0</v>
      </c>
      <c r="AR238" s="23" t="s">
        <v>176</v>
      </c>
      <c r="AT238" s="23" t="s">
        <v>154</v>
      </c>
      <c r="AU238" s="23" t="s">
        <v>87</v>
      </c>
      <c r="AY238" s="23" t="s">
        <v>151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24</v>
      </c>
      <c r="BK238" s="185">
        <f>ROUND(I238*H238,2)</f>
        <v>0</v>
      </c>
      <c r="BL238" s="23" t="s">
        <v>176</v>
      </c>
      <c r="BM238" s="23" t="s">
        <v>1604</v>
      </c>
    </row>
    <row r="239" spans="2:51" s="11" customFormat="1" ht="13.5">
      <c r="B239" s="186"/>
      <c r="D239" s="206" t="s">
        <v>161</v>
      </c>
      <c r="E239" s="195" t="s">
        <v>5</v>
      </c>
      <c r="F239" s="207" t="s">
        <v>1605</v>
      </c>
      <c r="H239" s="208">
        <v>16</v>
      </c>
      <c r="I239" s="191"/>
      <c r="L239" s="186"/>
      <c r="M239" s="192"/>
      <c r="N239" s="193"/>
      <c r="O239" s="193"/>
      <c r="P239" s="193"/>
      <c r="Q239" s="193"/>
      <c r="R239" s="193"/>
      <c r="S239" s="193"/>
      <c r="T239" s="194"/>
      <c r="AT239" s="195" t="s">
        <v>161</v>
      </c>
      <c r="AU239" s="195" t="s">
        <v>87</v>
      </c>
      <c r="AV239" s="11" t="s">
        <v>87</v>
      </c>
      <c r="AW239" s="11" t="s">
        <v>41</v>
      </c>
      <c r="AX239" s="11" t="s">
        <v>24</v>
      </c>
      <c r="AY239" s="195" t="s">
        <v>151</v>
      </c>
    </row>
    <row r="240" spans="2:63" s="10" customFormat="1" ht="29.85" customHeight="1">
      <c r="B240" s="159"/>
      <c r="D240" s="170" t="s">
        <v>77</v>
      </c>
      <c r="E240" s="171" t="s">
        <v>150</v>
      </c>
      <c r="F240" s="171" t="s">
        <v>1179</v>
      </c>
      <c r="I240" s="162"/>
      <c r="J240" s="172">
        <f>BK240</f>
        <v>0</v>
      </c>
      <c r="L240" s="159"/>
      <c r="M240" s="164"/>
      <c r="N240" s="165"/>
      <c r="O240" s="165"/>
      <c r="P240" s="166">
        <f>SUM(P241:P297)</f>
        <v>0</v>
      </c>
      <c r="Q240" s="165"/>
      <c r="R240" s="166">
        <f>SUM(R241:R297)</f>
        <v>167.26116558300004</v>
      </c>
      <c r="S240" s="165"/>
      <c r="T240" s="167">
        <f>SUM(T241:T297)</f>
        <v>0</v>
      </c>
      <c r="AR240" s="160" t="s">
        <v>24</v>
      </c>
      <c r="AT240" s="168" t="s">
        <v>77</v>
      </c>
      <c r="AU240" s="168" t="s">
        <v>24</v>
      </c>
      <c r="AY240" s="160" t="s">
        <v>151</v>
      </c>
      <c r="BK240" s="169">
        <f>SUM(BK241:BK297)</f>
        <v>0</v>
      </c>
    </row>
    <row r="241" spans="2:65" s="1" customFormat="1" ht="22.5" customHeight="1">
      <c r="B241" s="173"/>
      <c r="C241" s="174" t="s">
        <v>532</v>
      </c>
      <c r="D241" s="174" t="s">
        <v>154</v>
      </c>
      <c r="E241" s="175" t="s">
        <v>1606</v>
      </c>
      <c r="F241" s="176" t="s">
        <v>1607</v>
      </c>
      <c r="G241" s="177" t="s">
        <v>157</v>
      </c>
      <c r="H241" s="178">
        <v>10</v>
      </c>
      <c r="I241" s="179"/>
      <c r="J241" s="180">
        <f>ROUND(I241*H241,2)</f>
        <v>0</v>
      </c>
      <c r="K241" s="176" t="s">
        <v>158</v>
      </c>
      <c r="L241" s="40"/>
      <c r="M241" s="181" t="s">
        <v>5</v>
      </c>
      <c r="N241" s="182" t="s">
        <v>49</v>
      </c>
      <c r="O241" s="41"/>
      <c r="P241" s="183">
        <f>O241*H241</f>
        <v>0</v>
      </c>
      <c r="Q241" s="183">
        <v>0.000702</v>
      </c>
      <c r="R241" s="183">
        <f>Q241*H241</f>
        <v>0.00702</v>
      </c>
      <c r="S241" s="183">
        <v>0</v>
      </c>
      <c r="T241" s="184">
        <f>S241*H241</f>
        <v>0</v>
      </c>
      <c r="AR241" s="23" t="s">
        <v>176</v>
      </c>
      <c r="AT241" s="23" t="s">
        <v>154</v>
      </c>
      <c r="AU241" s="23" t="s">
        <v>87</v>
      </c>
      <c r="AY241" s="23" t="s">
        <v>151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3" t="s">
        <v>24</v>
      </c>
      <c r="BK241" s="185">
        <f>ROUND(I241*H241,2)</f>
        <v>0</v>
      </c>
      <c r="BL241" s="23" t="s">
        <v>176</v>
      </c>
      <c r="BM241" s="23" t="s">
        <v>1608</v>
      </c>
    </row>
    <row r="242" spans="2:51" s="12" customFormat="1" ht="13.5">
      <c r="B242" s="211"/>
      <c r="D242" s="206" t="s">
        <v>161</v>
      </c>
      <c r="E242" s="212" t="s">
        <v>5</v>
      </c>
      <c r="F242" s="213" t="s">
        <v>1609</v>
      </c>
      <c r="H242" s="214" t="s">
        <v>5</v>
      </c>
      <c r="I242" s="215"/>
      <c r="L242" s="211"/>
      <c r="M242" s="216"/>
      <c r="N242" s="217"/>
      <c r="O242" s="217"/>
      <c r="P242" s="217"/>
      <c r="Q242" s="217"/>
      <c r="R242" s="217"/>
      <c r="S242" s="217"/>
      <c r="T242" s="218"/>
      <c r="AT242" s="214" t="s">
        <v>161</v>
      </c>
      <c r="AU242" s="214" t="s">
        <v>87</v>
      </c>
      <c r="AV242" s="12" t="s">
        <v>24</v>
      </c>
      <c r="AW242" s="12" t="s">
        <v>41</v>
      </c>
      <c r="AX242" s="12" t="s">
        <v>78</v>
      </c>
      <c r="AY242" s="214" t="s">
        <v>151</v>
      </c>
    </row>
    <row r="243" spans="2:51" s="11" customFormat="1" ht="13.5">
      <c r="B243" s="186"/>
      <c r="D243" s="187" t="s">
        <v>161</v>
      </c>
      <c r="E243" s="188" t="s">
        <v>5</v>
      </c>
      <c r="F243" s="189" t="s">
        <v>29</v>
      </c>
      <c r="H243" s="190">
        <v>10</v>
      </c>
      <c r="I243" s="191"/>
      <c r="L243" s="186"/>
      <c r="M243" s="192"/>
      <c r="N243" s="193"/>
      <c r="O243" s="193"/>
      <c r="P243" s="193"/>
      <c r="Q243" s="193"/>
      <c r="R243" s="193"/>
      <c r="S243" s="193"/>
      <c r="T243" s="194"/>
      <c r="AT243" s="195" t="s">
        <v>161</v>
      </c>
      <c r="AU243" s="195" t="s">
        <v>87</v>
      </c>
      <c r="AV243" s="11" t="s">
        <v>87</v>
      </c>
      <c r="AW243" s="11" t="s">
        <v>41</v>
      </c>
      <c r="AX243" s="11" t="s">
        <v>24</v>
      </c>
      <c r="AY243" s="195" t="s">
        <v>151</v>
      </c>
    </row>
    <row r="244" spans="2:65" s="1" customFormat="1" ht="22.5" customHeight="1">
      <c r="B244" s="173"/>
      <c r="C244" s="196" t="s">
        <v>540</v>
      </c>
      <c r="D244" s="196" t="s">
        <v>148</v>
      </c>
      <c r="E244" s="197" t="s">
        <v>1610</v>
      </c>
      <c r="F244" s="198" t="s">
        <v>1611</v>
      </c>
      <c r="G244" s="199" t="s">
        <v>157</v>
      </c>
      <c r="H244" s="200">
        <v>10</v>
      </c>
      <c r="I244" s="201"/>
      <c r="J244" s="202">
        <f>ROUND(I244*H244,2)</f>
        <v>0</v>
      </c>
      <c r="K244" s="198" t="s">
        <v>158</v>
      </c>
      <c r="L244" s="203"/>
      <c r="M244" s="204" t="s">
        <v>5</v>
      </c>
      <c r="N244" s="205" t="s">
        <v>49</v>
      </c>
      <c r="O244" s="41"/>
      <c r="P244" s="183">
        <f>O244*H244</f>
        <v>0</v>
      </c>
      <c r="Q244" s="183">
        <v>0.01214</v>
      </c>
      <c r="R244" s="183">
        <f>Q244*H244</f>
        <v>0.1214</v>
      </c>
      <c r="S244" s="183">
        <v>0</v>
      </c>
      <c r="T244" s="184">
        <f>S244*H244</f>
        <v>0</v>
      </c>
      <c r="AR244" s="23" t="s">
        <v>213</v>
      </c>
      <c r="AT244" s="23" t="s">
        <v>148</v>
      </c>
      <c r="AU244" s="23" t="s">
        <v>87</v>
      </c>
      <c r="AY244" s="23" t="s">
        <v>151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3" t="s">
        <v>24</v>
      </c>
      <c r="BK244" s="185">
        <f>ROUND(I244*H244,2)</f>
        <v>0</v>
      </c>
      <c r="BL244" s="23" t="s">
        <v>176</v>
      </c>
      <c r="BM244" s="23" t="s">
        <v>1612</v>
      </c>
    </row>
    <row r="245" spans="2:51" s="12" customFormat="1" ht="13.5">
      <c r="B245" s="211"/>
      <c r="D245" s="206" t="s">
        <v>161</v>
      </c>
      <c r="E245" s="212" t="s">
        <v>5</v>
      </c>
      <c r="F245" s="213" t="s">
        <v>1613</v>
      </c>
      <c r="H245" s="214" t="s">
        <v>5</v>
      </c>
      <c r="I245" s="215"/>
      <c r="L245" s="211"/>
      <c r="M245" s="216"/>
      <c r="N245" s="217"/>
      <c r="O245" s="217"/>
      <c r="P245" s="217"/>
      <c r="Q245" s="217"/>
      <c r="R245" s="217"/>
      <c r="S245" s="217"/>
      <c r="T245" s="218"/>
      <c r="AT245" s="214" t="s">
        <v>161</v>
      </c>
      <c r="AU245" s="214" t="s">
        <v>87</v>
      </c>
      <c r="AV245" s="12" t="s">
        <v>24</v>
      </c>
      <c r="AW245" s="12" t="s">
        <v>41</v>
      </c>
      <c r="AX245" s="12" t="s">
        <v>78</v>
      </c>
      <c r="AY245" s="214" t="s">
        <v>151</v>
      </c>
    </row>
    <row r="246" spans="2:51" s="11" customFormat="1" ht="13.5">
      <c r="B246" s="186"/>
      <c r="D246" s="187" t="s">
        <v>161</v>
      </c>
      <c r="E246" s="188" t="s">
        <v>5</v>
      </c>
      <c r="F246" s="189" t="s">
        <v>29</v>
      </c>
      <c r="H246" s="190">
        <v>10</v>
      </c>
      <c r="I246" s="191"/>
      <c r="L246" s="186"/>
      <c r="M246" s="192"/>
      <c r="N246" s="193"/>
      <c r="O246" s="193"/>
      <c r="P246" s="193"/>
      <c r="Q246" s="193"/>
      <c r="R246" s="193"/>
      <c r="S246" s="193"/>
      <c r="T246" s="194"/>
      <c r="AT246" s="195" t="s">
        <v>161</v>
      </c>
      <c r="AU246" s="195" t="s">
        <v>87</v>
      </c>
      <c r="AV246" s="11" t="s">
        <v>87</v>
      </c>
      <c r="AW246" s="11" t="s">
        <v>41</v>
      </c>
      <c r="AX246" s="11" t="s">
        <v>24</v>
      </c>
      <c r="AY246" s="195" t="s">
        <v>151</v>
      </c>
    </row>
    <row r="247" spans="2:65" s="1" customFormat="1" ht="22.5" customHeight="1">
      <c r="B247" s="173"/>
      <c r="C247" s="174" t="s">
        <v>550</v>
      </c>
      <c r="D247" s="174" t="s">
        <v>154</v>
      </c>
      <c r="E247" s="175" t="s">
        <v>1180</v>
      </c>
      <c r="F247" s="176" t="s">
        <v>1181</v>
      </c>
      <c r="G247" s="177" t="s">
        <v>299</v>
      </c>
      <c r="H247" s="178">
        <v>10.35</v>
      </c>
      <c r="I247" s="179"/>
      <c r="J247" s="180">
        <f>ROUND(I247*H247,2)</f>
        <v>0</v>
      </c>
      <c r="K247" s="176" t="s">
        <v>158</v>
      </c>
      <c r="L247" s="40"/>
      <c r="M247" s="181" t="s">
        <v>5</v>
      </c>
      <c r="N247" s="182" t="s">
        <v>49</v>
      </c>
      <c r="O247" s="41"/>
      <c r="P247" s="183">
        <f>O247*H247</f>
        <v>0</v>
      </c>
      <c r="Q247" s="183">
        <v>2.47786</v>
      </c>
      <c r="R247" s="183">
        <f>Q247*H247</f>
        <v>25.645851</v>
      </c>
      <c r="S247" s="183">
        <v>0</v>
      </c>
      <c r="T247" s="184">
        <f>S247*H247</f>
        <v>0</v>
      </c>
      <c r="AR247" s="23" t="s">
        <v>176</v>
      </c>
      <c r="AT247" s="23" t="s">
        <v>154</v>
      </c>
      <c r="AU247" s="23" t="s">
        <v>87</v>
      </c>
      <c r="AY247" s="23" t="s">
        <v>151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24</v>
      </c>
      <c r="BK247" s="185">
        <f>ROUND(I247*H247,2)</f>
        <v>0</v>
      </c>
      <c r="BL247" s="23" t="s">
        <v>176</v>
      </c>
      <c r="BM247" s="23" t="s">
        <v>1614</v>
      </c>
    </row>
    <row r="248" spans="2:51" s="12" customFormat="1" ht="27">
      <c r="B248" s="211"/>
      <c r="D248" s="206" t="s">
        <v>161</v>
      </c>
      <c r="E248" s="212" t="s">
        <v>5</v>
      </c>
      <c r="F248" s="213" t="s">
        <v>1615</v>
      </c>
      <c r="H248" s="214" t="s">
        <v>5</v>
      </c>
      <c r="I248" s="215"/>
      <c r="L248" s="211"/>
      <c r="M248" s="216"/>
      <c r="N248" s="217"/>
      <c r="O248" s="217"/>
      <c r="P248" s="217"/>
      <c r="Q248" s="217"/>
      <c r="R248" s="217"/>
      <c r="S248" s="217"/>
      <c r="T248" s="218"/>
      <c r="AT248" s="214" t="s">
        <v>161</v>
      </c>
      <c r="AU248" s="214" t="s">
        <v>87</v>
      </c>
      <c r="AV248" s="12" t="s">
        <v>24</v>
      </c>
      <c r="AW248" s="12" t="s">
        <v>41</v>
      </c>
      <c r="AX248" s="12" t="s">
        <v>78</v>
      </c>
      <c r="AY248" s="214" t="s">
        <v>151</v>
      </c>
    </row>
    <row r="249" spans="2:51" s="11" customFormat="1" ht="13.5">
      <c r="B249" s="186"/>
      <c r="D249" s="187" t="s">
        <v>161</v>
      </c>
      <c r="E249" s="188" t="s">
        <v>5</v>
      </c>
      <c r="F249" s="189" t="s">
        <v>1616</v>
      </c>
      <c r="H249" s="190">
        <v>10.35</v>
      </c>
      <c r="I249" s="191"/>
      <c r="L249" s="186"/>
      <c r="M249" s="192"/>
      <c r="N249" s="193"/>
      <c r="O249" s="193"/>
      <c r="P249" s="193"/>
      <c r="Q249" s="193"/>
      <c r="R249" s="193"/>
      <c r="S249" s="193"/>
      <c r="T249" s="194"/>
      <c r="AT249" s="195" t="s">
        <v>161</v>
      </c>
      <c r="AU249" s="195" t="s">
        <v>87</v>
      </c>
      <c r="AV249" s="11" t="s">
        <v>87</v>
      </c>
      <c r="AW249" s="11" t="s">
        <v>41</v>
      </c>
      <c r="AX249" s="11" t="s">
        <v>24</v>
      </c>
      <c r="AY249" s="195" t="s">
        <v>151</v>
      </c>
    </row>
    <row r="250" spans="2:65" s="1" customFormat="1" ht="22.5" customHeight="1">
      <c r="B250" s="173"/>
      <c r="C250" s="174" t="s">
        <v>555</v>
      </c>
      <c r="D250" s="174" t="s">
        <v>154</v>
      </c>
      <c r="E250" s="175" t="s">
        <v>1189</v>
      </c>
      <c r="F250" s="176" t="s">
        <v>1190</v>
      </c>
      <c r="G250" s="177" t="s">
        <v>278</v>
      </c>
      <c r="H250" s="178">
        <v>31.455</v>
      </c>
      <c r="I250" s="179"/>
      <c r="J250" s="180">
        <f>ROUND(I250*H250,2)</f>
        <v>0</v>
      </c>
      <c r="K250" s="176" t="s">
        <v>158</v>
      </c>
      <c r="L250" s="40"/>
      <c r="M250" s="181" t="s">
        <v>5</v>
      </c>
      <c r="N250" s="182" t="s">
        <v>49</v>
      </c>
      <c r="O250" s="41"/>
      <c r="P250" s="183">
        <f>O250*H250</f>
        <v>0</v>
      </c>
      <c r="Q250" s="183">
        <v>0.0417442</v>
      </c>
      <c r="R250" s="183">
        <f>Q250*H250</f>
        <v>1.313063811</v>
      </c>
      <c r="S250" s="183">
        <v>0</v>
      </c>
      <c r="T250" s="184">
        <f>S250*H250</f>
        <v>0</v>
      </c>
      <c r="AR250" s="23" t="s">
        <v>176</v>
      </c>
      <c r="AT250" s="23" t="s">
        <v>154</v>
      </c>
      <c r="AU250" s="23" t="s">
        <v>87</v>
      </c>
      <c r="AY250" s="23" t="s">
        <v>151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23" t="s">
        <v>24</v>
      </c>
      <c r="BK250" s="185">
        <f>ROUND(I250*H250,2)</f>
        <v>0</v>
      </c>
      <c r="BL250" s="23" t="s">
        <v>176</v>
      </c>
      <c r="BM250" s="23" t="s">
        <v>1617</v>
      </c>
    </row>
    <row r="251" spans="2:51" s="12" customFormat="1" ht="13.5">
      <c r="B251" s="211"/>
      <c r="D251" s="206" t="s">
        <v>161</v>
      </c>
      <c r="E251" s="212" t="s">
        <v>5</v>
      </c>
      <c r="F251" s="213" t="s">
        <v>1618</v>
      </c>
      <c r="H251" s="214" t="s">
        <v>5</v>
      </c>
      <c r="I251" s="215"/>
      <c r="L251" s="211"/>
      <c r="M251" s="216"/>
      <c r="N251" s="217"/>
      <c r="O251" s="217"/>
      <c r="P251" s="217"/>
      <c r="Q251" s="217"/>
      <c r="R251" s="217"/>
      <c r="S251" s="217"/>
      <c r="T251" s="218"/>
      <c r="AT251" s="214" t="s">
        <v>161</v>
      </c>
      <c r="AU251" s="214" t="s">
        <v>87</v>
      </c>
      <c r="AV251" s="12" t="s">
        <v>24</v>
      </c>
      <c r="AW251" s="12" t="s">
        <v>41</v>
      </c>
      <c r="AX251" s="12" t="s">
        <v>78</v>
      </c>
      <c r="AY251" s="214" t="s">
        <v>151</v>
      </c>
    </row>
    <row r="252" spans="2:51" s="11" customFormat="1" ht="13.5">
      <c r="B252" s="186"/>
      <c r="D252" s="206" t="s">
        <v>161</v>
      </c>
      <c r="E252" s="195" t="s">
        <v>5</v>
      </c>
      <c r="F252" s="207" t="s">
        <v>1619</v>
      </c>
      <c r="H252" s="208">
        <v>30.015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95" t="s">
        <v>161</v>
      </c>
      <c r="AU252" s="195" t="s">
        <v>87</v>
      </c>
      <c r="AV252" s="11" t="s">
        <v>87</v>
      </c>
      <c r="AW252" s="11" t="s">
        <v>41</v>
      </c>
      <c r="AX252" s="11" t="s">
        <v>78</v>
      </c>
      <c r="AY252" s="195" t="s">
        <v>151</v>
      </c>
    </row>
    <row r="253" spans="2:51" s="12" customFormat="1" ht="13.5">
      <c r="B253" s="211"/>
      <c r="D253" s="206" t="s">
        <v>161</v>
      </c>
      <c r="E253" s="212" t="s">
        <v>5</v>
      </c>
      <c r="F253" s="213" t="s">
        <v>1620</v>
      </c>
      <c r="H253" s="214" t="s">
        <v>5</v>
      </c>
      <c r="I253" s="215"/>
      <c r="L253" s="211"/>
      <c r="M253" s="216"/>
      <c r="N253" s="217"/>
      <c r="O253" s="217"/>
      <c r="P253" s="217"/>
      <c r="Q253" s="217"/>
      <c r="R253" s="217"/>
      <c r="S253" s="217"/>
      <c r="T253" s="218"/>
      <c r="AT253" s="214" t="s">
        <v>161</v>
      </c>
      <c r="AU253" s="214" t="s">
        <v>87</v>
      </c>
      <c r="AV253" s="12" t="s">
        <v>24</v>
      </c>
      <c r="AW253" s="12" t="s">
        <v>41</v>
      </c>
      <c r="AX253" s="12" t="s">
        <v>78</v>
      </c>
      <c r="AY253" s="214" t="s">
        <v>151</v>
      </c>
    </row>
    <row r="254" spans="2:51" s="11" customFormat="1" ht="13.5">
      <c r="B254" s="186"/>
      <c r="D254" s="206" t="s">
        <v>161</v>
      </c>
      <c r="E254" s="195" t="s">
        <v>5</v>
      </c>
      <c r="F254" s="207" t="s">
        <v>1621</v>
      </c>
      <c r="H254" s="208">
        <v>1.44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95" t="s">
        <v>161</v>
      </c>
      <c r="AU254" s="195" t="s">
        <v>87</v>
      </c>
      <c r="AV254" s="11" t="s">
        <v>87</v>
      </c>
      <c r="AW254" s="11" t="s">
        <v>41</v>
      </c>
      <c r="AX254" s="11" t="s">
        <v>78</v>
      </c>
      <c r="AY254" s="195" t="s">
        <v>151</v>
      </c>
    </row>
    <row r="255" spans="2:51" s="13" customFormat="1" ht="13.5">
      <c r="B255" s="225"/>
      <c r="D255" s="187" t="s">
        <v>161</v>
      </c>
      <c r="E255" s="226" t="s">
        <v>5</v>
      </c>
      <c r="F255" s="227" t="s">
        <v>283</v>
      </c>
      <c r="H255" s="228">
        <v>31.455</v>
      </c>
      <c r="I255" s="229"/>
      <c r="L255" s="225"/>
      <c r="M255" s="230"/>
      <c r="N255" s="231"/>
      <c r="O255" s="231"/>
      <c r="P255" s="231"/>
      <c r="Q255" s="231"/>
      <c r="R255" s="231"/>
      <c r="S255" s="231"/>
      <c r="T255" s="232"/>
      <c r="AT255" s="233" t="s">
        <v>161</v>
      </c>
      <c r="AU255" s="233" t="s">
        <v>87</v>
      </c>
      <c r="AV255" s="13" t="s">
        <v>176</v>
      </c>
      <c r="AW255" s="13" t="s">
        <v>41</v>
      </c>
      <c r="AX255" s="13" t="s">
        <v>24</v>
      </c>
      <c r="AY255" s="233" t="s">
        <v>151</v>
      </c>
    </row>
    <row r="256" spans="2:65" s="1" customFormat="1" ht="22.5" customHeight="1">
      <c r="B256" s="173"/>
      <c r="C256" s="174" t="s">
        <v>561</v>
      </c>
      <c r="D256" s="174" t="s">
        <v>154</v>
      </c>
      <c r="E256" s="175" t="s">
        <v>1196</v>
      </c>
      <c r="F256" s="176" t="s">
        <v>1197</v>
      </c>
      <c r="G256" s="177" t="s">
        <v>278</v>
      </c>
      <c r="H256" s="178">
        <v>31.455</v>
      </c>
      <c r="I256" s="179"/>
      <c r="J256" s="180">
        <f>ROUND(I256*H256,2)</f>
        <v>0</v>
      </c>
      <c r="K256" s="176" t="s">
        <v>158</v>
      </c>
      <c r="L256" s="40"/>
      <c r="M256" s="181" t="s">
        <v>5</v>
      </c>
      <c r="N256" s="182" t="s">
        <v>49</v>
      </c>
      <c r="O256" s="41"/>
      <c r="P256" s="183">
        <f>O256*H256</f>
        <v>0</v>
      </c>
      <c r="Q256" s="183">
        <v>1.5E-05</v>
      </c>
      <c r="R256" s="183">
        <f>Q256*H256</f>
        <v>0.000471825</v>
      </c>
      <c r="S256" s="183">
        <v>0</v>
      </c>
      <c r="T256" s="184">
        <f>S256*H256</f>
        <v>0</v>
      </c>
      <c r="AR256" s="23" t="s">
        <v>176</v>
      </c>
      <c r="AT256" s="23" t="s">
        <v>154</v>
      </c>
      <c r="AU256" s="23" t="s">
        <v>87</v>
      </c>
      <c r="AY256" s="23" t="s">
        <v>151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3" t="s">
        <v>24</v>
      </c>
      <c r="BK256" s="185">
        <f>ROUND(I256*H256,2)</f>
        <v>0</v>
      </c>
      <c r="BL256" s="23" t="s">
        <v>176</v>
      </c>
      <c r="BM256" s="23" t="s">
        <v>1622</v>
      </c>
    </row>
    <row r="257" spans="2:65" s="1" customFormat="1" ht="22.5" customHeight="1">
      <c r="B257" s="173"/>
      <c r="C257" s="174" t="s">
        <v>567</v>
      </c>
      <c r="D257" s="174" t="s">
        <v>154</v>
      </c>
      <c r="E257" s="175" t="s">
        <v>1199</v>
      </c>
      <c r="F257" s="176" t="s">
        <v>1200</v>
      </c>
      <c r="G257" s="177" t="s">
        <v>351</v>
      </c>
      <c r="H257" s="178">
        <v>1.553</v>
      </c>
      <c r="I257" s="179"/>
      <c r="J257" s="180">
        <f>ROUND(I257*H257,2)</f>
        <v>0</v>
      </c>
      <c r="K257" s="176" t="s">
        <v>158</v>
      </c>
      <c r="L257" s="40"/>
      <c r="M257" s="181" t="s">
        <v>5</v>
      </c>
      <c r="N257" s="182" t="s">
        <v>49</v>
      </c>
      <c r="O257" s="41"/>
      <c r="P257" s="183">
        <f>O257*H257</f>
        <v>0</v>
      </c>
      <c r="Q257" s="183">
        <v>1.0487652</v>
      </c>
      <c r="R257" s="183">
        <f>Q257*H257</f>
        <v>1.6287323556</v>
      </c>
      <c r="S257" s="183">
        <v>0</v>
      </c>
      <c r="T257" s="184">
        <f>S257*H257</f>
        <v>0</v>
      </c>
      <c r="AR257" s="23" t="s">
        <v>176</v>
      </c>
      <c r="AT257" s="23" t="s">
        <v>154</v>
      </c>
      <c r="AU257" s="23" t="s">
        <v>87</v>
      </c>
      <c r="AY257" s="23" t="s">
        <v>151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23" t="s">
        <v>24</v>
      </c>
      <c r="BK257" s="185">
        <f>ROUND(I257*H257,2)</f>
        <v>0</v>
      </c>
      <c r="BL257" s="23" t="s">
        <v>176</v>
      </c>
      <c r="BM257" s="23" t="s">
        <v>1623</v>
      </c>
    </row>
    <row r="258" spans="2:51" s="12" customFormat="1" ht="13.5">
      <c r="B258" s="211"/>
      <c r="D258" s="206" t="s">
        <v>161</v>
      </c>
      <c r="E258" s="212" t="s">
        <v>5</v>
      </c>
      <c r="F258" s="213" t="s">
        <v>1624</v>
      </c>
      <c r="H258" s="214" t="s">
        <v>5</v>
      </c>
      <c r="I258" s="215"/>
      <c r="L258" s="211"/>
      <c r="M258" s="216"/>
      <c r="N258" s="217"/>
      <c r="O258" s="217"/>
      <c r="P258" s="217"/>
      <c r="Q258" s="217"/>
      <c r="R258" s="217"/>
      <c r="S258" s="217"/>
      <c r="T258" s="218"/>
      <c r="AT258" s="214" t="s">
        <v>161</v>
      </c>
      <c r="AU258" s="214" t="s">
        <v>87</v>
      </c>
      <c r="AV258" s="12" t="s">
        <v>24</v>
      </c>
      <c r="AW258" s="12" t="s">
        <v>41</v>
      </c>
      <c r="AX258" s="12" t="s">
        <v>78</v>
      </c>
      <c r="AY258" s="214" t="s">
        <v>151</v>
      </c>
    </row>
    <row r="259" spans="2:51" s="12" customFormat="1" ht="13.5">
      <c r="B259" s="211"/>
      <c r="D259" s="206" t="s">
        <v>161</v>
      </c>
      <c r="E259" s="212" t="s">
        <v>5</v>
      </c>
      <c r="F259" s="213" t="s">
        <v>1625</v>
      </c>
      <c r="H259" s="214" t="s">
        <v>5</v>
      </c>
      <c r="I259" s="215"/>
      <c r="L259" s="211"/>
      <c r="M259" s="216"/>
      <c r="N259" s="217"/>
      <c r="O259" s="217"/>
      <c r="P259" s="217"/>
      <c r="Q259" s="217"/>
      <c r="R259" s="217"/>
      <c r="S259" s="217"/>
      <c r="T259" s="218"/>
      <c r="AT259" s="214" t="s">
        <v>161</v>
      </c>
      <c r="AU259" s="214" t="s">
        <v>87</v>
      </c>
      <c r="AV259" s="12" t="s">
        <v>24</v>
      </c>
      <c r="AW259" s="12" t="s">
        <v>41</v>
      </c>
      <c r="AX259" s="12" t="s">
        <v>78</v>
      </c>
      <c r="AY259" s="214" t="s">
        <v>151</v>
      </c>
    </row>
    <row r="260" spans="2:51" s="11" customFormat="1" ht="13.5">
      <c r="B260" s="186"/>
      <c r="D260" s="187" t="s">
        <v>161</v>
      </c>
      <c r="E260" s="188" t="s">
        <v>5</v>
      </c>
      <c r="F260" s="189" t="s">
        <v>1626</v>
      </c>
      <c r="H260" s="190">
        <v>1.553</v>
      </c>
      <c r="I260" s="191"/>
      <c r="L260" s="186"/>
      <c r="M260" s="192"/>
      <c r="N260" s="193"/>
      <c r="O260" s="193"/>
      <c r="P260" s="193"/>
      <c r="Q260" s="193"/>
      <c r="R260" s="193"/>
      <c r="S260" s="193"/>
      <c r="T260" s="194"/>
      <c r="AT260" s="195" t="s">
        <v>161</v>
      </c>
      <c r="AU260" s="195" t="s">
        <v>87</v>
      </c>
      <c r="AV260" s="11" t="s">
        <v>87</v>
      </c>
      <c r="AW260" s="11" t="s">
        <v>41</v>
      </c>
      <c r="AX260" s="11" t="s">
        <v>24</v>
      </c>
      <c r="AY260" s="195" t="s">
        <v>151</v>
      </c>
    </row>
    <row r="261" spans="2:65" s="1" customFormat="1" ht="22.5" customHeight="1">
      <c r="B261" s="173"/>
      <c r="C261" s="174" t="s">
        <v>572</v>
      </c>
      <c r="D261" s="174" t="s">
        <v>154</v>
      </c>
      <c r="E261" s="175" t="s">
        <v>1212</v>
      </c>
      <c r="F261" s="176" t="s">
        <v>1213</v>
      </c>
      <c r="G261" s="177" t="s">
        <v>299</v>
      </c>
      <c r="H261" s="178">
        <v>29.338</v>
      </c>
      <c r="I261" s="179"/>
      <c r="J261" s="180">
        <f>ROUND(I261*H261,2)</f>
        <v>0</v>
      </c>
      <c r="K261" s="176" t="s">
        <v>158</v>
      </c>
      <c r="L261" s="40"/>
      <c r="M261" s="181" t="s">
        <v>5</v>
      </c>
      <c r="N261" s="182" t="s">
        <v>49</v>
      </c>
      <c r="O261" s="41"/>
      <c r="P261" s="183">
        <f>O261*H261</f>
        <v>0</v>
      </c>
      <c r="Q261" s="183">
        <v>2.45351</v>
      </c>
      <c r="R261" s="183">
        <f>Q261*H261</f>
        <v>71.98107638</v>
      </c>
      <c r="S261" s="183">
        <v>0</v>
      </c>
      <c r="T261" s="184">
        <f>S261*H261</f>
        <v>0</v>
      </c>
      <c r="AR261" s="23" t="s">
        <v>176</v>
      </c>
      <c r="AT261" s="23" t="s">
        <v>154</v>
      </c>
      <c r="AU261" s="23" t="s">
        <v>87</v>
      </c>
      <c r="AY261" s="23" t="s">
        <v>151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24</v>
      </c>
      <c r="BK261" s="185">
        <f>ROUND(I261*H261,2)</f>
        <v>0</v>
      </c>
      <c r="BL261" s="23" t="s">
        <v>176</v>
      </c>
      <c r="BM261" s="23" t="s">
        <v>1627</v>
      </c>
    </row>
    <row r="262" spans="2:51" s="12" customFormat="1" ht="13.5">
      <c r="B262" s="211"/>
      <c r="D262" s="206" t="s">
        <v>161</v>
      </c>
      <c r="E262" s="212" t="s">
        <v>5</v>
      </c>
      <c r="F262" s="213" t="s">
        <v>1628</v>
      </c>
      <c r="H262" s="214" t="s">
        <v>5</v>
      </c>
      <c r="I262" s="215"/>
      <c r="L262" s="211"/>
      <c r="M262" s="216"/>
      <c r="N262" s="217"/>
      <c r="O262" s="217"/>
      <c r="P262" s="217"/>
      <c r="Q262" s="217"/>
      <c r="R262" s="217"/>
      <c r="S262" s="217"/>
      <c r="T262" s="218"/>
      <c r="AT262" s="214" t="s">
        <v>161</v>
      </c>
      <c r="AU262" s="214" t="s">
        <v>87</v>
      </c>
      <c r="AV262" s="12" t="s">
        <v>24</v>
      </c>
      <c r="AW262" s="12" t="s">
        <v>41</v>
      </c>
      <c r="AX262" s="12" t="s">
        <v>78</v>
      </c>
      <c r="AY262" s="214" t="s">
        <v>151</v>
      </c>
    </row>
    <row r="263" spans="2:51" s="12" customFormat="1" ht="13.5">
      <c r="B263" s="211"/>
      <c r="D263" s="206" t="s">
        <v>161</v>
      </c>
      <c r="E263" s="212" t="s">
        <v>5</v>
      </c>
      <c r="F263" s="213" t="s">
        <v>1629</v>
      </c>
      <c r="H263" s="214" t="s">
        <v>5</v>
      </c>
      <c r="I263" s="215"/>
      <c r="L263" s="211"/>
      <c r="M263" s="216"/>
      <c r="N263" s="217"/>
      <c r="O263" s="217"/>
      <c r="P263" s="217"/>
      <c r="Q263" s="217"/>
      <c r="R263" s="217"/>
      <c r="S263" s="217"/>
      <c r="T263" s="218"/>
      <c r="AT263" s="214" t="s">
        <v>161</v>
      </c>
      <c r="AU263" s="214" t="s">
        <v>87</v>
      </c>
      <c r="AV263" s="12" t="s">
        <v>24</v>
      </c>
      <c r="AW263" s="12" t="s">
        <v>41</v>
      </c>
      <c r="AX263" s="12" t="s">
        <v>78</v>
      </c>
      <c r="AY263" s="214" t="s">
        <v>151</v>
      </c>
    </row>
    <row r="264" spans="2:51" s="11" customFormat="1" ht="13.5">
      <c r="B264" s="186"/>
      <c r="D264" s="206" t="s">
        <v>161</v>
      </c>
      <c r="E264" s="195" t="s">
        <v>5</v>
      </c>
      <c r="F264" s="207" t="s">
        <v>1630</v>
      </c>
      <c r="H264" s="208">
        <v>29.338</v>
      </c>
      <c r="I264" s="191"/>
      <c r="L264" s="186"/>
      <c r="M264" s="192"/>
      <c r="N264" s="193"/>
      <c r="O264" s="193"/>
      <c r="P264" s="193"/>
      <c r="Q264" s="193"/>
      <c r="R264" s="193"/>
      <c r="S264" s="193"/>
      <c r="T264" s="194"/>
      <c r="AT264" s="195" t="s">
        <v>161</v>
      </c>
      <c r="AU264" s="195" t="s">
        <v>87</v>
      </c>
      <c r="AV264" s="11" t="s">
        <v>87</v>
      </c>
      <c r="AW264" s="11" t="s">
        <v>41</v>
      </c>
      <c r="AX264" s="11" t="s">
        <v>78</v>
      </c>
      <c r="AY264" s="195" t="s">
        <v>151</v>
      </c>
    </row>
    <row r="265" spans="2:51" s="13" customFormat="1" ht="13.5">
      <c r="B265" s="225"/>
      <c r="D265" s="187" t="s">
        <v>161</v>
      </c>
      <c r="E265" s="226" t="s">
        <v>5</v>
      </c>
      <c r="F265" s="227" t="s">
        <v>283</v>
      </c>
      <c r="H265" s="228">
        <v>29.338</v>
      </c>
      <c r="I265" s="229"/>
      <c r="L265" s="225"/>
      <c r="M265" s="230"/>
      <c r="N265" s="231"/>
      <c r="O265" s="231"/>
      <c r="P265" s="231"/>
      <c r="Q265" s="231"/>
      <c r="R265" s="231"/>
      <c r="S265" s="231"/>
      <c r="T265" s="232"/>
      <c r="AT265" s="233" t="s">
        <v>161</v>
      </c>
      <c r="AU265" s="233" t="s">
        <v>87</v>
      </c>
      <c r="AV265" s="13" t="s">
        <v>176</v>
      </c>
      <c r="AW265" s="13" t="s">
        <v>41</v>
      </c>
      <c r="AX265" s="13" t="s">
        <v>24</v>
      </c>
      <c r="AY265" s="233" t="s">
        <v>151</v>
      </c>
    </row>
    <row r="266" spans="2:65" s="1" customFormat="1" ht="22.5" customHeight="1">
      <c r="B266" s="173"/>
      <c r="C266" s="174" t="s">
        <v>578</v>
      </c>
      <c r="D266" s="174" t="s">
        <v>154</v>
      </c>
      <c r="E266" s="175" t="s">
        <v>1631</v>
      </c>
      <c r="F266" s="176" t="s">
        <v>1632</v>
      </c>
      <c r="G266" s="177" t="s">
        <v>299</v>
      </c>
      <c r="H266" s="178">
        <v>23.012</v>
      </c>
      <c r="I266" s="179"/>
      <c r="J266" s="180">
        <f>ROUND(I266*H266,2)</f>
        <v>0</v>
      </c>
      <c r="K266" s="176" t="s">
        <v>158</v>
      </c>
      <c r="L266" s="40"/>
      <c r="M266" s="181" t="s">
        <v>5</v>
      </c>
      <c r="N266" s="182" t="s">
        <v>49</v>
      </c>
      <c r="O266" s="41"/>
      <c r="P266" s="183">
        <f>O266*H266</f>
        <v>0</v>
      </c>
      <c r="Q266" s="183">
        <v>2.45351</v>
      </c>
      <c r="R266" s="183">
        <f>Q266*H266</f>
        <v>56.46017212</v>
      </c>
      <c r="S266" s="183">
        <v>0</v>
      </c>
      <c r="T266" s="184">
        <f>S266*H266</f>
        <v>0</v>
      </c>
      <c r="AR266" s="23" t="s">
        <v>176</v>
      </c>
      <c r="AT266" s="23" t="s">
        <v>154</v>
      </c>
      <c r="AU266" s="23" t="s">
        <v>87</v>
      </c>
      <c r="AY266" s="23" t="s">
        <v>151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23" t="s">
        <v>24</v>
      </c>
      <c r="BK266" s="185">
        <f>ROUND(I266*H266,2)</f>
        <v>0</v>
      </c>
      <c r="BL266" s="23" t="s">
        <v>176</v>
      </c>
      <c r="BM266" s="23" t="s">
        <v>1633</v>
      </c>
    </row>
    <row r="267" spans="2:51" s="12" customFormat="1" ht="13.5">
      <c r="B267" s="211"/>
      <c r="D267" s="206" t="s">
        <v>161</v>
      </c>
      <c r="E267" s="212" t="s">
        <v>5</v>
      </c>
      <c r="F267" s="213" t="s">
        <v>1628</v>
      </c>
      <c r="H267" s="214" t="s">
        <v>5</v>
      </c>
      <c r="I267" s="215"/>
      <c r="L267" s="211"/>
      <c r="M267" s="216"/>
      <c r="N267" s="217"/>
      <c r="O267" s="217"/>
      <c r="P267" s="217"/>
      <c r="Q267" s="217"/>
      <c r="R267" s="217"/>
      <c r="S267" s="217"/>
      <c r="T267" s="218"/>
      <c r="AT267" s="214" t="s">
        <v>161</v>
      </c>
      <c r="AU267" s="214" t="s">
        <v>87</v>
      </c>
      <c r="AV267" s="12" t="s">
        <v>24</v>
      </c>
      <c r="AW267" s="12" t="s">
        <v>41</v>
      </c>
      <c r="AX267" s="12" t="s">
        <v>78</v>
      </c>
      <c r="AY267" s="214" t="s">
        <v>151</v>
      </c>
    </row>
    <row r="268" spans="2:51" s="12" customFormat="1" ht="13.5">
      <c r="B268" s="211"/>
      <c r="D268" s="206" t="s">
        <v>161</v>
      </c>
      <c r="E268" s="212" t="s">
        <v>5</v>
      </c>
      <c r="F268" s="213" t="s">
        <v>1634</v>
      </c>
      <c r="H268" s="214" t="s">
        <v>5</v>
      </c>
      <c r="I268" s="215"/>
      <c r="L268" s="211"/>
      <c r="M268" s="216"/>
      <c r="N268" s="217"/>
      <c r="O268" s="217"/>
      <c r="P268" s="217"/>
      <c r="Q268" s="217"/>
      <c r="R268" s="217"/>
      <c r="S268" s="217"/>
      <c r="T268" s="218"/>
      <c r="AT268" s="214" t="s">
        <v>161</v>
      </c>
      <c r="AU268" s="214" t="s">
        <v>87</v>
      </c>
      <c r="AV268" s="12" t="s">
        <v>24</v>
      </c>
      <c r="AW268" s="12" t="s">
        <v>41</v>
      </c>
      <c r="AX268" s="12" t="s">
        <v>78</v>
      </c>
      <c r="AY268" s="214" t="s">
        <v>151</v>
      </c>
    </row>
    <row r="269" spans="2:51" s="11" customFormat="1" ht="13.5">
      <c r="B269" s="186"/>
      <c r="D269" s="206" t="s">
        <v>161</v>
      </c>
      <c r="E269" s="195" t="s">
        <v>5</v>
      </c>
      <c r="F269" s="207" t="s">
        <v>1635</v>
      </c>
      <c r="H269" s="208">
        <v>15.3</v>
      </c>
      <c r="I269" s="191"/>
      <c r="L269" s="186"/>
      <c r="M269" s="192"/>
      <c r="N269" s="193"/>
      <c r="O269" s="193"/>
      <c r="P269" s="193"/>
      <c r="Q269" s="193"/>
      <c r="R269" s="193"/>
      <c r="S269" s="193"/>
      <c r="T269" s="194"/>
      <c r="AT269" s="195" t="s">
        <v>161</v>
      </c>
      <c r="AU269" s="195" t="s">
        <v>87</v>
      </c>
      <c r="AV269" s="11" t="s">
        <v>87</v>
      </c>
      <c r="AW269" s="11" t="s">
        <v>41</v>
      </c>
      <c r="AX269" s="11" t="s">
        <v>78</v>
      </c>
      <c r="AY269" s="195" t="s">
        <v>151</v>
      </c>
    </row>
    <row r="270" spans="2:51" s="12" customFormat="1" ht="13.5">
      <c r="B270" s="211"/>
      <c r="D270" s="206" t="s">
        <v>161</v>
      </c>
      <c r="E270" s="212" t="s">
        <v>5</v>
      </c>
      <c r="F270" s="213" t="s">
        <v>1636</v>
      </c>
      <c r="H270" s="214" t="s">
        <v>5</v>
      </c>
      <c r="I270" s="215"/>
      <c r="L270" s="211"/>
      <c r="M270" s="216"/>
      <c r="N270" s="217"/>
      <c r="O270" s="217"/>
      <c r="P270" s="217"/>
      <c r="Q270" s="217"/>
      <c r="R270" s="217"/>
      <c r="S270" s="217"/>
      <c r="T270" s="218"/>
      <c r="AT270" s="214" t="s">
        <v>161</v>
      </c>
      <c r="AU270" s="214" t="s">
        <v>87</v>
      </c>
      <c r="AV270" s="12" t="s">
        <v>24</v>
      </c>
      <c r="AW270" s="12" t="s">
        <v>41</v>
      </c>
      <c r="AX270" s="12" t="s">
        <v>78</v>
      </c>
      <c r="AY270" s="214" t="s">
        <v>151</v>
      </c>
    </row>
    <row r="271" spans="2:51" s="11" customFormat="1" ht="13.5">
      <c r="B271" s="186"/>
      <c r="D271" s="206" t="s">
        <v>161</v>
      </c>
      <c r="E271" s="195" t="s">
        <v>5</v>
      </c>
      <c r="F271" s="207" t="s">
        <v>1637</v>
      </c>
      <c r="H271" s="208">
        <v>7.712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95" t="s">
        <v>161</v>
      </c>
      <c r="AU271" s="195" t="s">
        <v>87</v>
      </c>
      <c r="AV271" s="11" t="s">
        <v>87</v>
      </c>
      <c r="AW271" s="11" t="s">
        <v>41</v>
      </c>
      <c r="AX271" s="11" t="s">
        <v>78</v>
      </c>
      <c r="AY271" s="195" t="s">
        <v>151</v>
      </c>
    </row>
    <row r="272" spans="2:51" s="13" customFormat="1" ht="13.5">
      <c r="B272" s="225"/>
      <c r="D272" s="187" t="s">
        <v>161</v>
      </c>
      <c r="E272" s="226" t="s">
        <v>5</v>
      </c>
      <c r="F272" s="227" t="s">
        <v>283</v>
      </c>
      <c r="H272" s="228">
        <v>23.012</v>
      </c>
      <c r="I272" s="229"/>
      <c r="L272" s="225"/>
      <c r="M272" s="230"/>
      <c r="N272" s="231"/>
      <c r="O272" s="231"/>
      <c r="P272" s="231"/>
      <c r="Q272" s="231"/>
      <c r="R272" s="231"/>
      <c r="S272" s="231"/>
      <c r="T272" s="232"/>
      <c r="AT272" s="233" t="s">
        <v>161</v>
      </c>
      <c r="AU272" s="233" t="s">
        <v>87</v>
      </c>
      <c r="AV272" s="13" t="s">
        <v>176</v>
      </c>
      <c r="AW272" s="13" t="s">
        <v>41</v>
      </c>
      <c r="AX272" s="13" t="s">
        <v>24</v>
      </c>
      <c r="AY272" s="233" t="s">
        <v>151</v>
      </c>
    </row>
    <row r="273" spans="2:65" s="1" customFormat="1" ht="22.5" customHeight="1">
      <c r="B273" s="173"/>
      <c r="C273" s="174" t="s">
        <v>583</v>
      </c>
      <c r="D273" s="174" t="s">
        <v>154</v>
      </c>
      <c r="E273" s="175" t="s">
        <v>1217</v>
      </c>
      <c r="F273" s="176" t="s">
        <v>1218</v>
      </c>
      <c r="G273" s="177" t="s">
        <v>278</v>
      </c>
      <c r="H273" s="178">
        <v>70.552</v>
      </c>
      <c r="I273" s="179"/>
      <c r="J273" s="180">
        <f>ROUND(I273*H273,2)</f>
        <v>0</v>
      </c>
      <c r="K273" s="176" t="s">
        <v>158</v>
      </c>
      <c r="L273" s="40"/>
      <c r="M273" s="181" t="s">
        <v>5</v>
      </c>
      <c r="N273" s="182" t="s">
        <v>49</v>
      </c>
      <c r="O273" s="41"/>
      <c r="P273" s="183">
        <f>O273*H273</f>
        <v>0</v>
      </c>
      <c r="Q273" s="183">
        <v>0.0018247</v>
      </c>
      <c r="R273" s="183">
        <f>Q273*H273</f>
        <v>0.1287362344</v>
      </c>
      <c r="S273" s="183">
        <v>0</v>
      </c>
      <c r="T273" s="184">
        <f>S273*H273</f>
        <v>0</v>
      </c>
      <c r="AR273" s="23" t="s">
        <v>176</v>
      </c>
      <c r="AT273" s="23" t="s">
        <v>154</v>
      </c>
      <c r="AU273" s="23" t="s">
        <v>87</v>
      </c>
      <c r="AY273" s="23" t="s">
        <v>151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3" t="s">
        <v>24</v>
      </c>
      <c r="BK273" s="185">
        <f>ROUND(I273*H273,2)</f>
        <v>0</v>
      </c>
      <c r="BL273" s="23" t="s">
        <v>176</v>
      </c>
      <c r="BM273" s="23" t="s">
        <v>1638</v>
      </c>
    </row>
    <row r="274" spans="2:51" s="12" customFormat="1" ht="13.5">
      <c r="B274" s="211"/>
      <c r="D274" s="206" t="s">
        <v>161</v>
      </c>
      <c r="E274" s="212" t="s">
        <v>5</v>
      </c>
      <c r="F274" s="213" t="s">
        <v>1629</v>
      </c>
      <c r="H274" s="214" t="s">
        <v>5</v>
      </c>
      <c r="I274" s="215"/>
      <c r="L274" s="211"/>
      <c r="M274" s="216"/>
      <c r="N274" s="217"/>
      <c r="O274" s="217"/>
      <c r="P274" s="217"/>
      <c r="Q274" s="217"/>
      <c r="R274" s="217"/>
      <c r="S274" s="217"/>
      <c r="T274" s="218"/>
      <c r="AT274" s="214" t="s">
        <v>161</v>
      </c>
      <c r="AU274" s="214" t="s">
        <v>87</v>
      </c>
      <c r="AV274" s="12" t="s">
        <v>24</v>
      </c>
      <c r="AW274" s="12" t="s">
        <v>41</v>
      </c>
      <c r="AX274" s="12" t="s">
        <v>78</v>
      </c>
      <c r="AY274" s="214" t="s">
        <v>151</v>
      </c>
    </row>
    <row r="275" spans="2:51" s="11" customFormat="1" ht="13.5">
      <c r="B275" s="186"/>
      <c r="D275" s="206" t="s">
        <v>161</v>
      </c>
      <c r="E275" s="195" t="s">
        <v>5</v>
      </c>
      <c r="F275" s="207" t="s">
        <v>1639</v>
      </c>
      <c r="H275" s="208">
        <v>70.552</v>
      </c>
      <c r="I275" s="191"/>
      <c r="L275" s="186"/>
      <c r="M275" s="192"/>
      <c r="N275" s="193"/>
      <c r="O275" s="193"/>
      <c r="P275" s="193"/>
      <c r="Q275" s="193"/>
      <c r="R275" s="193"/>
      <c r="S275" s="193"/>
      <c r="T275" s="194"/>
      <c r="AT275" s="195" t="s">
        <v>161</v>
      </c>
      <c r="AU275" s="195" t="s">
        <v>87</v>
      </c>
      <c r="AV275" s="11" t="s">
        <v>87</v>
      </c>
      <c r="AW275" s="11" t="s">
        <v>41</v>
      </c>
      <c r="AX275" s="11" t="s">
        <v>78</v>
      </c>
      <c r="AY275" s="195" t="s">
        <v>151</v>
      </c>
    </row>
    <row r="276" spans="2:51" s="13" customFormat="1" ht="13.5">
      <c r="B276" s="225"/>
      <c r="D276" s="187" t="s">
        <v>161</v>
      </c>
      <c r="E276" s="226" t="s">
        <v>5</v>
      </c>
      <c r="F276" s="227" t="s">
        <v>283</v>
      </c>
      <c r="H276" s="228">
        <v>70.552</v>
      </c>
      <c r="I276" s="229"/>
      <c r="L276" s="225"/>
      <c r="M276" s="230"/>
      <c r="N276" s="231"/>
      <c r="O276" s="231"/>
      <c r="P276" s="231"/>
      <c r="Q276" s="231"/>
      <c r="R276" s="231"/>
      <c r="S276" s="231"/>
      <c r="T276" s="232"/>
      <c r="AT276" s="233" t="s">
        <v>161</v>
      </c>
      <c r="AU276" s="233" t="s">
        <v>87</v>
      </c>
      <c r="AV276" s="13" t="s">
        <v>176</v>
      </c>
      <c r="AW276" s="13" t="s">
        <v>41</v>
      </c>
      <c r="AX276" s="13" t="s">
        <v>24</v>
      </c>
      <c r="AY276" s="233" t="s">
        <v>151</v>
      </c>
    </row>
    <row r="277" spans="2:65" s="1" customFormat="1" ht="22.5" customHeight="1">
      <c r="B277" s="173"/>
      <c r="C277" s="174" t="s">
        <v>591</v>
      </c>
      <c r="D277" s="174" t="s">
        <v>154</v>
      </c>
      <c r="E277" s="175" t="s">
        <v>1222</v>
      </c>
      <c r="F277" s="176" t="s">
        <v>1223</v>
      </c>
      <c r="G277" s="177" t="s">
        <v>278</v>
      </c>
      <c r="H277" s="178">
        <v>70.552</v>
      </c>
      <c r="I277" s="179"/>
      <c r="J277" s="180">
        <f>ROUND(I277*H277,2)</f>
        <v>0</v>
      </c>
      <c r="K277" s="176" t="s">
        <v>158</v>
      </c>
      <c r="L277" s="40"/>
      <c r="M277" s="181" t="s">
        <v>5</v>
      </c>
      <c r="N277" s="182" t="s">
        <v>49</v>
      </c>
      <c r="O277" s="41"/>
      <c r="P277" s="183">
        <f>O277*H277</f>
        <v>0</v>
      </c>
      <c r="Q277" s="183">
        <v>3.6E-05</v>
      </c>
      <c r="R277" s="183">
        <f>Q277*H277</f>
        <v>0.0025398720000000003</v>
      </c>
      <c r="S277" s="183">
        <v>0</v>
      </c>
      <c r="T277" s="184">
        <f>S277*H277</f>
        <v>0</v>
      </c>
      <c r="AR277" s="23" t="s">
        <v>176</v>
      </c>
      <c r="AT277" s="23" t="s">
        <v>154</v>
      </c>
      <c r="AU277" s="23" t="s">
        <v>87</v>
      </c>
      <c r="AY277" s="23" t="s">
        <v>151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23" t="s">
        <v>24</v>
      </c>
      <c r="BK277" s="185">
        <f>ROUND(I277*H277,2)</f>
        <v>0</v>
      </c>
      <c r="BL277" s="23" t="s">
        <v>176</v>
      </c>
      <c r="BM277" s="23" t="s">
        <v>1640</v>
      </c>
    </row>
    <row r="278" spans="2:51" s="11" customFormat="1" ht="13.5">
      <c r="B278" s="186"/>
      <c r="D278" s="187" t="s">
        <v>161</v>
      </c>
      <c r="E278" s="188" t="s">
        <v>5</v>
      </c>
      <c r="F278" s="189" t="s">
        <v>1641</v>
      </c>
      <c r="H278" s="190">
        <v>70.552</v>
      </c>
      <c r="I278" s="191"/>
      <c r="L278" s="186"/>
      <c r="M278" s="192"/>
      <c r="N278" s="193"/>
      <c r="O278" s="193"/>
      <c r="P278" s="193"/>
      <c r="Q278" s="193"/>
      <c r="R278" s="193"/>
      <c r="S278" s="193"/>
      <c r="T278" s="194"/>
      <c r="AT278" s="195" t="s">
        <v>161</v>
      </c>
      <c r="AU278" s="195" t="s">
        <v>87</v>
      </c>
      <c r="AV278" s="11" t="s">
        <v>87</v>
      </c>
      <c r="AW278" s="11" t="s">
        <v>41</v>
      </c>
      <c r="AX278" s="11" t="s">
        <v>24</v>
      </c>
      <c r="AY278" s="195" t="s">
        <v>151</v>
      </c>
    </row>
    <row r="279" spans="2:65" s="1" customFormat="1" ht="31.5" customHeight="1">
      <c r="B279" s="173"/>
      <c r="C279" s="174" t="s">
        <v>597</v>
      </c>
      <c r="D279" s="174" t="s">
        <v>154</v>
      </c>
      <c r="E279" s="175" t="s">
        <v>1642</v>
      </c>
      <c r="F279" s="176" t="s">
        <v>1643</v>
      </c>
      <c r="G279" s="177" t="s">
        <v>278</v>
      </c>
      <c r="H279" s="178">
        <v>98.285</v>
      </c>
      <c r="I279" s="179"/>
      <c r="J279" s="180">
        <f>ROUND(I279*H279,2)</f>
        <v>0</v>
      </c>
      <c r="K279" s="176" t="s">
        <v>158</v>
      </c>
      <c r="L279" s="40"/>
      <c r="M279" s="181" t="s">
        <v>5</v>
      </c>
      <c r="N279" s="182" t="s">
        <v>49</v>
      </c>
      <c r="O279" s="41"/>
      <c r="P279" s="183">
        <f>O279*H279</f>
        <v>0</v>
      </c>
      <c r="Q279" s="183">
        <v>0.0013214</v>
      </c>
      <c r="R279" s="183">
        <f>Q279*H279</f>
        <v>0.12987379899999998</v>
      </c>
      <c r="S279" s="183">
        <v>0</v>
      </c>
      <c r="T279" s="184">
        <f>S279*H279</f>
        <v>0</v>
      </c>
      <c r="AR279" s="23" t="s">
        <v>176</v>
      </c>
      <c r="AT279" s="23" t="s">
        <v>154</v>
      </c>
      <c r="AU279" s="23" t="s">
        <v>87</v>
      </c>
      <c r="AY279" s="23" t="s">
        <v>151</v>
      </c>
      <c r="BE279" s="185">
        <f>IF(N279="základní",J279,0)</f>
        <v>0</v>
      </c>
      <c r="BF279" s="185">
        <f>IF(N279="snížená",J279,0)</f>
        <v>0</v>
      </c>
      <c r="BG279" s="185">
        <f>IF(N279="zákl. přenesená",J279,0)</f>
        <v>0</v>
      </c>
      <c r="BH279" s="185">
        <f>IF(N279="sníž. přenesená",J279,0)</f>
        <v>0</v>
      </c>
      <c r="BI279" s="185">
        <f>IF(N279="nulová",J279,0)</f>
        <v>0</v>
      </c>
      <c r="BJ279" s="23" t="s">
        <v>24</v>
      </c>
      <c r="BK279" s="185">
        <f>ROUND(I279*H279,2)</f>
        <v>0</v>
      </c>
      <c r="BL279" s="23" t="s">
        <v>176</v>
      </c>
      <c r="BM279" s="23" t="s">
        <v>1644</v>
      </c>
    </row>
    <row r="280" spans="2:51" s="12" customFormat="1" ht="13.5">
      <c r="B280" s="211"/>
      <c r="D280" s="206" t="s">
        <v>161</v>
      </c>
      <c r="E280" s="212" t="s">
        <v>5</v>
      </c>
      <c r="F280" s="213" t="s">
        <v>1634</v>
      </c>
      <c r="H280" s="214" t="s">
        <v>5</v>
      </c>
      <c r="I280" s="215"/>
      <c r="L280" s="211"/>
      <c r="M280" s="216"/>
      <c r="N280" s="217"/>
      <c r="O280" s="217"/>
      <c r="P280" s="217"/>
      <c r="Q280" s="217"/>
      <c r="R280" s="217"/>
      <c r="S280" s="217"/>
      <c r="T280" s="218"/>
      <c r="AT280" s="214" t="s">
        <v>161</v>
      </c>
      <c r="AU280" s="214" t="s">
        <v>87</v>
      </c>
      <c r="AV280" s="12" t="s">
        <v>24</v>
      </c>
      <c r="AW280" s="12" t="s">
        <v>41</v>
      </c>
      <c r="AX280" s="12" t="s">
        <v>78</v>
      </c>
      <c r="AY280" s="214" t="s">
        <v>151</v>
      </c>
    </row>
    <row r="281" spans="2:51" s="11" customFormat="1" ht="13.5">
      <c r="B281" s="186"/>
      <c r="D281" s="206" t="s">
        <v>161</v>
      </c>
      <c r="E281" s="195" t="s">
        <v>5</v>
      </c>
      <c r="F281" s="207" t="s">
        <v>1645</v>
      </c>
      <c r="H281" s="208">
        <v>72.165</v>
      </c>
      <c r="I281" s="191"/>
      <c r="L281" s="186"/>
      <c r="M281" s="192"/>
      <c r="N281" s="193"/>
      <c r="O281" s="193"/>
      <c r="P281" s="193"/>
      <c r="Q281" s="193"/>
      <c r="R281" s="193"/>
      <c r="S281" s="193"/>
      <c r="T281" s="194"/>
      <c r="AT281" s="195" t="s">
        <v>161</v>
      </c>
      <c r="AU281" s="195" t="s">
        <v>87</v>
      </c>
      <c r="AV281" s="11" t="s">
        <v>87</v>
      </c>
      <c r="AW281" s="11" t="s">
        <v>41</v>
      </c>
      <c r="AX281" s="11" t="s">
        <v>78</v>
      </c>
      <c r="AY281" s="195" t="s">
        <v>151</v>
      </c>
    </row>
    <row r="282" spans="2:51" s="12" customFormat="1" ht="13.5">
      <c r="B282" s="211"/>
      <c r="D282" s="206" t="s">
        <v>161</v>
      </c>
      <c r="E282" s="212" t="s">
        <v>5</v>
      </c>
      <c r="F282" s="213" t="s">
        <v>1646</v>
      </c>
      <c r="H282" s="214" t="s">
        <v>5</v>
      </c>
      <c r="I282" s="215"/>
      <c r="L282" s="211"/>
      <c r="M282" s="216"/>
      <c r="N282" s="217"/>
      <c r="O282" s="217"/>
      <c r="P282" s="217"/>
      <c r="Q282" s="217"/>
      <c r="R282" s="217"/>
      <c r="S282" s="217"/>
      <c r="T282" s="218"/>
      <c r="AT282" s="214" t="s">
        <v>161</v>
      </c>
      <c r="AU282" s="214" t="s">
        <v>87</v>
      </c>
      <c r="AV282" s="12" t="s">
        <v>24</v>
      </c>
      <c r="AW282" s="12" t="s">
        <v>41</v>
      </c>
      <c r="AX282" s="12" t="s">
        <v>78</v>
      </c>
      <c r="AY282" s="214" t="s">
        <v>151</v>
      </c>
    </row>
    <row r="283" spans="2:51" s="11" customFormat="1" ht="13.5">
      <c r="B283" s="186"/>
      <c r="D283" s="206" t="s">
        <v>161</v>
      </c>
      <c r="E283" s="195" t="s">
        <v>5</v>
      </c>
      <c r="F283" s="207" t="s">
        <v>1647</v>
      </c>
      <c r="H283" s="208">
        <v>26.12</v>
      </c>
      <c r="I283" s="191"/>
      <c r="L283" s="186"/>
      <c r="M283" s="192"/>
      <c r="N283" s="193"/>
      <c r="O283" s="193"/>
      <c r="P283" s="193"/>
      <c r="Q283" s="193"/>
      <c r="R283" s="193"/>
      <c r="S283" s="193"/>
      <c r="T283" s="194"/>
      <c r="AT283" s="195" t="s">
        <v>161</v>
      </c>
      <c r="AU283" s="195" t="s">
        <v>87</v>
      </c>
      <c r="AV283" s="11" t="s">
        <v>87</v>
      </c>
      <c r="AW283" s="11" t="s">
        <v>41</v>
      </c>
      <c r="AX283" s="11" t="s">
        <v>78</v>
      </c>
      <c r="AY283" s="195" t="s">
        <v>151</v>
      </c>
    </row>
    <row r="284" spans="2:51" s="13" customFormat="1" ht="13.5">
      <c r="B284" s="225"/>
      <c r="D284" s="187" t="s">
        <v>161</v>
      </c>
      <c r="E284" s="226" t="s">
        <v>5</v>
      </c>
      <c r="F284" s="227" t="s">
        <v>283</v>
      </c>
      <c r="H284" s="228">
        <v>98.285</v>
      </c>
      <c r="I284" s="229"/>
      <c r="L284" s="225"/>
      <c r="M284" s="230"/>
      <c r="N284" s="231"/>
      <c r="O284" s="231"/>
      <c r="P284" s="231"/>
      <c r="Q284" s="231"/>
      <c r="R284" s="231"/>
      <c r="S284" s="231"/>
      <c r="T284" s="232"/>
      <c r="AT284" s="233" t="s">
        <v>161</v>
      </c>
      <c r="AU284" s="233" t="s">
        <v>87</v>
      </c>
      <c r="AV284" s="13" t="s">
        <v>176</v>
      </c>
      <c r="AW284" s="13" t="s">
        <v>41</v>
      </c>
      <c r="AX284" s="13" t="s">
        <v>24</v>
      </c>
      <c r="AY284" s="233" t="s">
        <v>151</v>
      </c>
    </row>
    <row r="285" spans="2:65" s="1" customFormat="1" ht="31.5" customHeight="1">
      <c r="B285" s="173"/>
      <c r="C285" s="174" t="s">
        <v>602</v>
      </c>
      <c r="D285" s="174" t="s">
        <v>154</v>
      </c>
      <c r="E285" s="175" t="s">
        <v>1648</v>
      </c>
      <c r="F285" s="176" t="s">
        <v>1649</v>
      </c>
      <c r="G285" s="177" t="s">
        <v>278</v>
      </c>
      <c r="H285" s="178">
        <v>98.285</v>
      </c>
      <c r="I285" s="179"/>
      <c r="J285" s="180">
        <f>ROUND(I285*H285,2)</f>
        <v>0</v>
      </c>
      <c r="K285" s="176" t="s">
        <v>158</v>
      </c>
      <c r="L285" s="40"/>
      <c r="M285" s="181" t="s">
        <v>5</v>
      </c>
      <c r="N285" s="182" t="s">
        <v>49</v>
      </c>
      <c r="O285" s="41"/>
      <c r="P285" s="183">
        <f>O285*H285</f>
        <v>0</v>
      </c>
      <c r="Q285" s="183">
        <v>3.6E-05</v>
      </c>
      <c r="R285" s="183">
        <f>Q285*H285</f>
        <v>0.00353826</v>
      </c>
      <c r="S285" s="183">
        <v>0</v>
      </c>
      <c r="T285" s="184">
        <f>S285*H285</f>
        <v>0</v>
      </c>
      <c r="AR285" s="23" t="s">
        <v>176</v>
      </c>
      <c r="AT285" s="23" t="s">
        <v>154</v>
      </c>
      <c r="AU285" s="23" t="s">
        <v>87</v>
      </c>
      <c r="AY285" s="23" t="s">
        <v>151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23" t="s">
        <v>24</v>
      </c>
      <c r="BK285" s="185">
        <f>ROUND(I285*H285,2)</f>
        <v>0</v>
      </c>
      <c r="BL285" s="23" t="s">
        <v>176</v>
      </c>
      <c r="BM285" s="23" t="s">
        <v>1650</v>
      </c>
    </row>
    <row r="286" spans="2:65" s="1" customFormat="1" ht="22.5" customHeight="1">
      <c r="B286" s="173"/>
      <c r="C286" s="174" t="s">
        <v>607</v>
      </c>
      <c r="D286" s="174" t="s">
        <v>154</v>
      </c>
      <c r="E286" s="175" t="s">
        <v>1226</v>
      </c>
      <c r="F286" s="176" t="s">
        <v>1227</v>
      </c>
      <c r="G286" s="177" t="s">
        <v>351</v>
      </c>
      <c r="H286" s="178">
        <v>4.401</v>
      </c>
      <c r="I286" s="179"/>
      <c r="J286" s="180">
        <f>ROUND(I286*H286,2)</f>
        <v>0</v>
      </c>
      <c r="K286" s="176" t="s">
        <v>158</v>
      </c>
      <c r="L286" s="40"/>
      <c r="M286" s="181" t="s">
        <v>5</v>
      </c>
      <c r="N286" s="182" t="s">
        <v>49</v>
      </c>
      <c r="O286" s="41"/>
      <c r="P286" s="183">
        <f>O286*H286</f>
        <v>0</v>
      </c>
      <c r="Q286" s="183">
        <v>1.038302</v>
      </c>
      <c r="R286" s="183">
        <f>Q286*H286</f>
        <v>4.569567102</v>
      </c>
      <c r="S286" s="183">
        <v>0</v>
      </c>
      <c r="T286" s="184">
        <f>S286*H286</f>
        <v>0</v>
      </c>
      <c r="AR286" s="23" t="s">
        <v>176</v>
      </c>
      <c r="AT286" s="23" t="s">
        <v>154</v>
      </c>
      <c r="AU286" s="23" t="s">
        <v>87</v>
      </c>
      <c r="AY286" s="23" t="s">
        <v>151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23" t="s">
        <v>24</v>
      </c>
      <c r="BK286" s="185">
        <f>ROUND(I286*H286,2)</f>
        <v>0</v>
      </c>
      <c r="BL286" s="23" t="s">
        <v>176</v>
      </c>
      <c r="BM286" s="23" t="s">
        <v>1651</v>
      </c>
    </row>
    <row r="287" spans="2:51" s="12" customFormat="1" ht="13.5">
      <c r="B287" s="211"/>
      <c r="D287" s="206" t="s">
        <v>161</v>
      </c>
      <c r="E287" s="212" t="s">
        <v>5</v>
      </c>
      <c r="F287" s="213" t="s">
        <v>1596</v>
      </c>
      <c r="H287" s="214" t="s">
        <v>5</v>
      </c>
      <c r="I287" s="215"/>
      <c r="L287" s="211"/>
      <c r="M287" s="216"/>
      <c r="N287" s="217"/>
      <c r="O287" s="217"/>
      <c r="P287" s="217"/>
      <c r="Q287" s="217"/>
      <c r="R287" s="217"/>
      <c r="S287" s="217"/>
      <c r="T287" s="218"/>
      <c r="AT287" s="214" t="s">
        <v>161</v>
      </c>
      <c r="AU287" s="214" t="s">
        <v>87</v>
      </c>
      <c r="AV287" s="12" t="s">
        <v>24</v>
      </c>
      <c r="AW287" s="12" t="s">
        <v>41</v>
      </c>
      <c r="AX287" s="12" t="s">
        <v>78</v>
      </c>
      <c r="AY287" s="214" t="s">
        <v>151</v>
      </c>
    </row>
    <row r="288" spans="2:51" s="11" customFormat="1" ht="13.5">
      <c r="B288" s="186"/>
      <c r="D288" s="187" t="s">
        <v>161</v>
      </c>
      <c r="E288" s="188" t="s">
        <v>5</v>
      </c>
      <c r="F288" s="189" t="s">
        <v>1652</v>
      </c>
      <c r="H288" s="190">
        <v>4.401</v>
      </c>
      <c r="I288" s="191"/>
      <c r="L288" s="186"/>
      <c r="M288" s="192"/>
      <c r="N288" s="193"/>
      <c r="O288" s="193"/>
      <c r="P288" s="193"/>
      <c r="Q288" s="193"/>
      <c r="R288" s="193"/>
      <c r="S288" s="193"/>
      <c r="T288" s="194"/>
      <c r="AT288" s="195" t="s">
        <v>161</v>
      </c>
      <c r="AU288" s="195" t="s">
        <v>87</v>
      </c>
      <c r="AV288" s="11" t="s">
        <v>87</v>
      </c>
      <c r="AW288" s="11" t="s">
        <v>41</v>
      </c>
      <c r="AX288" s="11" t="s">
        <v>24</v>
      </c>
      <c r="AY288" s="195" t="s">
        <v>151</v>
      </c>
    </row>
    <row r="289" spans="2:65" s="1" customFormat="1" ht="22.5" customHeight="1">
      <c r="B289" s="173"/>
      <c r="C289" s="174" t="s">
        <v>613</v>
      </c>
      <c r="D289" s="174" t="s">
        <v>154</v>
      </c>
      <c r="E289" s="175" t="s">
        <v>1653</v>
      </c>
      <c r="F289" s="176" t="s">
        <v>1654</v>
      </c>
      <c r="G289" s="177" t="s">
        <v>351</v>
      </c>
      <c r="H289" s="178">
        <v>2.992</v>
      </c>
      <c r="I289" s="179"/>
      <c r="J289" s="180">
        <f>ROUND(I289*H289,2)</f>
        <v>0</v>
      </c>
      <c r="K289" s="176" t="s">
        <v>158</v>
      </c>
      <c r="L289" s="40"/>
      <c r="M289" s="181" t="s">
        <v>5</v>
      </c>
      <c r="N289" s="182" t="s">
        <v>49</v>
      </c>
      <c r="O289" s="41"/>
      <c r="P289" s="183">
        <f>O289*H289</f>
        <v>0</v>
      </c>
      <c r="Q289" s="183">
        <v>1.076372</v>
      </c>
      <c r="R289" s="183">
        <f>Q289*H289</f>
        <v>3.2205050240000004</v>
      </c>
      <c r="S289" s="183">
        <v>0</v>
      </c>
      <c r="T289" s="184">
        <f>S289*H289</f>
        <v>0</v>
      </c>
      <c r="AR289" s="23" t="s">
        <v>176</v>
      </c>
      <c r="AT289" s="23" t="s">
        <v>154</v>
      </c>
      <c r="AU289" s="23" t="s">
        <v>87</v>
      </c>
      <c r="AY289" s="23" t="s">
        <v>151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23" t="s">
        <v>24</v>
      </c>
      <c r="BK289" s="185">
        <f>ROUND(I289*H289,2)</f>
        <v>0</v>
      </c>
      <c r="BL289" s="23" t="s">
        <v>176</v>
      </c>
      <c r="BM289" s="23" t="s">
        <v>1655</v>
      </c>
    </row>
    <row r="290" spans="2:51" s="12" customFormat="1" ht="13.5">
      <c r="B290" s="211"/>
      <c r="D290" s="206" t="s">
        <v>161</v>
      </c>
      <c r="E290" s="212" t="s">
        <v>5</v>
      </c>
      <c r="F290" s="213" t="s">
        <v>1656</v>
      </c>
      <c r="H290" s="214" t="s">
        <v>5</v>
      </c>
      <c r="I290" s="215"/>
      <c r="L290" s="211"/>
      <c r="M290" s="216"/>
      <c r="N290" s="217"/>
      <c r="O290" s="217"/>
      <c r="P290" s="217"/>
      <c r="Q290" s="217"/>
      <c r="R290" s="217"/>
      <c r="S290" s="217"/>
      <c r="T290" s="218"/>
      <c r="AT290" s="214" t="s">
        <v>161</v>
      </c>
      <c r="AU290" s="214" t="s">
        <v>87</v>
      </c>
      <c r="AV290" s="12" t="s">
        <v>24</v>
      </c>
      <c r="AW290" s="12" t="s">
        <v>41</v>
      </c>
      <c r="AX290" s="12" t="s">
        <v>78</v>
      </c>
      <c r="AY290" s="214" t="s">
        <v>151</v>
      </c>
    </row>
    <row r="291" spans="2:51" s="11" customFormat="1" ht="13.5">
      <c r="B291" s="186"/>
      <c r="D291" s="187" t="s">
        <v>161</v>
      </c>
      <c r="E291" s="188" t="s">
        <v>5</v>
      </c>
      <c r="F291" s="189" t="s">
        <v>1657</v>
      </c>
      <c r="H291" s="190">
        <v>2.992</v>
      </c>
      <c r="I291" s="191"/>
      <c r="L291" s="186"/>
      <c r="M291" s="192"/>
      <c r="N291" s="193"/>
      <c r="O291" s="193"/>
      <c r="P291" s="193"/>
      <c r="Q291" s="193"/>
      <c r="R291" s="193"/>
      <c r="S291" s="193"/>
      <c r="T291" s="194"/>
      <c r="AT291" s="195" t="s">
        <v>161</v>
      </c>
      <c r="AU291" s="195" t="s">
        <v>87</v>
      </c>
      <c r="AV291" s="11" t="s">
        <v>87</v>
      </c>
      <c r="AW291" s="11" t="s">
        <v>41</v>
      </c>
      <c r="AX291" s="11" t="s">
        <v>24</v>
      </c>
      <c r="AY291" s="195" t="s">
        <v>151</v>
      </c>
    </row>
    <row r="292" spans="2:65" s="1" customFormat="1" ht="22.5" customHeight="1">
      <c r="B292" s="173"/>
      <c r="C292" s="174" t="s">
        <v>618</v>
      </c>
      <c r="D292" s="174" t="s">
        <v>154</v>
      </c>
      <c r="E292" s="175" t="s">
        <v>1658</v>
      </c>
      <c r="F292" s="176" t="s">
        <v>1659</v>
      </c>
      <c r="G292" s="177" t="s">
        <v>451</v>
      </c>
      <c r="H292" s="178">
        <v>0.9</v>
      </c>
      <c r="I292" s="179"/>
      <c r="J292" s="180">
        <f>ROUND(I292*H292,2)</f>
        <v>0</v>
      </c>
      <c r="K292" s="176" t="s">
        <v>158</v>
      </c>
      <c r="L292" s="40"/>
      <c r="M292" s="181" t="s">
        <v>5</v>
      </c>
      <c r="N292" s="182" t="s">
        <v>49</v>
      </c>
      <c r="O292" s="41"/>
      <c r="P292" s="183">
        <f>O292*H292</f>
        <v>0</v>
      </c>
      <c r="Q292" s="183">
        <v>0.004435</v>
      </c>
      <c r="R292" s="183">
        <f>Q292*H292</f>
        <v>0.0039915</v>
      </c>
      <c r="S292" s="183">
        <v>0</v>
      </c>
      <c r="T292" s="184">
        <f>S292*H292</f>
        <v>0</v>
      </c>
      <c r="AR292" s="23" t="s">
        <v>176</v>
      </c>
      <c r="AT292" s="23" t="s">
        <v>154</v>
      </c>
      <c r="AU292" s="23" t="s">
        <v>87</v>
      </c>
      <c r="AY292" s="23" t="s">
        <v>151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23" t="s">
        <v>24</v>
      </c>
      <c r="BK292" s="185">
        <f>ROUND(I292*H292,2)</f>
        <v>0</v>
      </c>
      <c r="BL292" s="23" t="s">
        <v>176</v>
      </c>
      <c r="BM292" s="23" t="s">
        <v>1660</v>
      </c>
    </row>
    <row r="293" spans="2:51" s="11" customFormat="1" ht="13.5">
      <c r="B293" s="186"/>
      <c r="D293" s="187" t="s">
        <v>161</v>
      </c>
      <c r="E293" s="188" t="s">
        <v>5</v>
      </c>
      <c r="F293" s="189" t="s">
        <v>1661</v>
      </c>
      <c r="H293" s="190">
        <v>0.9</v>
      </c>
      <c r="I293" s="191"/>
      <c r="L293" s="186"/>
      <c r="M293" s="192"/>
      <c r="N293" s="193"/>
      <c r="O293" s="193"/>
      <c r="P293" s="193"/>
      <c r="Q293" s="193"/>
      <c r="R293" s="193"/>
      <c r="S293" s="193"/>
      <c r="T293" s="194"/>
      <c r="AT293" s="195" t="s">
        <v>161</v>
      </c>
      <c r="AU293" s="195" t="s">
        <v>87</v>
      </c>
      <c r="AV293" s="11" t="s">
        <v>87</v>
      </c>
      <c r="AW293" s="11" t="s">
        <v>41</v>
      </c>
      <c r="AX293" s="11" t="s">
        <v>24</v>
      </c>
      <c r="AY293" s="195" t="s">
        <v>151</v>
      </c>
    </row>
    <row r="294" spans="2:65" s="1" customFormat="1" ht="31.5" customHeight="1">
      <c r="B294" s="173"/>
      <c r="C294" s="174" t="s">
        <v>624</v>
      </c>
      <c r="D294" s="174" t="s">
        <v>154</v>
      </c>
      <c r="E294" s="175" t="s">
        <v>1662</v>
      </c>
      <c r="F294" s="176" t="s">
        <v>1663</v>
      </c>
      <c r="G294" s="177" t="s">
        <v>299</v>
      </c>
      <c r="H294" s="178">
        <v>0.81</v>
      </c>
      <c r="I294" s="179"/>
      <c r="J294" s="180">
        <f>ROUND(I294*H294,2)</f>
        <v>0</v>
      </c>
      <c r="K294" s="176" t="s">
        <v>158</v>
      </c>
      <c r="L294" s="40"/>
      <c r="M294" s="181" t="s">
        <v>5</v>
      </c>
      <c r="N294" s="182" t="s">
        <v>49</v>
      </c>
      <c r="O294" s="41"/>
      <c r="P294" s="183">
        <f>O294*H294</f>
        <v>0</v>
      </c>
      <c r="Q294" s="183">
        <v>2.52423</v>
      </c>
      <c r="R294" s="183">
        <f>Q294*H294</f>
        <v>2.0446263000000005</v>
      </c>
      <c r="S294" s="183">
        <v>0</v>
      </c>
      <c r="T294" s="184">
        <f>S294*H294</f>
        <v>0</v>
      </c>
      <c r="AR294" s="23" t="s">
        <v>176</v>
      </c>
      <c r="AT294" s="23" t="s">
        <v>154</v>
      </c>
      <c r="AU294" s="23" t="s">
        <v>87</v>
      </c>
      <c r="AY294" s="23" t="s">
        <v>151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23" t="s">
        <v>24</v>
      </c>
      <c r="BK294" s="185">
        <f>ROUND(I294*H294,2)</f>
        <v>0</v>
      </c>
      <c r="BL294" s="23" t="s">
        <v>176</v>
      </c>
      <c r="BM294" s="23" t="s">
        <v>1664</v>
      </c>
    </row>
    <row r="295" spans="2:51" s="12" customFormat="1" ht="13.5">
      <c r="B295" s="211"/>
      <c r="D295" s="206" t="s">
        <v>161</v>
      </c>
      <c r="E295" s="212" t="s">
        <v>5</v>
      </c>
      <c r="F295" s="213" t="s">
        <v>1665</v>
      </c>
      <c r="H295" s="214" t="s">
        <v>5</v>
      </c>
      <c r="I295" s="215"/>
      <c r="L295" s="211"/>
      <c r="M295" s="216"/>
      <c r="N295" s="217"/>
      <c r="O295" s="217"/>
      <c r="P295" s="217"/>
      <c r="Q295" s="217"/>
      <c r="R295" s="217"/>
      <c r="S295" s="217"/>
      <c r="T295" s="218"/>
      <c r="AT295" s="214" t="s">
        <v>161</v>
      </c>
      <c r="AU295" s="214" t="s">
        <v>87</v>
      </c>
      <c r="AV295" s="12" t="s">
        <v>24</v>
      </c>
      <c r="AW295" s="12" t="s">
        <v>41</v>
      </c>
      <c r="AX295" s="12" t="s">
        <v>78</v>
      </c>
      <c r="AY295" s="214" t="s">
        <v>151</v>
      </c>
    </row>
    <row r="296" spans="2:51" s="11" customFormat="1" ht="13.5">
      <c r="B296" s="186"/>
      <c r="D296" s="206" t="s">
        <v>161</v>
      </c>
      <c r="E296" s="195" t="s">
        <v>5</v>
      </c>
      <c r="F296" s="207" t="s">
        <v>1666</v>
      </c>
      <c r="H296" s="208">
        <v>0.81</v>
      </c>
      <c r="I296" s="191"/>
      <c r="L296" s="186"/>
      <c r="M296" s="192"/>
      <c r="N296" s="193"/>
      <c r="O296" s="193"/>
      <c r="P296" s="193"/>
      <c r="Q296" s="193"/>
      <c r="R296" s="193"/>
      <c r="S296" s="193"/>
      <c r="T296" s="194"/>
      <c r="AT296" s="195" t="s">
        <v>161</v>
      </c>
      <c r="AU296" s="195" t="s">
        <v>87</v>
      </c>
      <c r="AV296" s="11" t="s">
        <v>87</v>
      </c>
      <c r="AW296" s="11" t="s">
        <v>41</v>
      </c>
      <c r="AX296" s="11" t="s">
        <v>24</v>
      </c>
      <c r="AY296" s="195" t="s">
        <v>151</v>
      </c>
    </row>
    <row r="297" spans="2:51" s="12" customFormat="1" ht="13.5">
      <c r="B297" s="211"/>
      <c r="D297" s="206" t="s">
        <v>161</v>
      </c>
      <c r="E297" s="212" t="s">
        <v>5</v>
      </c>
      <c r="F297" s="213" t="s">
        <v>1667</v>
      </c>
      <c r="H297" s="214" t="s">
        <v>5</v>
      </c>
      <c r="I297" s="215"/>
      <c r="L297" s="211"/>
      <c r="M297" s="216"/>
      <c r="N297" s="217"/>
      <c r="O297" s="217"/>
      <c r="P297" s="217"/>
      <c r="Q297" s="217"/>
      <c r="R297" s="217"/>
      <c r="S297" s="217"/>
      <c r="T297" s="218"/>
      <c r="AT297" s="214" t="s">
        <v>161</v>
      </c>
      <c r="AU297" s="214" t="s">
        <v>87</v>
      </c>
      <c r="AV297" s="12" t="s">
        <v>24</v>
      </c>
      <c r="AW297" s="12" t="s">
        <v>41</v>
      </c>
      <c r="AX297" s="12" t="s">
        <v>78</v>
      </c>
      <c r="AY297" s="214" t="s">
        <v>151</v>
      </c>
    </row>
    <row r="298" spans="2:63" s="10" customFormat="1" ht="29.85" customHeight="1">
      <c r="B298" s="159"/>
      <c r="D298" s="170" t="s">
        <v>77</v>
      </c>
      <c r="E298" s="171" t="s">
        <v>176</v>
      </c>
      <c r="F298" s="171" t="s">
        <v>1231</v>
      </c>
      <c r="I298" s="162"/>
      <c r="J298" s="172">
        <f>BK298</f>
        <v>0</v>
      </c>
      <c r="L298" s="159"/>
      <c r="M298" s="164"/>
      <c r="N298" s="165"/>
      <c r="O298" s="165"/>
      <c r="P298" s="166">
        <f>SUM(P299:P340)</f>
        <v>0</v>
      </c>
      <c r="Q298" s="165"/>
      <c r="R298" s="166">
        <f>SUM(R299:R340)</f>
        <v>224.60450645279997</v>
      </c>
      <c r="S298" s="165"/>
      <c r="T298" s="167">
        <f>SUM(T299:T340)</f>
        <v>0</v>
      </c>
      <c r="AR298" s="160" t="s">
        <v>24</v>
      </c>
      <c r="AT298" s="168" t="s">
        <v>77</v>
      </c>
      <c r="AU298" s="168" t="s">
        <v>24</v>
      </c>
      <c r="AY298" s="160" t="s">
        <v>151</v>
      </c>
      <c r="BK298" s="169">
        <f>SUM(BK299:BK340)</f>
        <v>0</v>
      </c>
    </row>
    <row r="299" spans="2:65" s="1" customFormat="1" ht="22.5" customHeight="1">
      <c r="B299" s="173"/>
      <c r="C299" s="174" t="s">
        <v>628</v>
      </c>
      <c r="D299" s="174" t="s">
        <v>154</v>
      </c>
      <c r="E299" s="175" t="s">
        <v>1232</v>
      </c>
      <c r="F299" s="176" t="s">
        <v>1233</v>
      </c>
      <c r="G299" s="177" t="s">
        <v>299</v>
      </c>
      <c r="H299" s="178">
        <v>25.36</v>
      </c>
      <c r="I299" s="179"/>
      <c r="J299" s="180">
        <f>ROUND(I299*H299,2)</f>
        <v>0</v>
      </c>
      <c r="K299" s="176" t="s">
        <v>158</v>
      </c>
      <c r="L299" s="40"/>
      <c r="M299" s="181" t="s">
        <v>5</v>
      </c>
      <c r="N299" s="182" t="s">
        <v>49</v>
      </c>
      <c r="O299" s="41"/>
      <c r="P299" s="183">
        <f>O299*H299</f>
        <v>0</v>
      </c>
      <c r="Q299" s="183">
        <v>2.477912</v>
      </c>
      <c r="R299" s="183">
        <f>Q299*H299</f>
        <v>62.839848319999994</v>
      </c>
      <c r="S299" s="183">
        <v>0</v>
      </c>
      <c r="T299" s="184">
        <f>S299*H299</f>
        <v>0</v>
      </c>
      <c r="AR299" s="23" t="s">
        <v>176</v>
      </c>
      <c r="AT299" s="23" t="s">
        <v>154</v>
      </c>
      <c r="AU299" s="23" t="s">
        <v>87</v>
      </c>
      <c r="AY299" s="23" t="s">
        <v>151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23" t="s">
        <v>24</v>
      </c>
      <c r="BK299" s="185">
        <f>ROUND(I299*H299,2)</f>
        <v>0</v>
      </c>
      <c r="BL299" s="23" t="s">
        <v>176</v>
      </c>
      <c r="BM299" s="23" t="s">
        <v>1668</v>
      </c>
    </row>
    <row r="300" spans="2:51" s="12" customFormat="1" ht="13.5">
      <c r="B300" s="211"/>
      <c r="D300" s="206" t="s">
        <v>161</v>
      </c>
      <c r="E300" s="212" t="s">
        <v>5</v>
      </c>
      <c r="F300" s="213" t="s">
        <v>1669</v>
      </c>
      <c r="H300" s="214" t="s">
        <v>5</v>
      </c>
      <c r="I300" s="215"/>
      <c r="L300" s="211"/>
      <c r="M300" s="216"/>
      <c r="N300" s="217"/>
      <c r="O300" s="217"/>
      <c r="P300" s="217"/>
      <c r="Q300" s="217"/>
      <c r="R300" s="217"/>
      <c r="S300" s="217"/>
      <c r="T300" s="218"/>
      <c r="AT300" s="214" t="s">
        <v>161</v>
      </c>
      <c r="AU300" s="214" t="s">
        <v>87</v>
      </c>
      <c r="AV300" s="12" t="s">
        <v>24</v>
      </c>
      <c r="AW300" s="12" t="s">
        <v>41</v>
      </c>
      <c r="AX300" s="12" t="s">
        <v>78</v>
      </c>
      <c r="AY300" s="214" t="s">
        <v>151</v>
      </c>
    </row>
    <row r="301" spans="2:51" s="11" customFormat="1" ht="13.5">
      <c r="B301" s="186"/>
      <c r="D301" s="206" t="s">
        <v>161</v>
      </c>
      <c r="E301" s="195" t="s">
        <v>5</v>
      </c>
      <c r="F301" s="207" t="s">
        <v>1670</v>
      </c>
      <c r="H301" s="208">
        <v>25.36</v>
      </c>
      <c r="I301" s="191"/>
      <c r="L301" s="186"/>
      <c r="M301" s="192"/>
      <c r="N301" s="193"/>
      <c r="O301" s="193"/>
      <c r="P301" s="193"/>
      <c r="Q301" s="193"/>
      <c r="R301" s="193"/>
      <c r="S301" s="193"/>
      <c r="T301" s="194"/>
      <c r="AT301" s="195" t="s">
        <v>161</v>
      </c>
      <c r="AU301" s="195" t="s">
        <v>87</v>
      </c>
      <c r="AV301" s="11" t="s">
        <v>87</v>
      </c>
      <c r="AW301" s="11" t="s">
        <v>41</v>
      </c>
      <c r="AX301" s="11" t="s">
        <v>78</v>
      </c>
      <c r="AY301" s="195" t="s">
        <v>151</v>
      </c>
    </row>
    <row r="302" spans="2:51" s="13" customFormat="1" ht="13.5">
      <c r="B302" s="225"/>
      <c r="D302" s="187" t="s">
        <v>161</v>
      </c>
      <c r="E302" s="226" t="s">
        <v>5</v>
      </c>
      <c r="F302" s="227" t="s">
        <v>283</v>
      </c>
      <c r="H302" s="228">
        <v>25.36</v>
      </c>
      <c r="I302" s="229"/>
      <c r="L302" s="225"/>
      <c r="M302" s="230"/>
      <c r="N302" s="231"/>
      <c r="O302" s="231"/>
      <c r="P302" s="231"/>
      <c r="Q302" s="231"/>
      <c r="R302" s="231"/>
      <c r="S302" s="231"/>
      <c r="T302" s="232"/>
      <c r="AT302" s="233" t="s">
        <v>161</v>
      </c>
      <c r="AU302" s="233" t="s">
        <v>87</v>
      </c>
      <c r="AV302" s="13" t="s">
        <v>176</v>
      </c>
      <c r="AW302" s="13" t="s">
        <v>41</v>
      </c>
      <c r="AX302" s="13" t="s">
        <v>24</v>
      </c>
      <c r="AY302" s="233" t="s">
        <v>151</v>
      </c>
    </row>
    <row r="303" spans="2:65" s="1" customFormat="1" ht="22.5" customHeight="1">
      <c r="B303" s="173"/>
      <c r="C303" s="174" t="s">
        <v>634</v>
      </c>
      <c r="D303" s="174" t="s">
        <v>154</v>
      </c>
      <c r="E303" s="175" t="s">
        <v>1671</v>
      </c>
      <c r="F303" s="176" t="s">
        <v>1672</v>
      </c>
      <c r="G303" s="177" t="s">
        <v>278</v>
      </c>
      <c r="H303" s="178">
        <v>16.8</v>
      </c>
      <c r="I303" s="179"/>
      <c r="J303" s="180">
        <f>ROUND(I303*H303,2)</f>
        <v>0</v>
      </c>
      <c r="K303" s="176" t="s">
        <v>158</v>
      </c>
      <c r="L303" s="40"/>
      <c r="M303" s="181" t="s">
        <v>5</v>
      </c>
      <c r="N303" s="182" t="s">
        <v>49</v>
      </c>
      <c r="O303" s="41"/>
      <c r="P303" s="183">
        <f>O303*H303</f>
        <v>0</v>
      </c>
      <c r="Q303" s="183">
        <v>0.01787026</v>
      </c>
      <c r="R303" s="183">
        <f>Q303*H303</f>
        <v>0.300220368</v>
      </c>
      <c r="S303" s="183">
        <v>0</v>
      </c>
      <c r="T303" s="184">
        <f>S303*H303</f>
        <v>0</v>
      </c>
      <c r="AR303" s="23" t="s">
        <v>176</v>
      </c>
      <c r="AT303" s="23" t="s">
        <v>154</v>
      </c>
      <c r="AU303" s="23" t="s">
        <v>87</v>
      </c>
      <c r="AY303" s="23" t="s">
        <v>151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23" t="s">
        <v>24</v>
      </c>
      <c r="BK303" s="185">
        <f>ROUND(I303*H303,2)</f>
        <v>0</v>
      </c>
      <c r="BL303" s="23" t="s">
        <v>176</v>
      </c>
      <c r="BM303" s="23" t="s">
        <v>1673</v>
      </c>
    </row>
    <row r="304" spans="2:51" s="11" customFormat="1" ht="13.5">
      <c r="B304" s="186"/>
      <c r="D304" s="187" t="s">
        <v>161</v>
      </c>
      <c r="E304" s="188" t="s">
        <v>5</v>
      </c>
      <c r="F304" s="189" t="s">
        <v>1674</v>
      </c>
      <c r="H304" s="190">
        <v>16.8</v>
      </c>
      <c r="I304" s="191"/>
      <c r="L304" s="186"/>
      <c r="M304" s="192"/>
      <c r="N304" s="193"/>
      <c r="O304" s="193"/>
      <c r="P304" s="193"/>
      <c r="Q304" s="193"/>
      <c r="R304" s="193"/>
      <c r="S304" s="193"/>
      <c r="T304" s="194"/>
      <c r="AT304" s="195" t="s">
        <v>161</v>
      </c>
      <c r="AU304" s="195" t="s">
        <v>87</v>
      </c>
      <c r="AV304" s="11" t="s">
        <v>87</v>
      </c>
      <c r="AW304" s="11" t="s">
        <v>41</v>
      </c>
      <c r="AX304" s="11" t="s">
        <v>24</v>
      </c>
      <c r="AY304" s="195" t="s">
        <v>151</v>
      </c>
    </row>
    <row r="305" spans="2:65" s="1" customFormat="1" ht="22.5" customHeight="1">
      <c r="B305" s="173"/>
      <c r="C305" s="174" t="s">
        <v>639</v>
      </c>
      <c r="D305" s="174" t="s">
        <v>154</v>
      </c>
      <c r="E305" s="175" t="s">
        <v>1675</v>
      </c>
      <c r="F305" s="176" t="s">
        <v>1676</v>
      </c>
      <c r="G305" s="177" t="s">
        <v>278</v>
      </c>
      <c r="H305" s="178">
        <v>16.8</v>
      </c>
      <c r="I305" s="179"/>
      <c r="J305" s="180">
        <f>ROUND(I305*H305,2)</f>
        <v>0</v>
      </c>
      <c r="K305" s="176" t="s">
        <v>158</v>
      </c>
      <c r="L305" s="40"/>
      <c r="M305" s="181" t="s">
        <v>5</v>
      </c>
      <c r="N305" s="182" t="s">
        <v>49</v>
      </c>
      <c r="O305" s="41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23" t="s">
        <v>176</v>
      </c>
      <c r="AT305" s="23" t="s">
        <v>154</v>
      </c>
      <c r="AU305" s="23" t="s">
        <v>87</v>
      </c>
      <c r="AY305" s="23" t="s">
        <v>151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3" t="s">
        <v>24</v>
      </c>
      <c r="BK305" s="185">
        <f>ROUND(I305*H305,2)</f>
        <v>0</v>
      </c>
      <c r="BL305" s="23" t="s">
        <v>176</v>
      </c>
      <c r="BM305" s="23" t="s">
        <v>1677</v>
      </c>
    </row>
    <row r="306" spans="2:65" s="1" customFormat="1" ht="22.5" customHeight="1">
      <c r="B306" s="173"/>
      <c r="C306" s="174" t="s">
        <v>644</v>
      </c>
      <c r="D306" s="174" t="s">
        <v>154</v>
      </c>
      <c r="E306" s="175" t="s">
        <v>1236</v>
      </c>
      <c r="F306" s="176" t="s">
        <v>1237</v>
      </c>
      <c r="G306" s="177" t="s">
        <v>351</v>
      </c>
      <c r="H306" s="178">
        <v>3.804</v>
      </c>
      <c r="I306" s="179"/>
      <c r="J306" s="180">
        <f>ROUND(I306*H306,2)</f>
        <v>0</v>
      </c>
      <c r="K306" s="176" t="s">
        <v>158</v>
      </c>
      <c r="L306" s="40"/>
      <c r="M306" s="181" t="s">
        <v>5</v>
      </c>
      <c r="N306" s="182" t="s">
        <v>49</v>
      </c>
      <c r="O306" s="41"/>
      <c r="P306" s="183">
        <f>O306*H306</f>
        <v>0</v>
      </c>
      <c r="Q306" s="183">
        <v>1.0490858</v>
      </c>
      <c r="R306" s="183">
        <f>Q306*H306</f>
        <v>3.9907223832</v>
      </c>
      <c r="S306" s="183">
        <v>0</v>
      </c>
      <c r="T306" s="184">
        <f>S306*H306</f>
        <v>0</v>
      </c>
      <c r="AR306" s="23" t="s">
        <v>176</v>
      </c>
      <c r="AT306" s="23" t="s">
        <v>154</v>
      </c>
      <c r="AU306" s="23" t="s">
        <v>87</v>
      </c>
      <c r="AY306" s="23" t="s">
        <v>151</v>
      </c>
      <c r="BE306" s="185">
        <f>IF(N306="základní",J306,0)</f>
        <v>0</v>
      </c>
      <c r="BF306" s="185">
        <f>IF(N306="snížená",J306,0)</f>
        <v>0</v>
      </c>
      <c r="BG306" s="185">
        <f>IF(N306="zákl. přenesená",J306,0)</f>
        <v>0</v>
      </c>
      <c r="BH306" s="185">
        <f>IF(N306="sníž. přenesená",J306,0)</f>
        <v>0</v>
      </c>
      <c r="BI306" s="185">
        <f>IF(N306="nulová",J306,0)</f>
        <v>0</v>
      </c>
      <c r="BJ306" s="23" t="s">
        <v>24</v>
      </c>
      <c r="BK306" s="185">
        <f>ROUND(I306*H306,2)</f>
        <v>0</v>
      </c>
      <c r="BL306" s="23" t="s">
        <v>176</v>
      </c>
      <c r="BM306" s="23" t="s">
        <v>1678</v>
      </c>
    </row>
    <row r="307" spans="2:51" s="12" customFormat="1" ht="13.5">
      <c r="B307" s="211"/>
      <c r="D307" s="206" t="s">
        <v>161</v>
      </c>
      <c r="E307" s="212" t="s">
        <v>5</v>
      </c>
      <c r="F307" s="213" t="s">
        <v>1596</v>
      </c>
      <c r="H307" s="214" t="s">
        <v>5</v>
      </c>
      <c r="I307" s="215"/>
      <c r="L307" s="211"/>
      <c r="M307" s="216"/>
      <c r="N307" s="217"/>
      <c r="O307" s="217"/>
      <c r="P307" s="217"/>
      <c r="Q307" s="217"/>
      <c r="R307" s="217"/>
      <c r="S307" s="217"/>
      <c r="T307" s="218"/>
      <c r="AT307" s="214" t="s">
        <v>161</v>
      </c>
      <c r="AU307" s="214" t="s">
        <v>87</v>
      </c>
      <c r="AV307" s="12" t="s">
        <v>24</v>
      </c>
      <c r="AW307" s="12" t="s">
        <v>41</v>
      </c>
      <c r="AX307" s="12" t="s">
        <v>78</v>
      </c>
      <c r="AY307" s="214" t="s">
        <v>151</v>
      </c>
    </row>
    <row r="308" spans="2:51" s="11" customFormat="1" ht="13.5">
      <c r="B308" s="186"/>
      <c r="D308" s="187" t="s">
        <v>161</v>
      </c>
      <c r="E308" s="188" t="s">
        <v>5</v>
      </c>
      <c r="F308" s="189" t="s">
        <v>1679</v>
      </c>
      <c r="H308" s="190">
        <v>3.804</v>
      </c>
      <c r="I308" s="191"/>
      <c r="L308" s="186"/>
      <c r="M308" s="192"/>
      <c r="N308" s="193"/>
      <c r="O308" s="193"/>
      <c r="P308" s="193"/>
      <c r="Q308" s="193"/>
      <c r="R308" s="193"/>
      <c r="S308" s="193"/>
      <c r="T308" s="194"/>
      <c r="AT308" s="195" t="s">
        <v>161</v>
      </c>
      <c r="AU308" s="195" t="s">
        <v>87</v>
      </c>
      <c r="AV308" s="11" t="s">
        <v>87</v>
      </c>
      <c r="AW308" s="11" t="s">
        <v>41</v>
      </c>
      <c r="AX308" s="11" t="s">
        <v>24</v>
      </c>
      <c r="AY308" s="195" t="s">
        <v>151</v>
      </c>
    </row>
    <row r="309" spans="2:65" s="1" customFormat="1" ht="22.5" customHeight="1">
      <c r="B309" s="173"/>
      <c r="C309" s="174" t="s">
        <v>649</v>
      </c>
      <c r="D309" s="174" t="s">
        <v>154</v>
      </c>
      <c r="E309" s="175" t="s">
        <v>1240</v>
      </c>
      <c r="F309" s="176" t="s">
        <v>1241</v>
      </c>
      <c r="G309" s="177" t="s">
        <v>278</v>
      </c>
      <c r="H309" s="178">
        <v>40.8</v>
      </c>
      <c r="I309" s="179"/>
      <c r="J309" s="180">
        <f>ROUND(I309*H309,2)</f>
        <v>0</v>
      </c>
      <c r="K309" s="176" t="s">
        <v>158</v>
      </c>
      <c r="L309" s="40"/>
      <c r="M309" s="181" t="s">
        <v>5</v>
      </c>
      <c r="N309" s="182" t="s">
        <v>49</v>
      </c>
      <c r="O309" s="41"/>
      <c r="P309" s="183">
        <f>O309*H309</f>
        <v>0</v>
      </c>
      <c r="Q309" s="183">
        <v>0.010875252</v>
      </c>
      <c r="R309" s="183">
        <f>Q309*H309</f>
        <v>0.4437102816</v>
      </c>
      <c r="S309" s="183">
        <v>0</v>
      </c>
      <c r="T309" s="184">
        <f>S309*H309</f>
        <v>0</v>
      </c>
      <c r="AR309" s="23" t="s">
        <v>176</v>
      </c>
      <c r="AT309" s="23" t="s">
        <v>154</v>
      </c>
      <c r="AU309" s="23" t="s">
        <v>87</v>
      </c>
      <c r="AY309" s="23" t="s">
        <v>151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23" t="s">
        <v>24</v>
      </c>
      <c r="BK309" s="185">
        <f>ROUND(I309*H309,2)</f>
        <v>0</v>
      </c>
      <c r="BL309" s="23" t="s">
        <v>176</v>
      </c>
      <c r="BM309" s="23" t="s">
        <v>1680</v>
      </c>
    </row>
    <row r="310" spans="2:51" s="11" customFormat="1" ht="13.5">
      <c r="B310" s="186"/>
      <c r="D310" s="187" t="s">
        <v>161</v>
      </c>
      <c r="E310" s="188" t="s">
        <v>5</v>
      </c>
      <c r="F310" s="189" t="s">
        <v>1681</v>
      </c>
      <c r="H310" s="190">
        <v>40.8</v>
      </c>
      <c r="I310" s="191"/>
      <c r="L310" s="186"/>
      <c r="M310" s="192"/>
      <c r="N310" s="193"/>
      <c r="O310" s="193"/>
      <c r="P310" s="193"/>
      <c r="Q310" s="193"/>
      <c r="R310" s="193"/>
      <c r="S310" s="193"/>
      <c r="T310" s="194"/>
      <c r="AT310" s="195" t="s">
        <v>161</v>
      </c>
      <c r="AU310" s="195" t="s">
        <v>87</v>
      </c>
      <c r="AV310" s="11" t="s">
        <v>87</v>
      </c>
      <c r="AW310" s="11" t="s">
        <v>41</v>
      </c>
      <c r="AX310" s="11" t="s">
        <v>24</v>
      </c>
      <c r="AY310" s="195" t="s">
        <v>151</v>
      </c>
    </row>
    <row r="311" spans="2:65" s="1" customFormat="1" ht="22.5" customHeight="1">
      <c r="B311" s="173"/>
      <c r="C311" s="174" t="s">
        <v>159</v>
      </c>
      <c r="D311" s="174" t="s">
        <v>154</v>
      </c>
      <c r="E311" s="175" t="s">
        <v>1244</v>
      </c>
      <c r="F311" s="176" t="s">
        <v>1245</v>
      </c>
      <c r="G311" s="177" t="s">
        <v>278</v>
      </c>
      <c r="H311" s="178">
        <v>40.8</v>
      </c>
      <c r="I311" s="179"/>
      <c r="J311" s="180">
        <f>ROUND(I311*H311,2)</f>
        <v>0</v>
      </c>
      <c r="K311" s="176" t="s">
        <v>158</v>
      </c>
      <c r="L311" s="40"/>
      <c r="M311" s="181" t="s">
        <v>5</v>
      </c>
      <c r="N311" s="182" t="s">
        <v>49</v>
      </c>
      <c r="O311" s="41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AR311" s="23" t="s">
        <v>176</v>
      </c>
      <c r="AT311" s="23" t="s">
        <v>154</v>
      </c>
      <c r="AU311" s="23" t="s">
        <v>87</v>
      </c>
      <c r="AY311" s="23" t="s">
        <v>151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23" t="s">
        <v>24</v>
      </c>
      <c r="BK311" s="185">
        <f>ROUND(I311*H311,2)</f>
        <v>0</v>
      </c>
      <c r="BL311" s="23" t="s">
        <v>176</v>
      </c>
      <c r="BM311" s="23" t="s">
        <v>1682</v>
      </c>
    </row>
    <row r="312" spans="2:51" s="11" customFormat="1" ht="13.5">
      <c r="B312" s="186"/>
      <c r="D312" s="187" t="s">
        <v>161</v>
      </c>
      <c r="E312" s="188" t="s">
        <v>5</v>
      </c>
      <c r="F312" s="189" t="s">
        <v>1681</v>
      </c>
      <c r="H312" s="190">
        <v>40.8</v>
      </c>
      <c r="I312" s="191"/>
      <c r="L312" s="186"/>
      <c r="M312" s="192"/>
      <c r="N312" s="193"/>
      <c r="O312" s="193"/>
      <c r="P312" s="193"/>
      <c r="Q312" s="193"/>
      <c r="R312" s="193"/>
      <c r="S312" s="193"/>
      <c r="T312" s="194"/>
      <c r="AT312" s="195" t="s">
        <v>161</v>
      </c>
      <c r="AU312" s="195" t="s">
        <v>87</v>
      </c>
      <c r="AV312" s="11" t="s">
        <v>87</v>
      </c>
      <c r="AW312" s="11" t="s">
        <v>41</v>
      </c>
      <c r="AX312" s="11" t="s">
        <v>24</v>
      </c>
      <c r="AY312" s="195" t="s">
        <v>151</v>
      </c>
    </row>
    <row r="313" spans="2:65" s="1" customFormat="1" ht="22.5" customHeight="1">
      <c r="B313" s="173"/>
      <c r="C313" s="174" t="s">
        <v>659</v>
      </c>
      <c r="D313" s="174" t="s">
        <v>154</v>
      </c>
      <c r="E313" s="175" t="s">
        <v>1683</v>
      </c>
      <c r="F313" s="176" t="s">
        <v>1684</v>
      </c>
      <c r="G313" s="177" t="s">
        <v>278</v>
      </c>
      <c r="H313" s="178">
        <v>51.5</v>
      </c>
      <c r="I313" s="179"/>
      <c r="J313" s="180">
        <f>ROUND(I313*H313,2)</f>
        <v>0</v>
      </c>
      <c r="K313" s="176" t="s">
        <v>158</v>
      </c>
      <c r="L313" s="40"/>
      <c r="M313" s="181" t="s">
        <v>5</v>
      </c>
      <c r="N313" s="182" t="s">
        <v>49</v>
      </c>
      <c r="O313" s="41"/>
      <c r="P313" s="183">
        <f>O313*H313</f>
        <v>0</v>
      </c>
      <c r="Q313" s="183">
        <v>0.247866</v>
      </c>
      <c r="R313" s="183">
        <f>Q313*H313</f>
        <v>12.765099</v>
      </c>
      <c r="S313" s="183">
        <v>0</v>
      </c>
      <c r="T313" s="184">
        <f>S313*H313</f>
        <v>0</v>
      </c>
      <c r="AR313" s="23" t="s">
        <v>176</v>
      </c>
      <c r="AT313" s="23" t="s">
        <v>154</v>
      </c>
      <c r="AU313" s="23" t="s">
        <v>87</v>
      </c>
      <c r="AY313" s="23" t="s">
        <v>151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23" t="s">
        <v>24</v>
      </c>
      <c r="BK313" s="185">
        <f>ROUND(I313*H313,2)</f>
        <v>0</v>
      </c>
      <c r="BL313" s="23" t="s">
        <v>176</v>
      </c>
      <c r="BM313" s="23" t="s">
        <v>1685</v>
      </c>
    </row>
    <row r="314" spans="2:51" s="11" customFormat="1" ht="13.5">
      <c r="B314" s="186"/>
      <c r="D314" s="206" t="s">
        <v>161</v>
      </c>
      <c r="E314" s="195" t="s">
        <v>5</v>
      </c>
      <c r="F314" s="207" t="s">
        <v>1686</v>
      </c>
      <c r="H314" s="208">
        <v>41.6</v>
      </c>
      <c r="I314" s="191"/>
      <c r="L314" s="186"/>
      <c r="M314" s="192"/>
      <c r="N314" s="193"/>
      <c r="O314" s="193"/>
      <c r="P314" s="193"/>
      <c r="Q314" s="193"/>
      <c r="R314" s="193"/>
      <c r="S314" s="193"/>
      <c r="T314" s="194"/>
      <c r="AT314" s="195" t="s">
        <v>161</v>
      </c>
      <c r="AU314" s="195" t="s">
        <v>87</v>
      </c>
      <c r="AV314" s="11" t="s">
        <v>87</v>
      </c>
      <c r="AW314" s="11" t="s">
        <v>41</v>
      </c>
      <c r="AX314" s="11" t="s">
        <v>78</v>
      </c>
      <c r="AY314" s="195" t="s">
        <v>151</v>
      </c>
    </row>
    <row r="315" spans="2:51" s="11" customFormat="1" ht="13.5">
      <c r="B315" s="186"/>
      <c r="D315" s="206" t="s">
        <v>161</v>
      </c>
      <c r="E315" s="195" t="s">
        <v>5</v>
      </c>
      <c r="F315" s="207" t="s">
        <v>1687</v>
      </c>
      <c r="H315" s="208">
        <v>9.9</v>
      </c>
      <c r="I315" s="191"/>
      <c r="L315" s="186"/>
      <c r="M315" s="192"/>
      <c r="N315" s="193"/>
      <c r="O315" s="193"/>
      <c r="P315" s="193"/>
      <c r="Q315" s="193"/>
      <c r="R315" s="193"/>
      <c r="S315" s="193"/>
      <c r="T315" s="194"/>
      <c r="AT315" s="195" t="s">
        <v>161</v>
      </c>
      <c r="AU315" s="195" t="s">
        <v>87</v>
      </c>
      <c r="AV315" s="11" t="s">
        <v>87</v>
      </c>
      <c r="AW315" s="11" t="s">
        <v>41</v>
      </c>
      <c r="AX315" s="11" t="s">
        <v>78</v>
      </c>
      <c r="AY315" s="195" t="s">
        <v>151</v>
      </c>
    </row>
    <row r="316" spans="2:51" s="13" customFormat="1" ht="13.5">
      <c r="B316" s="225"/>
      <c r="D316" s="187" t="s">
        <v>161</v>
      </c>
      <c r="E316" s="226" t="s">
        <v>5</v>
      </c>
      <c r="F316" s="227" t="s">
        <v>283</v>
      </c>
      <c r="H316" s="228">
        <v>51.5</v>
      </c>
      <c r="I316" s="229"/>
      <c r="L316" s="225"/>
      <c r="M316" s="230"/>
      <c r="N316" s="231"/>
      <c r="O316" s="231"/>
      <c r="P316" s="231"/>
      <c r="Q316" s="231"/>
      <c r="R316" s="231"/>
      <c r="S316" s="231"/>
      <c r="T316" s="232"/>
      <c r="AT316" s="233" t="s">
        <v>161</v>
      </c>
      <c r="AU316" s="233" t="s">
        <v>87</v>
      </c>
      <c r="AV316" s="13" t="s">
        <v>176</v>
      </c>
      <c r="AW316" s="13" t="s">
        <v>41</v>
      </c>
      <c r="AX316" s="13" t="s">
        <v>24</v>
      </c>
      <c r="AY316" s="233" t="s">
        <v>151</v>
      </c>
    </row>
    <row r="317" spans="2:65" s="1" customFormat="1" ht="22.5" customHeight="1">
      <c r="B317" s="173"/>
      <c r="C317" s="174" t="s">
        <v>665</v>
      </c>
      <c r="D317" s="174" t="s">
        <v>154</v>
      </c>
      <c r="E317" s="175" t="s">
        <v>1688</v>
      </c>
      <c r="F317" s="176" t="s">
        <v>1689</v>
      </c>
      <c r="G317" s="177" t="s">
        <v>278</v>
      </c>
      <c r="H317" s="178">
        <v>1.89</v>
      </c>
      <c r="I317" s="179"/>
      <c r="J317" s="180">
        <f>ROUND(I317*H317,2)</f>
        <v>0</v>
      </c>
      <c r="K317" s="176" t="s">
        <v>158</v>
      </c>
      <c r="L317" s="40"/>
      <c r="M317" s="181" t="s">
        <v>5</v>
      </c>
      <c r="N317" s="182" t="s">
        <v>49</v>
      </c>
      <c r="O317" s="41"/>
      <c r="P317" s="183">
        <f>O317*H317</f>
        <v>0</v>
      </c>
      <c r="Q317" s="183">
        <v>0.05305</v>
      </c>
      <c r="R317" s="183">
        <f>Q317*H317</f>
        <v>0.10026449999999999</v>
      </c>
      <c r="S317" s="183">
        <v>0</v>
      </c>
      <c r="T317" s="184">
        <f>S317*H317</f>
        <v>0</v>
      </c>
      <c r="AR317" s="23" t="s">
        <v>176</v>
      </c>
      <c r="AT317" s="23" t="s">
        <v>154</v>
      </c>
      <c r="AU317" s="23" t="s">
        <v>87</v>
      </c>
      <c r="AY317" s="23" t="s">
        <v>151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23" t="s">
        <v>24</v>
      </c>
      <c r="BK317" s="185">
        <f>ROUND(I317*H317,2)</f>
        <v>0</v>
      </c>
      <c r="BL317" s="23" t="s">
        <v>176</v>
      </c>
      <c r="BM317" s="23" t="s">
        <v>1690</v>
      </c>
    </row>
    <row r="318" spans="2:51" s="12" customFormat="1" ht="13.5">
      <c r="B318" s="211"/>
      <c r="D318" s="206" t="s">
        <v>161</v>
      </c>
      <c r="E318" s="212" t="s">
        <v>5</v>
      </c>
      <c r="F318" s="213" t="s">
        <v>1691</v>
      </c>
      <c r="H318" s="214" t="s">
        <v>5</v>
      </c>
      <c r="I318" s="215"/>
      <c r="L318" s="211"/>
      <c r="M318" s="216"/>
      <c r="N318" s="217"/>
      <c r="O318" s="217"/>
      <c r="P318" s="217"/>
      <c r="Q318" s="217"/>
      <c r="R318" s="217"/>
      <c r="S318" s="217"/>
      <c r="T318" s="218"/>
      <c r="AT318" s="214" t="s">
        <v>161</v>
      </c>
      <c r="AU318" s="214" t="s">
        <v>87</v>
      </c>
      <c r="AV318" s="12" t="s">
        <v>24</v>
      </c>
      <c r="AW318" s="12" t="s">
        <v>41</v>
      </c>
      <c r="AX318" s="12" t="s">
        <v>78</v>
      </c>
      <c r="AY318" s="214" t="s">
        <v>151</v>
      </c>
    </row>
    <row r="319" spans="2:51" s="11" customFormat="1" ht="13.5">
      <c r="B319" s="186"/>
      <c r="D319" s="187" t="s">
        <v>161</v>
      </c>
      <c r="E319" s="188" t="s">
        <v>5</v>
      </c>
      <c r="F319" s="189" t="s">
        <v>1692</v>
      </c>
      <c r="H319" s="190">
        <v>1.89</v>
      </c>
      <c r="I319" s="191"/>
      <c r="L319" s="186"/>
      <c r="M319" s="192"/>
      <c r="N319" s="193"/>
      <c r="O319" s="193"/>
      <c r="P319" s="193"/>
      <c r="Q319" s="193"/>
      <c r="R319" s="193"/>
      <c r="S319" s="193"/>
      <c r="T319" s="194"/>
      <c r="AT319" s="195" t="s">
        <v>161</v>
      </c>
      <c r="AU319" s="195" t="s">
        <v>87</v>
      </c>
      <c r="AV319" s="11" t="s">
        <v>87</v>
      </c>
      <c r="AW319" s="11" t="s">
        <v>41</v>
      </c>
      <c r="AX319" s="11" t="s">
        <v>24</v>
      </c>
      <c r="AY319" s="195" t="s">
        <v>151</v>
      </c>
    </row>
    <row r="320" spans="2:65" s="1" customFormat="1" ht="22.5" customHeight="1">
      <c r="B320" s="173"/>
      <c r="C320" s="174" t="s">
        <v>670</v>
      </c>
      <c r="D320" s="174" t="s">
        <v>154</v>
      </c>
      <c r="E320" s="175" t="s">
        <v>1693</v>
      </c>
      <c r="F320" s="176" t="s">
        <v>1694</v>
      </c>
      <c r="G320" s="177" t="s">
        <v>299</v>
      </c>
      <c r="H320" s="178">
        <v>8.8</v>
      </c>
      <c r="I320" s="179"/>
      <c r="J320" s="180">
        <f>ROUND(I320*H320,2)</f>
        <v>0</v>
      </c>
      <c r="K320" s="176" t="s">
        <v>158</v>
      </c>
      <c r="L320" s="40"/>
      <c r="M320" s="181" t="s">
        <v>5</v>
      </c>
      <c r="N320" s="182" t="s">
        <v>49</v>
      </c>
      <c r="O320" s="41"/>
      <c r="P320" s="183">
        <f>O320*H320</f>
        <v>0</v>
      </c>
      <c r="Q320" s="183">
        <v>2.48158</v>
      </c>
      <c r="R320" s="183">
        <f>Q320*H320</f>
        <v>21.837904</v>
      </c>
      <c r="S320" s="183">
        <v>0</v>
      </c>
      <c r="T320" s="184">
        <f>S320*H320</f>
        <v>0</v>
      </c>
      <c r="AR320" s="23" t="s">
        <v>176</v>
      </c>
      <c r="AT320" s="23" t="s">
        <v>154</v>
      </c>
      <c r="AU320" s="23" t="s">
        <v>87</v>
      </c>
      <c r="AY320" s="23" t="s">
        <v>151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23" t="s">
        <v>24</v>
      </c>
      <c r="BK320" s="185">
        <f>ROUND(I320*H320,2)</f>
        <v>0</v>
      </c>
      <c r="BL320" s="23" t="s">
        <v>176</v>
      </c>
      <c r="BM320" s="23" t="s">
        <v>1695</v>
      </c>
    </row>
    <row r="321" spans="2:51" s="11" customFormat="1" ht="13.5">
      <c r="B321" s="186"/>
      <c r="D321" s="187" t="s">
        <v>161</v>
      </c>
      <c r="E321" s="188" t="s">
        <v>5</v>
      </c>
      <c r="F321" s="189" t="s">
        <v>1696</v>
      </c>
      <c r="H321" s="190">
        <v>8.8</v>
      </c>
      <c r="I321" s="191"/>
      <c r="L321" s="186"/>
      <c r="M321" s="192"/>
      <c r="N321" s="193"/>
      <c r="O321" s="193"/>
      <c r="P321" s="193"/>
      <c r="Q321" s="193"/>
      <c r="R321" s="193"/>
      <c r="S321" s="193"/>
      <c r="T321" s="194"/>
      <c r="AT321" s="195" t="s">
        <v>161</v>
      </c>
      <c r="AU321" s="195" t="s">
        <v>87</v>
      </c>
      <c r="AV321" s="11" t="s">
        <v>87</v>
      </c>
      <c r="AW321" s="11" t="s">
        <v>41</v>
      </c>
      <c r="AX321" s="11" t="s">
        <v>24</v>
      </c>
      <c r="AY321" s="195" t="s">
        <v>151</v>
      </c>
    </row>
    <row r="322" spans="2:65" s="1" customFormat="1" ht="22.5" customHeight="1">
      <c r="B322" s="173"/>
      <c r="C322" s="174" t="s">
        <v>677</v>
      </c>
      <c r="D322" s="174" t="s">
        <v>154</v>
      </c>
      <c r="E322" s="175" t="s">
        <v>1697</v>
      </c>
      <c r="F322" s="176" t="s">
        <v>1698</v>
      </c>
      <c r="G322" s="177" t="s">
        <v>299</v>
      </c>
      <c r="H322" s="178">
        <v>40.9</v>
      </c>
      <c r="I322" s="179"/>
      <c r="J322" s="180">
        <f>ROUND(I322*H322,2)</f>
        <v>0</v>
      </c>
      <c r="K322" s="176" t="s">
        <v>158</v>
      </c>
      <c r="L322" s="40"/>
      <c r="M322" s="181" t="s">
        <v>5</v>
      </c>
      <c r="N322" s="182" t="s">
        <v>49</v>
      </c>
      <c r="O322" s="41"/>
      <c r="P322" s="183">
        <f>O322*H322</f>
        <v>0</v>
      </c>
      <c r="Q322" s="183">
        <v>2.21</v>
      </c>
      <c r="R322" s="183">
        <f>Q322*H322</f>
        <v>90.389</v>
      </c>
      <c r="S322" s="183">
        <v>0</v>
      </c>
      <c r="T322" s="184">
        <f>S322*H322</f>
        <v>0</v>
      </c>
      <c r="AR322" s="23" t="s">
        <v>176</v>
      </c>
      <c r="AT322" s="23" t="s">
        <v>154</v>
      </c>
      <c r="AU322" s="23" t="s">
        <v>87</v>
      </c>
      <c r="AY322" s="23" t="s">
        <v>151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23" t="s">
        <v>24</v>
      </c>
      <c r="BK322" s="185">
        <f>ROUND(I322*H322,2)</f>
        <v>0</v>
      </c>
      <c r="BL322" s="23" t="s">
        <v>176</v>
      </c>
      <c r="BM322" s="23" t="s">
        <v>1699</v>
      </c>
    </row>
    <row r="323" spans="2:51" s="12" customFormat="1" ht="13.5">
      <c r="B323" s="211"/>
      <c r="D323" s="206" t="s">
        <v>161</v>
      </c>
      <c r="E323" s="212" t="s">
        <v>5</v>
      </c>
      <c r="F323" s="213" t="s">
        <v>1700</v>
      </c>
      <c r="H323" s="214" t="s">
        <v>5</v>
      </c>
      <c r="I323" s="215"/>
      <c r="L323" s="211"/>
      <c r="M323" s="216"/>
      <c r="N323" s="217"/>
      <c r="O323" s="217"/>
      <c r="P323" s="217"/>
      <c r="Q323" s="217"/>
      <c r="R323" s="217"/>
      <c r="S323" s="217"/>
      <c r="T323" s="218"/>
      <c r="AT323" s="214" t="s">
        <v>161</v>
      </c>
      <c r="AU323" s="214" t="s">
        <v>87</v>
      </c>
      <c r="AV323" s="12" t="s">
        <v>24</v>
      </c>
      <c r="AW323" s="12" t="s">
        <v>41</v>
      </c>
      <c r="AX323" s="12" t="s">
        <v>78</v>
      </c>
      <c r="AY323" s="214" t="s">
        <v>151</v>
      </c>
    </row>
    <row r="324" spans="2:51" s="12" customFormat="1" ht="13.5">
      <c r="B324" s="211"/>
      <c r="D324" s="206" t="s">
        <v>161</v>
      </c>
      <c r="E324" s="212" t="s">
        <v>5</v>
      </c>
      <c r="F324" s="213" t="s">
        <v>1701</v>
      </c>
      <c r="H324" s="214" t="s">
        <v>5</v>
      </c>
      <c r="I324" s="215"/>
      <c r="L324" s="211"/>
      <c r="M324" s="216"/>
      <c r="N324" s="217"/>
      <c r="O324" s="217"/>
      <c r="P324" s="217"/>
      <c r="Q324" s="217"/>
      <c r="R324" s="217"/>
      <c r="S324" s="217"/>
      <c r="T324" s="218"/>
      <c r="AT324" s="214" t="s">
        <v>161</v>
      </c>
      <c r="AU324" s="214" t="s">
        <v>87</v>
      </c>
      <c r="AV324" s="12" t="s">
        <v>24</v>
      </c>
      <c r="AW324" s="12" t="s">
        <v>41</v>
      </c>
      <c r="AX324" s="12" t="s">
        <v>78</v>
      </c>
      <c r="AY324" s="214" t="s">
        <v>151</v>
      </c>
    </row>
    <row r="325" spans="2:51" s="11" customFormat="1" ht="13.5">
      <c r="B325" s="186"/>
      <c r="D325" s="206" t="s">
        <v>161</v>
      </c>
      <c r="E325" s="195" t="s">
        <v>5</v>
      </c>
      <c r="F325" s="207" t="s">
        <v>1702</v>
      </c>
      <c r="H325" s="208">
        <v>31</v>
      </c>
      <c r="I325" s="191"/>
      <c r="L325" s="186"/>
      <c r="M325" s="192"/>
      <c r="N325" s="193"/>
      <c r="O325" s="193"/>
      <c r="P325" s="193"/>
      <c r="Q325" s="193"/>
      <c r="R325" s="193"/>
      <c r="S325" s="193"/>
      <c r="T325" s="194"/>
      <c r="AT325" s="195" t="s">
        <v>161</v>
      </c>
      <c r="AU325" s="195" t="s">
        <v>87</v>
      </c>
      <c r="AV325" s="11" t="s">
        <v>87</v>
      </c>
      <c r="AW325" s="11" t="s">
        <v>41</v>
      </c>
      <c r="AX325" s="11" t="s">
        <v>78</v>
      </c>
      <c r="AY325" s="195" t="s">
        <v>151</v>
      </c>
    </row>
    <row r="326" spans="2:51" s="12" customFormat="1" ht="13.5">
      <c r="B326" s="211"/>
      <c r="D326" s="206" t="s">
        <v>161</v>
      </c>
      <c r="E326" s="212" t="s">
        <v>5</v>
      </c>
      <c r="F326" s="213" t="s">
        <v>1703</v>
      </c>
      <c r="H326" s="214" t="s">
        <v>5</v>
      </c>
      <c r="I326" s="215"/>
      <c r="L326" s="211"/>
      <c r="M326" s="216"/>
      <c r="N326" s="217"/>
      <c r="O326" s="217"/>
      <c r="P326" s="217"/>
      <c r="Q326" s="217"/>
      <c r="R326" s="217"/>
      <c r="S326" s="217"/>
      <c r="T326" s="218"/>
      <c r="AT326" s="214" t="s">
        <v>161</v>
      </c>
      <c r="AU326" s="214" t="s">
        <v>87</v>
      </c>
      <c r="AV326" s="12" t="s">
        <v>24</v>
      </c>
      <c r="AW326" s="12" t="s">
        <v>41</v>
      </c>
      <c r="AX326" s="12" t="s">
        <v>78</v>
      </c>
      <c r="AY326" s="214" t="s">
        <v>151</v>
      </c>
    </row>
    <row r="327" spans="2:51" s="11" customFormat="1" ht="13.5">
      <c r="B327" s="186"/>
      <c r="D327" s="206" t="s">
        <v>161</v>
      </c>
      <c r="E327" s="195" t="s">
        <v>5</v>
      </c>
      <c r="F327" s="207" t="s">
        <v>1704</v>
      </c>
      <c r="H327" s="208">
        <v>5.1</v>
      </c>
      <c r="I327" s="191"/>
      <c r="L327" s="186"/>
      <c r="M327" s="192"/>
      <c r="N327" s="193"/>
      <c r="O327" s="193"/>
      <c r="P327" s="193"/>
      <c r="Q327" s="193"/>
      <c r="R327" s="193"/>
      <c r="S327" s="193"/>
      <c r="T327" s="194"/>
      <c r="AT327" s="195" t="s">
        <v>161</v>
      </c>
      <c r="AU327" s="195" t="s">
        <v>87</v>
      </c>
      <c r="AV327" s="11" t="s">
        <v>87</v>
      </c>
      <c r="AW327" s="11" t="s">
        <v>41</v>
      </c>
      <c r="AX327" s="11" t="s">
        <v>78</v>
      </c>
      <c r="AY327" s="195" t="s">
        <v>151</v>
      </c>
    </row>
    <row r="328" spans="2:51" s="12" customFormat="1" ht="13.5">
      <c r="B328" s="211"/>
      <c r="D328" s="206" t="s">
        <v>161</v>
      </c>
      <c r="E328" s="212" t="s">
        <v>5</v>
      </c>
      <c r="F328" s="213" t="s">
        <v>1705</v>
      </c>
      <c r="H328" s="214" t="s">
        <v>5</v>
      </c>
      <c r="I328" s="215"/>
      <c r="L328" s="211"/>
      <c r="M328" s="216"/>
      <c r="N328" s="217"/>
      <c r="O328" s="217"/>
      <c r="P328" s="217"/>
      <c r="Q328" s="217"/>
      <c r="R328" s="217"/>
      <c r="S328" s="217"/>
      <c r="T328" s="218"/>
      <c r="AT328" s="214" t="s">
        <v>161</v>
      </c>
      <c r="AU328" s="214" t="s">
        <v>87</v>
      </c>
      <c r="AV328" s="12" t="s">
        <v>24</v>
      </c>
      <c r="AW328" s="12" t="s">
        <v>41</v>
      </c>
      <c r="AX328" s="12" t="s">
        <v>78</v>
      </c>
      <c r="AY328" s="214" t="s">
        <v>151</v>
      </c>
    </row>
    <row r="329" spans="2:51" s="11" customFormat="1" ht="13.5">
      <c r="B329" s="186"/>
      <c r="D329" s="206" t="s">
        <v>161</v>
      </c>
      <c r="E329" s="195" t="s">
        <v>5</v>
      </c>
      <c r="F329" s="207" t="s">
        <v>1706</v>
      </c>
      <c r="H329" s="208">
        <v>4.8</v>
      </c>
      <c r="I329" s="191"/>
      <c r="L329" s="186"/>
      <c r="M329" s="192"/>
      <c r="N329" s="193"/>
      <c r="O329" s="193"/>
      <c r="P329" s="193"/>
      <c r="Q329" s="193"/>
      <c r="R329" s="193"/>
      <c r="S329" s="193"/>
      <c r="T329" s="194"/>
      <c r="AT329" s="195" t="s">
        <v>161</v>
      </c>
      <c r="AU329" s="195" t="s">
        <v>87</v>
      </c>
      <c r="AV329" s="11" t="s">
        <v>87</v>
      </c>
      <c r="AW329" s="11" t="s">
        <v>41</v>
      </c>
      <c r="AX329" s="11" t="s">
        <v>78</v>
      </c>
      <c r="AY329" s="195" t="s">
        <v>151</v>
      </c>
    </row>
    <row r="330" spans="2:51" s="13" customFormat="1" ht="13.5">
      <c r="B330" s="225"/>
      <c r="D330" s="187" t="s">
        <v>161</v>
      </c>
      <c r="E330" s="226" t="s">
        <v>5</v>
      </c>
      <c r="F330" s="227" t="s">
        <v>283</v>
      </c>
      <c r="H330" s="228">
        <v>40.9</v>
      </c>
      <c r="I330" s="229"/>
      <c r="L330" s="225"/>
      <c r="M330" s="230"/>
      <c r="N330" s="231"/>
      <c r="O330" s="231"/>
      <c r="P330" s="231"/>
      <c r="Q330" s="231"/>
      <c r="R330" s="231"/>
      <c r="S330" s="231"/>
      <c r="T330" s="232"/>
      <c r="AT330" s="233" t="s">
        <v>161</v>
      </c>
      <c r="AU330" s="233" t="s">
        <v>87</v>
      </c>
      <c r="AV330" s="13" t="s">
        <v>176</v>
      </c>
      <c r="AW330" s="13" t="s">
        <v>41</v>
      </c>
      <c r="AX330" s="13" t="s">
        <v>24</v>
      </c>
      <c r="AY330" s="233" t="s">
        <v>151</v>
      </c>
    </row>
    <row r="331" spans="2:65" s="1" customFormat="1" ht="31.5" customHeight="1">
      <c r="B331" s="173"/>
      <c r="C331" s="174" t="s">
        <v>681</v>
      </c>
      <c r="D331" s="174" t="s">
        <v>154</v>
      </c>
      <c r="E331" s="175" t="s">
        <v>1267</v>
      </c>
      <c r="F331" s="176" t="s">
        <v>1268</v>
      </c>
      <c r="G331" s="177" t="s">
        <v>278</v>
      </c>
      <c r="H331" s="178">
        <v>24.8</v>
      </c>
      <c r="I331" s="179"/>
      <c r="J331" s="180">
        <f>ROUND(I331*H331,2)</f>
        <v>0</v>
      </c>
      <c r="K331" s="176" t="s">
        <v>158</v>
      </c>
      <c r="L331" s="40"/>
      <c r="M331" s="181" t="s">
        <v>5</v>
      </c>
      <c r="N331" s="182" t="s">
        <v>49</v>
      </c>
      <c r="O331" s="41"/>
      <c r="P331" s="183">
        <f>O331*H331</f>
        <v>0</v>
      </c>
      <c r="Q331" s="183">
        <v>1.287812</v>
      </c>
      <c r="R331" s="183">
        <f>Q331*H331</f>
        <v>31.9377376</v>
      </c>
      <c r="S331" s="183">
        <v>0</v>
      </c>
      <c r="T331" s="184">
        <f>S331*H331</f>
        <v>0</v>
      </c>
      <c r="AR331" s="23" t="s">
        <v>176</v>
      </c>
      <c r="AT331" s="23" t="s">
        <v>154</v>
      </c>
      <c r="AU331" s="23" t="s">
        <v>87</v>
      </c>
      <c r="AY331" s="23" t="s">
        <v>151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23" t="s">
        <v>24</v>
      </c>
      <c r="BK331" s="185">
        <f>ROUND(I331*H331,2)</f>
        <v>0</v>
      </c>
      <c r="BL331" s="23" t="s">
        <v>176</v>
      </c>
      <c r="BM331" s="23" t="s">
        <v>1707</v>
      </c>
    </row>
    <row r="332" spans="2:51" s="12" customFormat="1" ht="27">
      <c r="B332" s="211"/>
      <c r="D332" s="206" t="s">
        <v>161</v>
      </c>
      <c r="E332" s="212" t="s">
        <v>5</v>
      </c>
      <c r="F332" s="213" t="s">
        <v>1708</v>
      </c>
      <c r="H332" s="214" t="s">
        <v>5</v>
      </c>
      <c r="I332" s="215"/>
      <c r="L332" s="211"/>
      <c r="M332" s="216"/>
      <c r="N332" s="217"/>
      <c r="O332" s="217"/>
      <c r="P332" s="217"/>
      <c r="Q332" s="217"/>
      <c r="R332" s="217"/>
      <c r="S332" s="217"/>
      <c r="T332" s="218"/>
      <c r="AT332" s="214" t="s">
        <v>161</v>
      </c>
      <c r="AU332" s="214" t="s">
        <v>87</v>
      </c>
      <c r="AV332" s="12" t="s">
        <v>24</v>
      </c>
      <c r="AW332" s="12" t="s">
        <v>41</v>
      </c>
      <c r="AX332" s="12" t="s">
        <v>78</v>
      </c>
      <c r="AY332" s="214" t="s">
        <v>151</v>
      </c>
    </row>
    <row r="333" spans="2:51" s="12" customFormat="1" ht="13.5">
      <c r="B333" s="211"/>
      <c r="D333" s="206" t="s">
        <v>161</v>
      </c>
      <c r="E333" s="212" t="s">
        <v>5</v>
      </c>
      <c r="F333" s="213" t="s">
        <v>1709</v>
      </c>
      <c r="H333" s="214" t="s">
        <v>5</v>
      </c>
      <c r="I333" s="215"/>
      <c r="L333" s="211"/>
      <c r="M333" s="216"/>
      <c r="N333" s="217"/>
      <c r="O333" s="217"/>
      <c r="P333" s="217"/>
      <c r="Q333" s="217"/>
      <c r="R333" s="217"/>
      <c r="S333" s="217"/>
      <c r="T333" s="218"/>
      <c r="AT333" s="214" t="s">
        <v>161</v>
      </c>
      <c r="AU333" s="214" t="s">
        <v>87</v>
      </c>
      <c r="AV333" s="12" t="s">
        <v>24</v>
      </c>
      <c r="AW333" s="12" t="s">
        <v>41</v>
      </c>
      <c r="AX333" s="12" t="s">
        <v>78</v>
      </c>
      <c r="AY333" s="214" t="s">
        <v>151</v>
      </c>
    </row>
    <row r="334" spans="2:51" s="12" customFormat="1" ht="13.5">
      <c r="B334" s="211"/>
      <c r="D334" s="206" t="s">
        <v>161</v>
      </c>
      <c r="E334" s="212" t="s">
        <v>5</v>
      </c>
      <c r="F334" s="213" t="s">
        <v>1710</v>
      </c>
      <c r="H334" s="214" t="s">
        <v>5</v>
      </c>
      <c r="I334" s="215"/>
      <c r="L334" s="211"/>
      <c r="M334" s="216"/>
      <c r="N334" s="217"/>
      <c r="O334" s="217"/>
      <c r="P334" s="217"/>
      <c r="Q334" s="217"/>
      <c r="R334" s="217"/>
      <c r="S334" s="217"/>
      <c r="T334" s="218"/>
      <c r="AT334" s="214" t="s">
        <v>161</v>
      </c>
      <c r="AU334" s="214" t="s">
        <v>87</v>
      </c>
      <c r="AV334" s="12" t="s">
        <v>24</v>
      </c>
      <c r="AW334" s="12" t="s">
        <v>41</v>
      </c>
      <c r="AX334" s="12" t="s">
        <v>78</v>
      </c>
      <c r="AY334" s="214" t="s">
        <v>151</v>
      </c>
    </row>
    <row r="335" spans="2:51" s="11" customFormat="1" ht="13.5">
      <c r="B335" s="186"/>
      <c r="D335" s="206" t="s">
        <v>161</v>
      </c>
      <c r="E335" s="195" t="s">
        <v>5</v>
      </c>
      <c r="F335" s="207" t="s">
        <v>1711</v>
      </c>
      <c r="H335" s="208">
        <v>2</v>
      </c>
      <c r="I335" s="191"/>
      <c r="L335" s="186"/>
      <c r="M335" s="192"/>
      <c r="N335" s="193"/>
      <c r="O335" s="193"/>
      <c r="P335" s="193"/>
      <c r="Q335" s="193"/>
      <c r="R335" s="193"/>
      <c r="S335" s="193"/>
      <c r="T335" s="194"/>
      <c r="AT335" s="195" t="s">
        <v>161</v>
      </c>
      <c r="AU335" s="195" t="s">
        <v>87</v>
      </c>
      <c r="AV335" s="11" t="s">
        <v>87</v>
      </c>
      <c r="AW335" s="11" t="s">
        <v>41</v>
      </c>
      <c r="AX335" s="11" t="s">
        <v>78</v>
      </c>
      <c r="AY335" s="195" t="s">
        <v>151</v>
      </c>
    </row>
    <row r="336" spans="2:51" s="12" customFormat="1" ht="13.5">
      <c r="B336" s="211"/>
      <c r="D336" s="206" t="s">
        <v>161</v>
      </c>
      <c r="E336" s="212" t="s">
        <v>5</v>
      </c>
      <c r="F336" s="213" t="s">
        <v>1712</v>
      </c>
      <c r="H336" s="214" t="s">
        <v>5</v>
      </c>
      <c r="I336" s="215"/>
      <c r="L336" s="211"/>
      <c r="M336" s="216"/>
      <c r="N336" s="217"/>
      <c r="O336" s="217"/>
      <c r="P336" s="217"/>
      <c r="Q336" s="217"/>
      <c r="R336" s="217"/>
      <c r="S336" s="217"/>
      <c r="T336" s="218"/>
      <c r="AT336" s="214" t="s">
        <v>161</v>
      </c>
      <c r="AU336" s="214" t="s">
        <v>87</v>
      </c>
      <c r="AV336" s="12" t="s">
        <v>24</v>
      </c>
      <c r="AW336" s="12" t="s">
        <v>41</v>
      </c>
      <c r="AX336" s="12" t="s">
        <v>78</v>
      </c>
      <c r="AY336" s="214" t="s">
        <v>151</v>
      </c>
    </row>
    <row r="337" spans="2:51" s="11" customFormat="1" ht="13.5">
      <c r="B337" s="186"/>
      <c r="D337" s="206" t="s">
        <v>161</v>
      </c>
      <c r="E337" s="195" t="s">
        <v>5</v>
      </c>
      <c r="F337" s="207" t="s">
        <v>1713</v>
      </c>
      <c r="H337" s="208">
        <v>9.6</v>
      </c>
      <c r="I337" s="191"/>
      <c r="L337" s="186"/>
      <c r="M337" s="192"/>
      <c r="N337" s="193"/>
      <c r="O337" s="193"/>
      <c r="P337" s="193"/>
      <c r="Q337" s="193"/>
      <c r="R337" s="193"/>
      <c r="S337" s="193"/>
      <c r="T337" s="194"/>
      <c r="AT337" s="195" t="s">
        <v>161</v>
      </c>
      <c r="AU337" s="195" t="s">
        <v>87</v>
      </c>
      <c r="AV337" s="11" t="s">
        <v>87</v>
      </c>
      <c r="AW337" s="11" t="s">
        <v>41</v>
      </c>
      <c r="AX337" s="11" t="s">
        <v>78</v>
      </c>
      <c r="AY337" s="195" t="s">
        <v>151</v>
      </c>
    </row>
    <row r="338" spans="2:51" s="12" customFormat="1" ht="13.5">
      <c r="B338" s="211"/>
      <c r="D338" s="206" t="s">
        <v>161</v>
      </c>
      <c r="E338" s="212" t="s">
        <v>5</v>
      </c>
      <c r="F338" s="213" t="s">
        <v>1714</v>
      </c>
      <c r="H338" s="214" t="s">
        <v>5</v>
      </c>
      <c r="I338" s="215"/>
      <c r="L338" s="211"/>
      <c r="M338" s="216"/>
      <c r="N338" s="217"/>
      <c r="O338" s="217"/>
      <c r="P338" s="217"/>
      <c r="Q338" s="217"/>
      <c r="R338" s="217"/>
      <c r="S338" s="217"/>
      <c r="T338" s="218"/>
      <c r="AT338" s="214" t="s">
        <v>161</v>
      </c>
      <c r="AU338" s="214" t="s">
        <v>87</v>
      </c>
      <c r="AV338" s="12" t="s">
        <v>24</v>
      </c>
      <c r="AW338" s="12" t="s">
        <v>41</v>
      </c>
      <c r="AX338" s="12" t="s">
        <v>78</v>
      </c>
      <c r="AY338" s="214" t="s">
        <v>151</v>
      </c>
    </row>
    <row r="339" spans="2:51" s="11" customFormat="1" ht="13.5">
      <c r="B339" s="186"/>
      <c r="D339" s="206" t="s">
        <v>161</v>
      </c>
      <c r="E339" s="195" t="s">
        <v>5</v>
      </c>
      <c r="F339" s="207" t="s">
        <v>1715</v>
      </c>
      <c r="H339" s="208">
        <v>13.2</v>
      </c>
      <c r="I339" s="191"/>
      <c r="L339" s="186"/>
      <c r="M339" s="192"/>
      <c r="N339" s="193"/>
      <c r="O339" s="193"/>
      <c r="P339" s="193"/>
      <c r="Q339" s="193"/>
      <c r="R339" s="193"/>
      <c r="S339" s="193"/>
      <c r="T339" s="194"/>
      <c r="AT339" s="195" t="s">
        <v>161</v>
      </c>
      <c r="AU339" s="195" t="s">
        <v>87</v>
      </c>
      <c r="AV339" s="11" t="s">
        <v>87</v>
      </c>
      <c r="AW339" s="11" t="s">
        <v>41</v>
      </c>
      <c r="AX339" s="11" t="s">
        <v>78</v>
      </c>
      <c r="AY339" s="195" t="s">
        <v>151</v>
      </c>
    </row>
    <row r="340" spans="2:51" s="13" customFormat="1" ht="13.5">
      <c r="B340" s="225"/>
      <c r="D340" s="206" t="s">
        <v>161</v>
      </c>
      <c r="E340" s="242" t="s">
        <v>5</v>
      </c>
      <c r="F340" s="243" t="s">
        <v>283</v>
      </c>
      <c r="H340" s="244">
        <v>24.8</v>
      </c>
      <c r="I340" s="229"/>
      <c r="L340" s="225"/>
      <c r="M340" s="230"/>
      <c r="N340" s="231"/>
      <c r="O340" s="231"/>
      <c r="P340" s="231"/>
      <c r="Q340" s="231"/>
      <c r="R340" s="231"/>
      <c r="S340" s="231"/>
      <c r="T340" s="232"/>
      <c r="AT340" s="233" t="s">
        <v>161</v>
      </c>
      <c r="AU340" s="233" t="s">
        <v>87</v>
      </c>
      <c r="AV340" s="13" t="s">
        <v>176</v>
      </c>
      <c r="AW340" s="13" t="s">
        <v>41</v>
      </c>
      <c r="AX340" s="13" t="s">
        <v>24</v>
      </c>
      <c r="AY340" s="233" t="s">
        <v>151</v>
      </c>
    </row>
    <row r="341" spans="2:63" s="10" customFormat="1" ht="29.85" customHeight="1">
      <c r="B341" s="159"/>
      <c r="D341" s="170" t="s">
        <v>77</v>
      </c>
      <c r="E341" s="171" t="s">
        <v>175</v>
      </c>
      <c r="F341" s="171" t="s">
        <v>459</v>
      </c>
      <c r="I341" s="162"/>
      <c r="J341" s="172">
        <f>BK341</f>
        <v>0</v>
      </c>
      <c r="L341" s="159"/>
      <c r="M341" s="164"/>
      <c r="N341" s="165"/>
      <c r="O341" s="165"/>
      <c r="P341" s="166">
        <f>SUM(P342:P355)</f>
        <v>0</v>
      </c>
      <c r="Q341" s="165"/>
      <c r="R341" s="166">
        <f>SUM(R342:R355)</f>
        <v>14.320259</v>
      </c>
      <c r="S341" s="165"/>
      <c r="T341" s="167">
        <f>SUM(T342:T355)</f>
        <v>0</v>
      </c>
      <c r="AR341" s="160" t="s">
        <v>24</v>
      </c>
      <c r="AT341" s="168" t="s">
        <v>77</v>
      </c>
      <c r="AU341" s="168" t="s">
        <v>24</v>
      </c>
      <c r="AY341" s="160" t="s">
        <v>151</v>
      </c>
      <c r="BK341" s="169">
        <f>SUM(BK342:BK355)</f>
        <v>0</v>
      </c>
    </row>
    <row r="342" spans="2:65" s="1" customFormat="1" ht="22.5" customHeight="1">
      <c r="B342" s="173"/>
      <c r="C342" s="174" t="s">
        <v>687</v>
      </c>
      <c r="D342" s="174" t="s">
        <v>154</v>
      </c>
      <c r="E342" s="175" t="s">
        <v>541</v>
      </c>
      <c r="F342" s="176" t="s">
        <v>542</v>
      </c>
      <c r="G342" s="177" t="s">
        <v>278</v>
      </c>
      <c r="H342" s="178">
        <v>34.6</v>
      </c>
      <c r="I342" s="179"/>
      <c r="J342" s="180">
        <f>ROUND(I342*H342,2)</f>
        <v>0</v>
      </c>
      <c r="K342" s="176" t="s">
        <v>158</v>
      </c>
      <c r="L342" s="40"/>
      <c r="M342" s="181" t="s">
        <v>5</v>
      </c>
      <c r="N342" s="182" t="s">
        <v>49</v>
      </c>
      <c r="O342" s="41"/>
      <c r="P342" s="183">
        <f>O342*H342</f>
        <v>0</v>
      </c>
      <c r="Q342" s="183">
        <v>0.00071</v>
      </c>
      <c r="R342" s="183">
        <f>Q342*H342</f>
        <v>0.024566</v>
      </c>
      <c r="S342" s="183">
        <v>0</v>
      </c>
      <c r="T342" s="184">
        <f>S342*H342</f>
        <v>0</v>
      </c>
      <c r="AR342" s="23" t="s">
        <v>176</v>
      </c>
      <c r="AT342" s="23" t="s">
        <v>154</v>
      </c>
      <c r="AU342" s="23" t="s">
        <v>87</v>
      </c>
      <c r="AY342" s="23" t="s">
        <v>151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23" t="s">
        <v>24</v>
      </c>
      <c r="BK342" s="185">
        <f>ROUND(I342*H342,2)</f>
        <v>0</v>
      </c>
      <c r="BL342" s="23" t="s">
        <v>176</v>
      </c>
      <c r="BM342" s="23" t="s">
        <v>1716</v>
      </c>
    </row>
    <row r="343" spans="2:51" s="11" customFormat="1" ht="13.5">
      <c r="B343" s="186"/>
      <c r="D343" s="187" t="s">
        <v>161</v>
      </c>
      <c r="E343" s="188" t="s">
        <v>5</v>
      </c>
      <c r="F343" s="189" t="s">
        <v>1717</v>
      </c>
      <c r="H343" s="190">
        <v>34.6</v>
      </c>
      <c r="I343" s="191"/>
      <c r="L343" s="186"/>
      <c r="M343" s="192"/>
      <c r="N343" s="193"/>
      <c r="O343" s="193"/>
      <c r="P343" s="193"/>
      <c r="Q343" s="193"/>
      <c r="R343" s="193"/>
      <c r="S343" s="193"/>
      <c r="T343" s="194"/>
      <c r="AT343" s="195" t="s">
        <v>161</v>
      </c>
      <c r="AU343" s="195" t="s">
        <v>87</v>
      </c>
      <c r="AV343" s="11" t="s">
        <v>87</v>
      </c>
      <c r="AW343" s="11" t="s">
        <v>41</v>
      </c>
      <c r="AX343" s="11" t="s">
        <v>24</v>
      </c>
      <c r="AY343" s="195" t="s">
        <v>151</v>
      </c>
    </row>
    <row r="344" spans="2:65" s="1" customFormat="1" ht="31.5" customHeight="1">
      <c r="B344" s="173"/>
      <c r="C344" s="174" t="s">
        <v>695</v>
      </c>
      <c r="D344" s="174" t="s">
        <v>154</v>
      </c>
      <c r="E344" s="175" t="s">
        <v>551</v>
      </c>
      <c r="F344" s="176" t="s">
        <v>552</v>
      </c>
      <c r="G344" s="177" t="s">
        <v>278</v>
      </c>
      <c r="H344" s="178">
        <v>34.6</v>
      </c>
      <c r="I344" s="179"/>
      <c r="J344" s="180">
        <f>ROUND(I344*H344,2)</f>
        <v>0</v>
      </c>
      <c r="K344" s="176" t="s">
        <v>158</v>
      </c>
      <c r="L344" s="40"/>
      <c r="M344" s="181" t="s">
        <v>5</v>
      </c>
      <c r="N344" s="182" t="s">
        <v>49</v>
      </c>
      <c r="O344" s="41"/>
      <c r="P344" s="183">
        <f>O344*H344</f>
        <v>0</v>
      </c>
      <c r="Q344" s="183">
        <v>0.10373</v>
      </c>
      <c r="R344" s="183">
        <f>Q344*H344</f>
        <v>3.589058</v>
      </c>
      <c r="S344" s="183">
        <v>0</v>
      </c>
      <c r="T344" s="184">
        <f>S344*H344</f>
        <v>0</v>
      </c>
      <c r="AR344" s="23" t="s">
        <v>176</v>
      </c>
      <c r="AT344" s="23" t="s">
        <v>154</v>
      </c>
      <c r="AU344" s="23" t="s">
        <v>87</v>
      </c>
      <c r="AY344" s="23" t="s">
        <v>151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23" t="s">
        <v>24</v>
      </c>
      <c r="BK344" s="185">
        <f>ROUND(I344*H344,2)</f>
        <v>0</v>
      </c>
      <c r="BL344" s="23" t="s">
        <v>176</v>
      </c>
      <c r="BM344" s="23" t="s">
        <v>1718</v>
      </c>
    </row>
    <row r="345" spans="2:51" s="11" customFormat="1" ht="13.5">
      <c r="B345" s="186"/>
      <c r="D345" s="187" t="s">
        <v>161</v>
      </c>
      <c r="E345" s="188" t="s">
        <v>5</v>
      </c>
      <c r="F345" s="189" t="s">
        <v>1719</v>
      </c>
      <c r="H345" s="190">
        <v>34.6</v>
      </c>
      <c r="I345" s="191"/>
      <c r="L345" s="186"/>
      <c r="M345" s="192"/>
      <c r="N345" s="193"/>
      <c r="O345" s="193"/>
      <c r="P345" s="193"/>
      <c r="Q345" s="193"/>
      <c r="R345" s="193"/>
      <c r="S345" s="193"/>
      <c r="T345" s="194"/>
      <c r="AT345" s="195" t="s">
        <v>161</v>
      </c>
      <c r="AU345" s="195" t="s">
        <v>87</v>
      </c>
      <c r="AV345" s="11" t="s">
        <v>87</v>
      </c>
      <c r="AW345" s="11" t="s">
        <v>41</v>
      </c>
      <c r="AX345" s="11" t="s">
        <v>24</v>
      </c>
      <c r="AY345" s="195" t="s">
        <v>151</v>
      </c>
    </row>
    <row r="346" spans="2:65" s="1" customFormat="1" ht="31.5" customHeight="1">
      <c r="B346" s="173"/>
      <c r="C346" s="174" t="s">
        <v>707</v>
      </c>
      <c r="D346" s="174" t="s">
        <v>154</v>
      </c>
      <c r="E346" s="175" t="s">
        <v>562</v>
      </c>
      <c r="F346" s="176" t="s">
        <v>563</v>
      </c>
      <c r="G346" s="177" t="s">
        <v>278</v>
      </c>
      <c r="H346" s="178">
        <v>34.6</v>
      </c>
      <c r="I346" s="179"/>
      <c r="J346" s="180">
        <f>ROUND(I346*H346,2)</f>
        <v>0</v>
      </c>
      <c r="K346" s="176" t="s">
        <v>158</v>
      </c>
      <c r="L346" s="40"/>
      <c r="M346" s="181" t="s">
        <v>5</v>
      </c>
      <c r="N346" s="182" t="s">
        <v>49</v>
      </c>
      <c r="O346" s="41"/>
      <c r="P346" s="183">
        <f>O346*H346</f>
        <v>0</v>
      </c>
      <c r="Q346" s="183">
        <v>0.15559</v>
      </c>
      <c r="R346" s="183">
        <f>Q346*H346</f>
        <v>5.383414</v>
      </c>
      <c r="S346" s="183">
        <v>0</v>
      </c>
      <c r="T346" s="184">
        <f>S346*H346</f>
        <v>0</v>
      </c>
      <c r="AR346" s="23" t="s">
        <v>176</v>
      </c>
      <c r="AT346" s="23" t="s">
        <v>154</v>
      </c>
      <c r="AU346" s="23" t="s">
        <v>87</v>
      </c>
      <c r="AY346" s="23" t="s">
        <v>151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23" t="s">
        <v>24</v>
      </c>
      <c r="BK346" s="185">
        <f>ROUND(I346*H346,2)</f>
        <v>0</v>
      </c>
      <c r="BL346" s="23" t="s">
        <v>176</v>
      </c>
      <c r="BM346" s="23" t="s">
        <v>1720</v>
      </c>
    </row>
    <row r="347" spans="2:51" s="11" customFormat="1" ht="13.5">
      <c r="B347" s="186"/>
      <c r="D347" s="187" t="s">
        <v>161</v>
      </c>
      <c r="E347" s="188" t="s">
        <v>5</v>
      </c>
      <c r="F347" s="189" t="s">
        <v>1719</v>
      </c>
      <c r="H347" s="190">
        <v>34.6</v>
      </c>
      <c r="I347" s="191"/>
      <c r="L347" s="186"/>
      <c r="M347" s="192"/>
      <c r="N347" s="193"/>
      <c r="O347" s="193"/>
      <c r="P347" s="193"/>
      <c r="Q347" s="193"/>
      <c r="R347" s="193"/>
      <c r="S347" s="193"/>
      <c r="T347" s="194"/>
      <c r="AT347" s="195" t="s">
        <v>161</v>
      </c>
      <c r="AU347" s="195" t="s">
        <v>87</v>
      </c>
      <c r="AV347" s="11" t="s">
        <v>87</v>
      </c>
      <c r="AW347" s="11" t="s">
        <v>41</v>
      </c>
      <c r="AX347" s="11" t="s">
        <v>24</v>
      </c>
      <c r="AY347" s="195" t="s">
        <v>151</v>
      </c>
    </row>
    <row r="348" spans="2:65" s="1" customFormat="1" ht="22.5" customHeight="1">
      <c r="B348" s="173"/>
      <c r="C348" s="174" t="s">
        <v>713</v>
      </c>
      <c r="D348" s="174" t="s">
        <v>154</v>
      </c>
      <c r="E348" s="175" t="s">
        <v>1721</v>
      </c>
      <c r="F348" s="176" t="s">
        <v>1722</v>
      </c>
      <c r="G348" s="177" t="s">
        <v>278</v>
      </c>
      <c r="H348" s="178">
        <v>34.6</v>
      </c>
      <c r="I348" s="179"/>
      <c r="J348" s="180">
        <f>ROUND(I348*H348,2)</f>
        <v>0</v>
      </c>
      <c r="K348" s="176" t="s">
        <v>158</v>
      </c>
      <c r="L348" s="40"/>
      <c r="M348" s="181" t="s">
        <v>5</v>
      </c>
      <c r="N348" s="182" t="s">
        <v>49</v>
      </c>
      <c r="O348" s="41"/>
      <c r="P348" s="183">
        <f>O348*H348</f>
        <v>0</v>
      </c>
      <c r="Q348" s="183">
        <v>0.07344</v>
      </c>
      <c r="R348" s="183">
        <f>Q348*H348</f>
        <v>2.541024</v>
      </c>
      <c r="S348" s="183">
        <v>0</v>
      </c>
      <c r="T348" s="184">
        <f>S348*H348</f>
        <v>0</v>
      </c>
      <c r="AR348" s="23" t="s">
        <v>176</v>
      </c>
      <c r="AT348" s="23" t="s">
        <v>154</v>
      </c>
      <c r="AU348" s="23" t="s">
        <v>87</v>
      </c>
      <c r="AY348" s="23" t="s">
        <v>151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23" t="s">
        <v>24</v>
      </c>
      <c r="BK348" s="185">
        <f>ROUND(I348*H348,2)</f>
        <v>0</v>
      </c>
      <c r="BL348" s="23" t="s">
        <v>176</v>
      </c>
      <c r="BM348" s="23" t="s">
        <v>1723</v>
      </c>
    </row>
    <row r="349" spans="2:51" s="12" customFormat="1" ht="13.5">
      <c r="B349" s="211"/>
      <c r="D349" s="206" t="s">
        <v>161</v>
      </c>
      <c r="E349" s="212" t="s">
        <v>5</v>
      </c>
      <c r="F349" s="213" t="s">
        <v>1724</v>
      </c>
      <c r="H349" s="214" t="s">
        <v>5</v>
      </c>
      <c r="I349" s="215"/>
      <c r="L349" s="211"/>
      <c r="M349" s="216"/>
      <c r="N349" s="217"/>
      <c r="O349" s="217"/>
      <c r="P349" s="217"/>
      <c r="Q349" s="217"/>
      <c r="R349" s="217"/>
      <c r="S349" s="217"/>
      <c r="T349" s="218"/>
      <c r="AT349" s="214" t="s">
        <v>161</v>
      </c>
      <c r="AU349" s="214" t="s">
        <v>87</v>
      </c>
      <c r="AV349" s="12" t="s">
        <v>24</v>
      </c>
      <c r="AW349" s="12" t="s">
        <v>41</v>
      </c>
      <c r="AX349" s="12" t="s">
        <v>78</v>
      </c>
      <c r="AY349" s="214" t="s">
        <v>151</v>
      </c>
    </row>
    <row r="350" spans="2:51" s="11" customFormat="1" ht="13.5">
      <c r="B350" s="186"/>
      <c r="D350" s="187" t="s">
        <v>161</v>
      </c>
      <c r="E350" s="188" t="s">
        <v>5</v>
      </c>
      <c r="F350" s="189" t="s">
        <v>1725</v>
      </c>
      <c r="H350" s="190">
        <v>34.6</v>
      </c>
      <c r="I350" s="191"/>
      <c r="L350" s="186"/>
      <c r="M350" s="192"/>
      <c r="N350" s="193"/>
      <c r="O350" s="193"/>
      <c r="P350" s="193"/>
      <c r="Q350" s="193"/>
      <c r="R350" s="193"/>
      <c r="S350" s="193"/>
      <c r="T350" s="194"/>
      <c r="AT350" s="195" t="s">
        <v>161</v>
      </c>
      <c r="AU350" s="195" t="s">
        <v>87</v>
      </c>
      <c r="AV350" s="11" t="s">
        <v>87</v>
      </c>
      <c r="AW350" s="11" t="s">
        <v>41</v>
      </c>
      <c r="AX350" s="11" t="s">
        <v>24</v>
      </c>
      <c r="AY350" s="195" t="s">
        <v>151</v>
      </c>
    </row>
    <row r="351" spans="2:65" s="1" customFormat="1" ht="31.5" customHeight="1">
      <c r="B351" s="173"/>
      <c r="C351" s="174" t="s">
        <v>716</v>
      </c>
      <c r="D351" s="174" t="s">
        <v>154</v>
      </c>
      <c r="E351" s="175" t="s">
        <v>1726</v>
      </c>
      <c r="F351" s="176" t="s">
        <v>1727</v>
      </c>
      <c r="G351" s="177" t="s">
        <v>278</v>
      </c>
      <c r="H351" s="178">
        <v>9.9</v>
      </c>
      <c r="I351" s="179"/>
      <c r="J351" s="180">
        <f>ROUND(I351*H351,2)</f>
        <v>0</v>
      </c>
      <c r="K351" s="176" t="s">
        <v>158</v>
      </c>
      <c r="L351" s="40"/>
      <c r="M351" s="181" t="s">
        <v>5</v>
      </c>
      <c r="N351" s="182" t="s">
        <v>49</v>
      </c>
      <c r="O351" s="41"/>
      <c r="P351" s="183">
        <f>O351*H351</f>
        <v>0</v>
      </c>
      <c r="Q351" s="183">
        <v>0.1461</v>
      </c>
      <c r="R351" s="183">
        <f>Q351*H351</f>
        <v>1.44639</v>
      </c>
      <c r="S351" s="183">
        <v>0</v>
      </c>
      <c r="T351" s="184">
        <f>S351*H351</f>
        <v>0</v>
      </c>
      <c r="AR351" s="23" t="s">
        <v>176</v>
      </c>
      <c r="AT351" s="23" t="s">
        <v>154</v>
      </c>
      <c r="AU351" s="23" t="s">
        <v>87</v>
      </c>
      <c r="AY351" s="23" t="s">
        <v>151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23" t="s">
        <v>24</v>
      </c>
      <c r="BK351" s="185">
        <f>ROUND(I351*H351,2)</f>
        <v>0</v>
      </c>
      <c r="BL351" s="23" t="s">
        <v>176</v>
      </c>
      <c r="BM351" s="23" t="s">
        <v>1728</v>
      </c>
    </row>
    <row r="352" spans="2:51" s="12" customFormat="1" ht="13.5">
      <c r="B352" s="211"/>
      <c r="D352" s="206" t="s">
        <v>161</v>
      </c>
      <c r="E352" s="212" t="s">
        <v>5</v>
      </c>
      <c r="F352" s="213" t="s">
        <v>1729</v>
      </c>
      <c r="H352" s="214" t="s">
        <v>5</v>
      </c>
      <c r="I352" s="215"/>
      <c r="L352" s="211"/>
      <c r="M352" s="216"/>
      <c r="N352" s="217"/>
      <c r="O352" s="217"/>
      <c r="P352" s="217"/>
      <c r="Q352" s="217"/>
      <c r="R352" s="217"/>
      <c r="S352" s="217"/>
      <c r="T352" s="218"/>
      <c r="AT352" s="214" t="s">
        <v>161</v>
      </c>
      <c r="AU352" s="214" t="s">
        <v>87</v>
      </c>
      <c r="AV352" s="12" t="s">
        <v>24</v>
      </c>
      <c r="AW352" s="12" t="s">
        <v>41</v>
      </c>
      <c r="AX352" s="12" t="s">
        <v>78</v>
      </c>
      <c r="AY352" s="214" t="s">
        <v>151</v>
      </c>
    </row>
    <row r="353" spans="2:51" s="11" customFormat="1" ht="13.5">
      <c r="B353" s="186"/>
      <c r="D353" s="187" t="s">
        <v>161</v>
      </c>
      <c r="E353" s="188" t="s">
        <v>5</v>
      </c>
      <c r="F353" s="189" t="s">
        <v>1730</v>
      </c>
      <c r="H353" s="190">
        <v>9.9</v>
      </c>
      <c r="I353" s="191"/>
      <c r="L353" s="186"/>
      <c r="M353" s="192"/>
      <c r="N353" s="193"/>
      <c r="O353" s="193"/>
      <c r="P353" s="193"/>
      <c r="Q353" s="193"/>
      <c r="R353" s="193"/>
      <c r="S353" s="193"/>
      <c r="T353" s="194"/>
      <c r="AT353" s="195" t="s">
        <v>161</v>
      </c>
      <c r="AU353" s="195" t="s">
        <v>87</v>
      </c>
      <c r="AV353" s="11" t="s">
        <v>87</v>
      </c>
      <c r="AW353" s="11" t="s">
        <v>41</v>
      </c>
      <c r="AX353" s="11" t="s">
        <v>24</v>
      </c>
      <c r="AY353" s="195" t="s">
        <v>151</v>
      </c>
    </row>
    <row r="354" spans="2:65" s="1" customFormat="1" ht="22.5" customHeight="1">
      <c r="B354" s="173"/>
      <c r="C354" s="196" t="s">
        <v>724</v>
      </c>
      <c r="D354" s="196" t="s">
        <v>148</v>
      </c>
      <c r="E354" s="197" t="s">
        <v>895</v>
      </c>
      <c r="F354" s="198" t="s">
        <v>1731</v>
      </c>
      <c r="G354" s="199" t="s">
        <v>278</v>
      </c>
      <c r="H354" s="200">
        <v>10.197</v>
      </c>
      <c r="I354" s="201"/>
      <c r="J354" s="202">
        <f>ROUND(I354*H354,2)</f>
        <v>0</v>
      </c>
      <c r="K354" s="198" t="s">
        <v>158</v>
      </c>
      <c r="L354" s="203"/>
      <c r="M354" s="204" t="s">
        <v>5</v>
      </c>
      <c r="N354" s="205" t="s">
        <v>49</v>
      </c>
      <c r="O354" s="41"/>
      <c r="P354" s="183">
        <f>O354*H354</f>
        <v>0</v>
      </c>
      <c r="Q354" s="183">
        <v>0.131</v>
      </c>
      <c r="R354" s="183">
        <f>Q354*H354</f>
        <v>1.335807</v>
      </c>
      <c r="S354" s="183">
        <v>0</v>
      </c>
      <c r="T354" s="184">
        <f>S354*H354</f>
        <v>0</v>
      </c>
      <c r="AR354" s="23" t="s">
        <v>213</v>
      </c>
      <c r="AT354" s="23" t="s">
        <v>148</v>
      </c>
      <c r="AU354" s="23" t="s">
        <v>87</v>
      </c>
      <c r="AY354" s="23" t="s">
        <v>151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23" t="s">
        <v>24</v>
      </c>
      <c r="BK354" s="185">
        <f>ROUND(I354*H354,2)</f>
        <v>0</v>
      </c>
      <c r="BL354" s="23" t="s">
        <v>176</v>
      </c>
      <c r="BM354" s="23" t="s">
        <v>1732</v>
      </c>
    </row>
    <row r="355" spans="2:51" s="11" customFormat="1" ht="13.5">
      <c r="B355" s="186"/>
      <c r="D355" s="206" t="s">
        <v>161</v>
      </c>
      <c r="E355" s="195" t="s">
        <v>5</v>
      </c>
      <c r="F355" s="207" t="s">
        <v>1733</v>
      </c>
      <c r="H355" s="208">
        <v>10.197</v>
      </c>
      <c r="I355" s="191"/>
      <c r="L355" s="186"/>
      <c r="M355" s="192"/>
      <c r="N355" s="193"/>
      <c r="O355" s="193"/>
      <c r="P355" s="193"/>
      <c r="Q355" s="193"/>
      <c r="R355" s="193"/>
      <c r="S355" s="193"/>
      <c r="T355" s="194"/>
      <c r="AT355" s="195" t="s">
        <v>161</v>
      </c>
      <c r="AU355" s="195" t="s">
        <v>87</v>
      </c>
      <c r="AV355" s="11" t="s">
        <v>87</v>
      </c>
      <c r="AW355" s="11" t="s">
        <v>41</v>
      </c>
      <c r="AX355" s="11" t="s">
        <v>24</v>
      </c>
      <c r="AY355" s="195" t="s">
        <v>151</v>
      </c>
    </row>
    <row r="356" spans="2:63" s="10" customFormat="1" ht="29.85" customHeight="1">
      <c r="B356" s="159"/>
      <c r="D356" s="170" t="s">
        <v>77</v>
      </c>
      <c r="E356" s="171" t="s">
        <v>197</v>
      </c>
      <c r="F356" s="171" t="s">
        <v>1273</v>
      </c>
      <c r="I356" s="162"/>
      <c r="J356" s="172">
        <f>BK356</f>
        <v>0</v>
      </c>
      <c r="L356" s="159"/>
      <c r="M356" s="164"/>
      <c r="N356" s="165"/>
      <c r="O356" s="165"/>
      <c r="P356" s="166">
        <f>SUM(P357:P365)</f>
        <v>0</v>
      </c>
      <c r="Q356" s="165"/>
      <c r="R356" s="166">
        <f>SUM(R357:R365)</f>
        <v>0.02249212</v>
      </c>
      <c r="S356" s="165"/>
      <c r="T356" s="167">
        <f>SUM(T357:T365)</f>
        <v>0</v>
      </c>
      <c r="AR356" s="160" t="s">
        <v>24</v>
      </c>
      <c r="AT356" s="168" t="s">
        <v>77</v>
      </c>
      <c r="AU356" s="168" t="s">
        <v>24</v>
      </c>
      <c r="AY356" s="160" t="s">
        <v>151</v>
      </c>
      <c r="BK356" s="169">
        <f>SUM(BK357:BK365)</f>
        <v>0</v>
      </c>
    </row>
    <row r="357" spans="2:65" s="1" customFormat="1" ht="22.5" customHeight="1">
      <c r="B357" s="173"/>
      <c r="C357" s="174" t="s">
        <v>728</v>
      </c>
      <c r="D357" s="174" t="s">
        <v>154</v>
      </c>
      <c r="E357" s="175" t="s">
        <v>1734</v>
      </c>
      <c r="F357" s="176" t="s">
        <v>1735</v>
      </c>
      <c r="G357" s="177" t="s">
        <v>278</v>
      </c>
      <c r="H357" s="178">
        <v>28.8</v>
      </c>
      <c r="I357" s="179"/>
      <c r="J357" s="180">
        <f>ROUND(I357*H357,2)</f>
        <v>0</v>
      </c>
      <c r="K357" s="176" t="s">
        <v>158</v>
      </c>
      <c r="L357" s="40"/>
      <c r="M357" s="181" t="s">
        <v>5</v>
      </c>
      <c r="N357" s="182" t="s">
        <v>49</v>
      </c>
      <c r="O357" s="41"/>
      <c r="P357" s="183">
        <f>O357*H357</f>
        <v>0</v>
      </c>
      <c r="Q357" s="183">
        <v>0.00042</v>
      </c>
      <c r="R357" s="183">
        <f>Q357*H357</f>
        <v>0.012096</v>
      </c>
      <c r="S357" s="183">
        <v>0</v>
      </c>
      <c r="T357" s="184">
        <f>S357*H357</f>
        <v>0</v>
      </c>
      <c r="AR357" s="23" t="s">
        <v>176</v>
      </c>
      <c r="AT357" s="23" t="s">
        <v>154</v>
      </c>
      <c r="AU357" s="23" t="s">
        <v>87</v>
      </c>
      <c r="AY357" s="23" t="s">
        <v>151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23" t="s">
        <v>24</v>
      </c>
      <c r="BK357" s="185">
        <f>ROUND(I357*H357,2)</f>
        <v>0</v>
      </c>
      <c r="BL357" s="23" t="s">
        <v>176</v>
      </c>
      <c r="BM357" s="23" t="s">
        <v>1736</v>
      </c>
    </row>
    <row r="358" spans="2:51" s="12" customFormat="1" ht="13.5">
      <c r="B358" s="211"/>
      <c r="D358" s="206" t="s">
        <v>161</v>
      </c>
      <c r="E358" s="212" t="s">
        <v>5</v>
      </c>
      <c r="F358" s="213" t="s">
        <v>1737</v>
      </c>
      <c r="H358" s="214" t="s">
        <v>5</v>
      </c>
      <c r="I358" s="215"/>
      <c r="L358" s="211"/>
      <c r="M358" s="216"/>
      <c r="N358" s="217"/>
      <c r="O358" s="217"/>
      <c r="P358" s="217"/>
      <c r="Q358" s="217"/>
      <c r="R358" s="217"/>
      <c r="S358" s="217"/>
      <c r="T358" s="218"/>
      <c r="AT358" s="214" t="s">
        <v>161</v>
      </c>
      <c r="AU358" s="214" t="s">
        <v>87</v>
      </c>
      <c r="AV358" s="12" t="s">
        <v>24</v>
      </c>
      <c r="AW358" s="12" t="s">
        <v>41</v>
      </c>
      <c r="AX358" s="12" t="s">
        <v>78</v>
      </c>
      <c r="AY358" s="214" t="s">
        <v>151</v>
      </c>
    </row>
    <row r="359" spans="2:51" s="11" customFormat="1" ht="13.5">
      <c r="B359" s="186"/>
      <c r="D359" s="187" t="s">
        <v>161</v>
      </c>
      <c r="E359" s="188" t="s">
        <v>5</v>
      </c>
      <c r="F359" s="189" t="s">
        <v>1738</v>
      </c>
      <c r="H359" s="190">
        <v>28.8</v>
      </c>
      <c r="I359" s="191"/>
      <c r="L359" s="186"/>
      <c r="M359" s="192"/>
      <c r="N359" s="193"/>
      <c r="O359" s="193"/>
      <c r="P359" s="193"/>
      <c r="Q359" s="193"/>
      <c r="R359" s="193"/>
      <c r="S359" s="193"/>
      <c r="T359" s="194"/>
      <c r="AT359" s="195" t="s">
        <v>161</v>
      </c>
      <c r="AU359" s="195" t="s">
        <v>87</v>
      </c>
      <c r="AV359" s="11" t="s">
        <v>87</v>
      </c>
      <c r="AW359" s="11" t="s">
        <v>41</v>
      </c>
      <c r="AX359" s="11" t="s">
        <v>24</v>
      </c>
      <c r="AY359" s="195" t="s">
        <v>151</v>
      </c>
    </row>
    <row r="360" spans="2:65" s="1" customFormat="1" ht="22.5" customHeight="1">
      <c r="B360" s="173"/>
      <c r="C360" s="174" t="s">
        <v>1739</v>
      </c>
      <c r="D360" s="174" t="s">
        <v>154</v>
      </c>
      <c r="E360" s="175" t="s">
        <v>1740</v>
      </c>
      <c r="F360" s="176" t="s">
        <v>1741</v>
      </c>
      <c r="G360" s="177" t="s">
        <v>278</v>
      </c>
      <c r="H360" s="178">
        <v>9.4</v>
      </c>
      <c r="I360" s="179"/>
      <c r="J360" s="180">
        <f>ROUND(I360*H360,2)</f>
        <v>0</v>
      </c>
      <c r="K360" s="176" t="s">
        <v>158</v>
      </c>
      <c r="L360" s="40"/>
      <c r="M360" s="181" t="s">
        <v>5</v>
      </c>
      <c r="N360" s="182" t="s">
        <v>49</v>
      </c>
      <c r="O360" s="41"/>
      <c r="P360" s="183">
        <f>O360*H360</f>
        <v>0</v>
      </c>
      <c r="Q360" s="183">
        <v>0.00082</v>
      </c>
      <c r="R360" s="183">
        <f>Q360*H360</f>
        <v>0.0077080000000000004</v>
      </c>
      <c r="S360" s="183">
        <v>0</v>
      </c>
      <c r="T360" s="184">
        <f>S360*H360</f>
        <v>0</v>
      </c>
      <c r="AR360" s="23" t="s">
        <v>176</v>
      </c>
      <c r="AT360" s="23" t="s">
        <v>154</v>
      </c>
      <c r="AU360" s="23" t="s">
        <v>87</v>
      </c>
      <c r="AY360" s="23" t="s">
        <v>151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23" t="s">
        <v>24</v>
      </c>
      <c r="BK360" s="185">
        <f>ROUND(I360*H360,2)</f>
        <v>0</v>
      </c>
      <c r="BL360" s="23" t="s">
        <v>176</v>
      </c>
      <c r="BM360" s="23" t="s">
        <v>1742</v>
      </c>
    </row>
    <row r="361" spans="2:51" s="12" customFormat="1" ht="13.5">
      <c r="B361" s="211"/>
      <c r="D361" s="206" t="s">
        <v>161</v>
      </c>
      <c r="E361" s="212" t="s">
        <v>5</v>
      </c>
      <c r="F361" s="213" t="s">
        <v>1743</v>
      </c>
      <c r="H361" s="214" t="s">
        <v>5</v>
      </c>
      <c r="I361" s="215"/>
      <c r="L361" s="211"/>
      <c r="M361" s="216"/>
      <c r="N361" s="217"/>
      <c r="O361" s="217"/>
      <c r="P361" s="217"/>
      <c r="Q361" s="217"/>
      <c r="R361" s="217"/>
      <c r="S361" s="217"/>
      <c r="T361" s="218"/>
      <c r="AT361" s="214" t="s">
        <v>161</v>
      </c>
      <c r="AU361" s="214" t="s">
        <v>87</v>
      </c>
      <c r="AV361" s="12" t="s">
        <v>24</v>
      </c>
      <c r="AW361" s="12" t="s">
        <v>41</v>
      </c>
      <c r="AX361" s="12" t="s">
        <v>78</v>
      </c>
      <c r="AY361" s="214" t="s">
        <v>151</v>
      </c>
    </row>
    <row r="362" spans="2:51" s="11" customFormat="1" ht="13.5">
      <c r="B362" s="186"/>
      <c r="D362" s="187" t="s">
        <v>161</v>
      </c>
      <c r="E362" s="188" t="s">
        <v>5</v>
      </c>
      <c r="F362" s="189" t="s">
        <v>1744</v>
      </c>
      <c r="H362" s="190">
        <v>9.4</v>
      </c>
      <c r="I362" s="191"/>
      <c r="L362" s="186"/>
      <c r="M362" s="192"/>
      <c r="N362" s="193"/>
      <c r="O362" s="193"/>
      <c r="P362" s="193"/>
      <c r="Q362" s="193"/>
      <c r="R362" s="193"/>
      <c r="S362" s="193"/>
      <c r="T362" s="194"/>
      <c r="AT362" s="195" t="s">
        <v>161</v>
      </c>
      <c r="AU362" s="195" t="s">
        <v>87</v>
      </c>
      <c r="AV362" s="11" t="s">
        <v>87</v>
      </c>
      <c r="AW362" s="11" t="s">
        <v>41</v>
      </c>
      <c r="AX362" s="11" t="s">
        <v>24</v>
      </c>
      <c r="AY362" s="195" t="s">
        <v>151</v>
      </c>
    </row>
    <row r="363" spans="2:65" s="1" customFormat="1" ht="22.5" customHeight="1">
      <c r="B363" s="173"/>
      <c r="C363" s="174" t="s">
        <v>1745</v>
      </c>
      <c r="D363" s="174" t="s">
        <v>154</v>
      </c>
      <c r="E363" s="175" t="s">
        <v>1746</v>
      </c>
      <c r="F363" s="176" t="s">
        <v>1747</v>
      </c>
      <c r="G363" s="177" t="s">
        <v>278</v>
      </c>
      <c r="H363" s="178">
        <v>5.13</v>
      </c>
      <c r="I363" s="179"/>
      <c r="J363" s="180">
        <f>ROUND(I363*H363,2)</f>
        <v>0</v>
      </c>
      <c r="K363" s="176" t="s">
        <v>158</v>
      </c>
      <c r="L363" s="40"/>
      <c r="M363" s="181" t="s">
        <v>5</v>
      </c>
      <c r="N363" s="182" t="s">
        <v>49</v>
      </c>
      <c r="O363" s="41"/>
      <c r="P363" s="183">
        <f>O363*H363</f>
        <v>0</v>
      </c>
      <c r="Q363" s="183">
        <v>0.000524</v>
      </c>
      <c r="R363" s="183">
        <f>Q363*H363</f>
        <v>0.00268812</v>
      </c>
      <c r="S363" s="183">
        <v>0</v>
      </c>
      <c r="T363" s="184">
        <f>S363*H363</f>
        <v>0</v>
      </c>
      <c r="AR363" s="23" t="s">
        <v>176</v>
      </c>
      <c r="AT363" s="23" t="s">
        <v>154</v>
      </c>
      <c r="AU363" s="23" t="s">
        <v>87</v>
      </c>
      <c r="AY363" s="23" t="s">
        <v>151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23" t="s">
        <v>24</v>
      </c>
      <c r="BK363" s="185">
        <f>ROUND(I363*H363,2)</f>
        <v>0</v>
      </c>
      <c r="BL363" s="23" t="s">
        <v>176</v>
      </c>
      <c r="BM363" s="23" t="s">
        <v>1748</v>
      </c>
    </row>
    <row r="364" spans="2:51" s="12" customFormat="1" ht="13.5">
      <c r="B364" s="211"/>
      <c r="D364" s="206" t="s">
        <v>161</v>
      </c>
      <c r="E364" s="212" t="s">
        <v>5</v>
      </c>
      <c r="F364" s="213" t="s">
        <v>1749</v>
      </c>
      <c r="H364" s="214" t="s">
        <v>5</v>
      </c>
      <c r="I364" s="215"/>
      <c r="L364" s="211"/>
      <c r="M364" s="216"/>
      <c r="N364" s="217"/>
      <c r="O364" s="217"/>
      <c r="P364" s="217"/>
      <c r="Q364" s="217"/>
      <c r="R364" s="217"/>
      <c r="S364" s="217"/>
      <c r="T364" s="218"/>
      <c r="AT364" s="214" t="s">
        <v>161</v>
      </c>
      <c r="AU364" s="214" t="s">
        <v>87</v>
      </c>
      <c r="AV364" s="12" t="s">
        <v>24</v>
      </c>
      <c r="AW364" s="12" t="s">
        <v>41</v>
      </c>
      <c r="AX364" s="12" t="s">
        <v>78</v>
      </c>
      <c r="AY364" s="214" t="s">
        <v>151</v>
      </c>
    </row>
    <row r="365" spans="2:51" s="11" customFormat="1" ht="13.5">
      <c r="B365" s="186"/>
      <c r="D365" s="206" t="s">
        <v>161</v>
      </c>
      <c r="E365" s="195" t="s">
        <v>5</v>
      </c>
      <c r="F365" s="207" t="s">
        <v>1750</v>
      </c>
      <c r="H365" s="208">
        <v>5.13</v>
      </c>
      <c r="I365" s="191"/>
      <c r="L365" s="186"/>
      <c r="M365" s="192"/>
      <c r="N365" s="193"/>
      <c r="O365" s="193"/>
      <c r="P365" s="193"/>
      <c r="Q365" s="193"/>
      <c r="R365" s="193"/>
      <c r="S365" s="193"/>
      <c r="T365" s="194"/>
      <c r="AT365" s="195" t="s">
        <v>161</v>
      </c>
      <c r="AU365" s="195" t="s">
        <v>87</v>
      </c>
      <c r="AV365" s="11" t="s">
        <v>87</v>
      </c>
      <c r="AW365" s="11" t="s">
        <v>41</v>
      </c>
      <c r="AX365" s="11" t="s">
        <v>24</v>
      </c>
      <c r="AY365" s="195" t="s">
        <v>151</v>
      </c>
    </row>
    <row r="366" spans="2:63" s="10" customFormat="1" ht="29.85" customHeight="1">
      <c r="B366" s="159"/>
      <c r="D366" s="170" t="s">
        <v>77</v>
      </c>
      <c r="E366" s="171" t="s">
        <v>221</v>
      </c>
      <c r="F366" s="171" t="s">
        <v>800</v>
      </c>
      <c r="I366" s="162"/>
      <c r="J366" s="172">
        <f>BK366</f>
        <v>0</v>
      </c>
      <c r="L366" s="159"/>
      <c r="M366" s="164"/>
      <c r="N366" s="165"/>
      <c r="O366" s="165"/>
      <c r="P366" s="166">
        <f>SUM(P367:P465)</f>
        <v>0</v>
      </c>
      <c r="Q366" s="165"/>
      <c r="R366" s="166">
        <f>SUM(R367:R465)</f>
        <v>14.837909669000004</v>
      </c>
      <c r="S366" s="165"/>
      <c r="T366" s="167">
        <f>SUM(T367:T465)</f>
        <v>264.4276</v>
      </c>
      <c r="AR366" s="160" t="s">
        <v>24</v>
      </c>
      <c r="AT366" s="168" t="s">
        <v>77</v>
      </c>
      <c r="AU366" s="168" t="s">
        <v>24</v>
      </c>
      <c r="AY366" s="160" t="s">
        <v>151</v>
      </c>
      <c r="BK366" s="169">
        <f>SUM(BK367:BK465)</f>
        <v>0</v>
      </c>
    </row>
    <row r="367" spans="2:65" s="1" customFormat="1" ht="22.5" customHeight="1">
      <c r="B367" s="173"/>
      <c r="C367" s="174" t="s">
        <v>1751</v>
      </c>
      <c r="D367" s="174" t="s">
        <v>154</v>
      </c>
      <c r="E367" s="175" t="s">
        <v>1752</v>
      </c>
      <c r="F367" s="176" t="s">
        <v>1753</v>
      </c>
      <c r="G367" s="177" t="s">
        <v>165</v>
      </c>
      <c r="H367" s="178">
        <v>4</v>
      </c>
      <c r="I367" s="179"/>
      <c r="J367" s="180">
        <f>ROUND(I367*H367,2)</f>
        <v>0</v>
      </c>
      <c r="K367" s="176" t="s">
        <v>5</v>
      </c>
      <c r="L367" s="40"/>
      <c r="M367" s="181" t="s">
        <v>5</v>
      </c>
      <c r="N367" s="182" t="s">
        <v>49</v>
      </c>
      <c r="O367" s="41"/>
      <c r="P367" s="183">
        <f>O367*H367</f>
        <v>0</v>
      </c>
      <c r="Q367" s="183">
        <v>0</v>
      </c>
      <c r="R367" s="183">
        <f>Q367*H367</f>
        <v>0</v>
      </c>
      <c r="S367" s="183">
        <v>0</v>
      </c>
      <c r="T367" s="184">
        <f>S367*H367</f>
        <v>0</v>
      </c>
      <c r="AR367" s="23" t="s">
        <v>176</v>
      </c>
      <c r="AT367" s="23" t="s">
        <v>154</v>
      </c>
      <c r="AU367" s="23" t="s">
        <v>87</v>
      </c>
      <c r="AY367" s="23" t="s">
        <v>151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23" t="s">
        <v>24</v>
      </c>
      <c r="BK367" s="185">
        <f>ROUND(I367*H367,2)</f>
        <v>0</v>
      </c>
      <c r="BL367" s="23" t="s">
        <v>176</v>
      </c>
      <c r="BM367" s="23" t="s">
        <v>1754</v>
      </c>
    </row>
    <row r="368" spans="2:51" s="11" customFormat="1" ht="13.5">
      <c r="B368" s="186"/>
      <c r="D368" s="187" t="s">
        <v>161</v>
      </c>
      <c r="E368" s="188" t="s">
        <v>5</v>
      </c>
      <c r="F368" s="189" t="s">
        <v>1755</v>
      </c>
      <c r="H368" s="190">
        <v>4</v>
      </c>
      <c r="I368" s="191"/>
      <c r="L368" s="186"/>
      <c r="M368" s="192"/>
      <c r="N368" s="193"/>
      <c r="O368" s="193"/>
      <c r="P368" s="193"/>
      <c r="Q368" s="193"/>
      <c r="R368" s="193"/>
      <c r="S368" s="193"/>
      <c r="T368" s="194"/>
      <c r="AT368" s="195" t="s">
        <v>161</v>
      </c>
      <c r="AU368" s="195" t="s">
        <v>87</v>
      </c>
      <c r="AV368" s="11" t="s">
        <v>87</v>
      </c>
      <c r="AW368" s="11" t="s">
        <v>41</v>
      </c>
      <c r="AX368" s="11" t="s">
        <v>24</v>
      </c>
      <c r="AY368" s="195" t="s">
        <v>151</v>
      </c>
    </row>
    <row r="369" spans="2:65" s="1" customFormat="1" ht="22.5" customHeight="1">
      <c r="B369" s="173"/>
      <c r="C369" s="174" t="s">
        <v>1756</v>
      </c>
      <c r="D369" s="174" t="s">
        <v>154</v>
      </c>
      <c r="E369" s="175" t="s">
        <v>1293</v>
      </c>
      <c r="F369" s="176" t="s">
        <v>1294</v>
      </c>
      <c r="G369" s="177" t="s">
        <v>451</v>
      </c>
      <c r="H369" s="178">
        <v>29.9</v>
      </c>
      <c r="I369" s="179"/>
      <c r="J369" s="180">
        <f>ROUND(I369*H369,2)</f>
        <v>0</v>
      </c>
      <c r="K369" s="176" t="s">
        <v>158</v>
      </c>
      <c r="L369" s="40"/>
      <c r="M369" s="181" t="s">
        <v>5</v>
      </c>
      <c r="N369" s="182" t="s">
        <v>49</v>
      </c>
      <c r="O369" s="41"/>
      <c r="P369" s="183">
        <f>O369*H369</f>
        <v>0</v>
      </c>
      <c r="Q369" s="183">
        <v>0.000838</v>
      </c>
      <c r="R369" s="183">
        <f>Q369*H369</f>
        <v>0.025056199999999997</v>
      </c>
      <c r="S369" s="183">
        <v>0</v>
      </c>
      <c r="T369" s="184">
        <f>S369*H369</f>
        <v>0</v>
      </c>
      <c r="AR369" s="23" t="s">
        <v>176</v>
      </c>
      <c r="AT369" s="23" t="s">
        <v>154</v>
      </c>
      <c r="AU369" s="23" t="s">
        <v>87</v>
      </c>
      <c r="AY369" s="23" t="s">
        <v>151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23" t="s">
        <v>24</v>
      </c>
      <c r="BK369" s="185">
        <f>ROUND(I369*H369,2)</f>
        <v>0</v>
      </c>
      <c r="BL369" s="23" t="s">
        <v>176</v>
      </c>
      <c r="BM369" s="23" t="s">
        <v>1757</v>
      </c>
    </row>
    <row r="370" spans="2:51" s="12" customFormat="1" ht="13.5">
      <c r="B370" s="211"/>
      <c r="D370" s="206" t="s">
        <v>161</v>
      </c>
      <c r="E370" s="212" t="s">
        <v>5</v>
      </c>
      <c r="F370" s="213" t="s">
        <v>1758</v>
      </c>
      <c r="H370" s="214" t="s">
        <v>5</v>
      </c>
      <c r="I370" s="215"/>
      <c r="L370" s="211"/>
      <c r="M370" s="216"/>
      <c r="N370" s="217"/>
      <c r="O370" s="217"/>
      <c r="P370" s="217"/>
      <c r="Q370" s="217"/>
      <c r="R370" s="217"/>
      <c r="S370" s="217"/>
      <c r="T370" s="218"/>
      <c r="AT370" s="214" t="s">
        <v>161</v>
      </c>
      <c r="AU370" s="214" t="s">
        <v>87</v>
      </c>
      <c r="AV370" s="12" t="s">
        <v>24</v>
      </c>
      <c r="AW370" s="12" t="s">
        <v>41</v>
      </c>
      <c r="AX370" s="12" t="s">
        <v>78</v>
      </c>
      <c r="AY370" s="214" t="s">
        <v>151</v>
      </c>
    </row>
    <row r="371" spans="2:51" s="11" customFormat="1" ht="13.5">
      <c r="B371" s="186"/>
      <c r="D371" s="187" t="s">
        <v>161</v>
      </c>
      <c r="E371" s="188" t="s">
        <v>5</v>
      </c>
      <c r="F371" s="189" t="s">
        <v>1759</v>
      </c>
      <c r="H371" s="190">
        <v>29.9</v>
      </c>
      <c r="I371" s="191"/>
      <c r="L371" s="186"/>
      <c r="M371" s="192"/>
      <c r="N371" s="193"/>
      <c r="O371" s="193"/>
      <c r="P371" s="193"/>
      <c r="Q371" s="193"/>
      <c r="R371" s="193"/>
      <c r="S371" s="193"/>
      <c r="T371" s="194"/>
      <c r="AT371" s="195" t="s">
        <v>161</v>
      </c>
      <c r="AU371" s="195" t="s">
        <v>87</v>
      </c>
      <c r="AV371" s="11" t="s">
        <v>87</v>
      </c>
      <c r="AW371" s="11" t="s">
        <v>41</v>
      </c>
      <c r="AX371" s="11" t="s">
        <v>24</v>
      </c>
      <c r="AY371" s="195" t="s">
        <v>151</v>
      </c>
    </row>
    <row r="372" spans="2:65" s="1" customFormat="1" ht="22.5" customHeight="1">
      <c r="B372" s="173"/>
      <c r="C372" s="196" t="s">
        <v>1760</v>
      </c>
      <c r="D372" s="196" t="s">
        <v>148</v>
      </c>
      <c r="E372" s="197" t="s">
        <v>1761</v>
      </c>
      <c r="F372" s="198" t="s">
        <v>1762</v>
      </c>
      <c r="G372" s="199" t="s">
        <v>451</v>
      </c>
      <c r="H372" s="200">
        <v>29.9</v>
      </c>
      <c r="I372" s="201"/>
      <c r="J372" s="202">
        <f>ROUND(I372*H372,2)</f>
        <v>0</v>
      </c>
      <c r="K372" s="198" t="s">
        <v>5</v>
      </c>
      <c r="L372" s="203"/>
      <c r="M372" s="204" t="s">
        <v>5</v>
      </c>
      <c r="N372" s="205" t="s">
        <v>49</v>
      </c>
      <c r="O372" s="41"/>
      <c r="P372" s="183">
        <f>O372*H372</f>
        <v>0</v>
      </c>
      <c r="Q372" s="183">
        <v>0.04648</v>
      </c>
      <c r="R372" s="183">
        <f>Q372*H372</f>
        <v>1.3897519999999999</v>
      </c>
      <c r="S372" s="183">
        <v>0</v>
      </c>
      <c r="T372" s="184">
        <f>S372*H372</f>
        <v>0</v>
      </c>
      <c r="AR372" s="23" t="s">
        <v>213</v>
      </c>
      <c r="AT372" s="23" t="s">
        <v>148</v>
      </c>
      <c r="AU372" s="23" t="s">
        <v>87</v>
      </c>
      <c r="AY372" s="23" t="s">
        <v>151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23" t="s">
        <v>24</v>
      </c>
      <c r="BK372" s="185">
        <f>ROUND(I372*H372,2)</f>
        <v>0</v>
      </c>
      <c r="BL372" s="23" t="s">
        <v>176</v>
      </c>
      <c r="BM372" s="23" t="s">
        <v>1763</v>
      </c>
    </row>
    <row r="373" spans="2:51" s="12" customFormat="1" ht="13.5">
      <c r="B373" s="211"/>
      <c r="D373" s="206" t="s">
        <v>161</v>
      </c>
      <c r="E373" s="212" t="s">
        <v>5</v>
      </c>
      <c r="F373" s="213" t="s">
        <v>1764</v>
      </c>
      <c r="H373" s="214" t="s">
        <v>5</v>
      </c>
      <c r="I373" s="215"/>
      <c r="L373" s="211"/>
      <c r="M373" s="216"/>
      <c r="N373" s="217"/>
      <c r="O373" s="217"/>
      <c r="P373" s="217"/>
      <c r="Q373" s="217"/>
      <c r="R373" s="217"/>
      <c r="S373" s="217"/>
      <c r="T373" s="218"/>
      <c r="AT373" s="214" t="s">
        <v>161</v>
      </c>
      <c r="AU373" s="214" t="s">
        <v>87</v>
      </c>
      <c r="AV373" s="12" t="s">
        <v>24</v>
      </c>
      <c r="AW373" s="12" t="s">
        <v>41</v>
      </c>
      <c r="AX373" s="12" t="s">
        <v>78</v>
      </c>
      <c r="AY373" s="214" t="s">
        <v>151</v>
      </c>
    </row>
    <row r="374" spans="2:51" s="11" customFormat="1" ht="13.5">
      <c r="B374" s="186"/>
      <c r="D374" s="187" t="s">
        <v>161</v>
      </c>
      <c r="E374" s="188" t="s">
        <v>5</v>
      </c>
      <c r="F374" s="189" t="s">
        <v>1765</v>
      </c>
      <c r="H374" s="190">
        <v>29.9</v>
      </c>
      <c r="I374" s="191"/>
      <c r="L374" s="186"/>
      <c r="M374" s="192"/>
      <c r="N374" s="193"/>
      <c r="O374" s="193"/>
      <c r="P374" s="193"/>
      <c r="Q374" s="193"/>
      <c r="R374" s="193"/>
      <c r="S374" s="193"/>
      <c r="T374" s="194"/>
      <c r="AT374" s="195" t="s">
        <v>161</v>
      </c>
      <c r="AU374" s="195" t="s">
        <v>87</v>
      </c>
      <c r="AV374" s="11" t="s">
        <v>87</v>
      </c>
      <c r="AW374" s="11" t="s">
        <v>41</v>
      </c>
      <c r="AX374" s="11" t="s">
        <v>24</v>
      </c>
      <c r="AY374" s="195" t="s">
        <v>151</v>
      </c>
    </row>
    <row r="375" spans="2:65" s="1" customFormat="1" ht="22.5" customHeight="1">
      <c r="B375" s="173"/>
      <c r="C375" s="174" t="s">
        <v>1766</v>
      </c>
      <c r="D375" s="174" t="s">
        <v>154</v>
      </c>
      <c r="E375" s="175" t="s">
        <v>1767</v>
      </c>
      <c r="F375" s="176" t="s">
        <v>1768</v>
      </c>
      <c r="G375" s="177" t="s">
        <v>157</v>
      </c>
      <c r="H375" s="178">
        <v>2</v>
      </c>
      <c r="I375" s="179"/>
      <c r="J375" s="180">
        <f>ROUND(I375*H375,2)</f>
        <v>0</v>
      </c>
      <c r="K375" s="176" t="s">
        <v>158</v>
      </c>
      <c r="L375" s="40"/>
      <c r="M375" s="181" t="s">
        <v>5</v>
      </c>
      <c r="N375" s="182" t="s">
        <v>49</v>
      </c>
      <c r="O375" s="41"/>
      <c r="P375" s="183">
        <f>O375*H375</f>
        <v>0</v>
      </c>
      <c r="Q375" s="183">
        <v>0.08542</v>
      </c>
      <c r="R375" s="183">
        <f>Q375*H375</f>
        <v>0.17084</v>
      </c>
      <c r="S375" s="183">
        <v>0</v>
      </c>
      <c r="T375" s="184">
        <f>S375*H375</f>
        <v>0</v>
      </c>
      <c r="AR375" s="23" t="s">
        <v>176</v>
      </c>
      <c r="AT375" s="23" t="s">
        <v>154</v>
      </c>
      <c r="AU375" s="23" t="s">
        <v>87</v>
      </c>
      <c r="AY375" s="23" t="s">
        <v>151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23" t="s">
        <v>24</v>
      </c>
      <c r="BK375" s="185">
        <f>ROUND(I375*H375,2)</f>
        <v>0</v>
      </c>
      <c r="BL375" s="23" t="s">
        <v>176</v>
      </c>
      <c r="BM375" s="23" t="s">
        <v>1769</v>
      </c>
    </row>
    <row r="376" spans="2:51" s="11" customFormat="1" ht="13.5">
      <c r="B376" s="186"/>
      <c r="D376" s="187" t="s">
        <v>161</v>
      </c>
      <c r="E376" s="188" t="s">
        <v>5</v>
      </c>
      <c r="F376" s="189" t="s">
        <v>1770</v>
      </c>
      <c r="H376" s="190">
        <v>2</v>
      </c>
      <c r="I376" s="191"/>
      <c r="L376" s="186"/>
      <c r="M376" s="192"/>
      <c r="N376" s="193"/>
      <c r="O376" s="193"/>
      <c r="P376" s="193"/>
      <c r="Q376" s="193"/>
      <c r="R376" s="193"/>
      <c r="S376" s="193"/>
      <c r="T376" s="194"/>
      <c r="AT376" s="195" t="s">
        <v>161</v>
      </c>
      <c r="AU376" s="195" t="s">
        <v>87</v>
      </c>
      <c r="AV376" s="11" t="s">
        <v>87</v>
      </c>
      <c r="AW376" s="11" t="s">
        <v>41</v>
      </c>
      <c r="AX376" s="11" t="s">
        <v>24</v>
      </c>
      <c r="AY376" s="195" t="s">
        <v>151</v>
      </c>
    </row>
    <row r="377" spans="2:65" s="1" customFormat="1" ht="31.5" customHeight="1">
      <c r="B377" s="173"/>
      <c r="C377" s="174" t="s">
        <v>1771</v>
      </c>
      <c r="D377" s="174" t="s">
        <v>154</v>
      </c>
      <c r="E377" s="175" t="s">
        <v>801</v>
      </c>
      <c r="F377" s="176" t="s">
        <v>802</v>
      </c>
      <c r="G377" s="177" t="s">
        <v>451</v>
      </c>
      <c r="H377" s="178">
        <v>10.8</v>
      </c>
      <c r="I377" s="179"/>
      <c r="J377" s="180">
        <f>ROUND(I377*H377,2)</f>
        <v>0</v>
      </c>
      <c r="K377" s="176" t="s">
        <v>158</v>
      </c>
      <c r="L377" s="40"/>
      <c r="M377" s="181" t="s">
        <v>5</v>
      </c>
      <c r="N377" s="182" t="s">
        <v>49</v>
      </c>
      <c r="O377" s="41"/>
      <c r="P377" s="183">
        <f>O377*H377</f>
        <v>0</v>
      </c>
      <c r="Q377" s="183">
        <v>0.15539952</v>
      </c>
      <c r="R377" s="183">
        <f>Q377*H377</f>
        <v>1.6783148160000003</v>
      </c>
      <c r="S377" s="183">
        <v>0</v>
      </c>
      <c r="T377" s="184">
        <f>S377*H377</f>
        <v>0</v>
      </c>
      <c r="AR377" s="23" t="s">
        <v>176</v>
      </c>
      <c r="AT377" s="23" t="s">
        <v>154</v>
      </c>
      <c r="AU377" s="23" t="s">
        <v>87</v>
      </c>
      <c r="AY377" s="23" t="s">
        <v>151</v>
      </c>
      <c r="BE377" s="185">
        <f>IF(N377="základní",J377,0)</f>
        <v>0</v>
      </c>
      <c r="BF377" s="185">
        <f>IF(N377="snížená",J377,0)</f>
        <v>0</v>
      </c>
      <c r="BG377" s="185">
        <f>IF(N377="zákl. přenesená",J377,0)</f>
        <v>0</v>
      </c>
      <c r="BH377" s="185">
        <f>IF(N377="sníž. přenesená",J377,0)</f>
        <v>0</v>
      </c>
      <c r="BI377" s="185">
        <f>IF(N377="nulová",J377,0)</f>
        <v>0</v>
      </c>
      <c r="BJ377" s="23" t="s">
        <v>24</v>
      </c>
      <c r="BK377" s="185">
        <f>ROUND(I377*H377,2)</f>
        <v>0</v>
      </c>
      <c r="BL377" s="23" t="s">
        <v>176</v>
      </c>
      <c r="BM377" s="23" t="s">
        <v>1772</v>
      </c>
    </row>
    <row r="378" spans="2:51" s="12" customFormat="1" ht="13.5">
      <c r="B378" s="211"/>
      <c r="D378" s="206" t="s">
        <v>161</v>
      </c>
      <c r="E378" s="212" t="s">
        <v>5</v>
      </c>
      <c r="F378" s="213" t="s">
        <v>907</v>
      </c>
      <c r="H378" s="214" t="s">
        <v>5</v>
      </c>
      <c r="I378" s="215"/>
      <c r="L378" s="211"/>
      <c r="M378" s="216"/>
      <c r="N378" s="217"/>
      <c r="O378" s="217"/>
      <c r="P378" s="217"/>
      <c r="Q378" s="217"/>
      <c r="R378" s="217"/>
      <c r="S378" s="217"/>
      <c r="T378" s="218"/>
      <c r="AT378" s="214" t="s">
        <v>161</v>
      </c>
      <c r="AU378" s="214" t="s">
        <v>87</v>
      </c>
      <c r="AV378" s="12" t="s">
        <v>24</v>
      </c>
      <c r="AW378" s="12" t="s">
        <v>41</v>
      </c>
      <c r="AX378" s="12" t="s">
        <v>78</v>
      </c>
      <c r="AY378" s="214" t="s">
        <v>151</v>
      </c>
    </row>
    <row r="379" spans="2:51" s="11" customFormat="1" ht="13.5">
      <c r="B379" s="186"/>
      <c r="D379" s="187" t="s">
        <v>161</v>
      </c>
      <c r="E379" s="188" t="s">
        <v>5</v>
      </c>
      <c r="F379" s="189" t="s">
        <v>1773</v>
      </c>
      <c r="H379" s="190">
        <v>10.8</v>
      </c>
      <c r="I379" s="191"/>
      <c r="L379" s="186"/>
      <c r="M379" s="192"/>
      <c r="N379" s="193"/>
      <c r="O379" s="193"/>
      <c r="P379" s="193"/>
      <c r="Q379" s="193"/>
      <c r="R379" s="193"/>
      <c r="S379" s="193"/>
      <c r="T379" s="194"/>
      <c r="AT379" s="195" t="s">
        <v>161</v>
      </c>
      <c r="AU379" s="195" t="s">
        <v>87</v>
      </c>
      <c r="AV379" s="11" t="s">
        <v>87</v>
      </c>
      <c r="AW379" s="11" t="s">
        <v>41</v>
      </c>
      <c r="AX379" s="11" t="s">
        <v>24</v>
      </c>
      <c r="AY379" s="195" t="s">
        <v>151</v>
      </c>
    </row>
    <row r="380" spans="2:65" s="1" customFormat="1" ht="22.5" customHeight="1">
      <c r="B380" s="173"/>
      <c r="C380" s="196" t="s">
        <v>1774</v>
      </c>
      <c r="D380" s="196" t="s">
        <v>148</v>
      </c>
      <c r="E380" s="197" t="s">
        <v>804</v>
      </c>
      <c r="F380" s="198" t="s">
        <v>805</v>
      </c>
      <c r="G380" s="199" t="s">
        <v>157</v>
      </c>
      <c r="H380" s="200">
        <v>10.908</v>
      </c>
      <c r="I380" s="201"/>
      <c r="J380" s="202">
        <f>ROUND(I380*H380,2)</f>
        <v>0</v>
      </c>
      <c r="K380" s="198" t="s">
        <v>158</v>
      </c>
      <c r="L380" s="203"/>
      <c r="M380" s="204" t="s">
        <v>5</v>
      </c>
      <c r="N380" s="205" t="s">
        <v>49</v>
      </c>
      <c r="O380" s="41"/>
      <c r="P380" s="183">
        <f>O380*H380</f>
        <v>0</v>
      </c>
      <c r="Q380" s="183">
        <v>0.085</v>
      </c>
      <c r="R380" s="183">
        <f>Q380*H380</f>
        <v>0.92718</v>
      </c>
      <c r="S380" s="183">
        <v>0</v>
      </c>
      <c r="T380" s="184">
        <f>S380*H380</f>
        <v>0</v>
      </c>
      <c r="AR380" s="23" t="s">
        <v>213</v>
      </c>
      <c r="AT380" s="23" t="s">
        <v>148</v>
      </c>
      <c r="AU380" s="23" t="s">
        <v>87</v>
      </c>
      <c r="AY380" s="23" t="s">
        <v>151</v>
      </c>
      <c r="BE380" s="185">
        <f>IF(N380="základní",J380,0)</f>
        <v>0</v>
      </c>
      <c r="BF380" s="185">
        <f>IF(N380="snížená",J380,0)</f>
        <v>0</v>
      </c>
      <c r="BG380" s="185">
        <f>IF(N380="zákl. přenesená",J380,0)</f>
        <v>0</v>
      </c>
      <c r="BH380" s="185">
        <f>IF(N380="sníž. přenesená",J380,0)</f>
        <v>0</v>
      </c>
      <c r="BI380" s="185">
        <f>IF(N380="nulová",J380,0)</f>
        <v>0</v>
      </c>
      <c r="BJ380" s="23" t="s">
        <v>24</v>
      </c>
      <c r="BK380" s="185">
        <f>ROUND(I380*H380,2)</f>
        <v>0</v>
      </c>
      <c r="BL380" s="23" t="s">
        <v>176</v>
      </c>
      <c r="BM380" s="23" t="s">
        <v>1775</v>
      </c>
    </row>
    <row r="381" spans="2:51" s="11" customFormat="1" ht="13.5">
      <c r="B381" s="186"/>
      <c r="D381" s="206" t="s">
        <v>161</v>
      </c>
      <c r="E381" s="195" t="s">
        <v>5</v>
      </c>
      <c r="F381" s="207" t="s">
        <v>1773</v>
      </c>
      <c r="H381" s="208">
        <v>10.8</v>
      </c>
      <c r="I381" s="191"/>
      <c r="L381" s="186"/>
      <c r="M381" s="192"/>
      <c r="N381" s="193"/>
      <c r="O381" s="193"/>
      <c r="P381" s="193"/>
      <c r="Q381" s="193"/>
      <c r="R381" s="193"/>
      <c r="S381" s="193"/>
      <c r="T381" s="194"/>
      <c r="AT381" s="195" t="s">
        <v>161</v>
      </c>
      <c r="AU381" s="195" t="s">
        <v>87</v>
      </c>
      <c r="AV381" s="11" t="s">
        <v>87</v>
      </c>
      <c r="AW381" s="11" t="s">
        <v>41</v>
      </c>
      <c r="AX381" s="11" t="s">
        <v>24</v>
      </c>
      <c r="AY381" s="195" t="s">
        <v>151</v>
      </c>
    </row>
    <row r="382" spans="2:51" s="11" customFormat="1" ht="13.5">
      <c r="B382" s="186"/>
      <c r="D382" s="187" t="s">
        <v>161</v>
      </c>
      <c r="F382" s="189" t="s">
        <v>1776</v>
      </c>
      <c r="H382" s="190">
        <v>10.908</v>
      </c>
      <c r="I382" s="191"/>
      <c r="L382" s="186"/>
      <c r="M382" s="192"/>
      <c r="N382" s="193"/>
      <c r="O382" s="193"/>
      <c r="P382" s="193"/>
      <c r="Q382" s="193"/>
      <c r="R382" s="193"/>
      <c r="S382" s="193"/>
      <c r="T382" s="194"/>
      <c r="AT382" s="195" t="s">
        <v>161</v>
      </c>
      <c r="AU382" s="195" t="s">
        <v>87</v>
      </c>
      <c r="AV382" s="11" t="s">
        <v>87</v>
      </c>
      <c r="AW382" s="11" t="s">
        <v>6</v>
      </c>
      <c r="AX382" s="11" t="s">
        <v>24</v>
      </c>
      <c r="AY382" s="195" t="s">
        <v>151</v>
      </c>
    </row>
    <row r="383" spans="2:65" s="1" customFormat="1" ht="31.5" customHeight="1">
      <c r="B383" s="173"/>
      <c r="C383" s="174" t="s">
        <v>664</v>
      </c>
      <c r="D383" s="174" t="s">
        <v>154</v>
      </c>
      <c r="E383" s="175" t="s">
        <v>922</v>
      </c>
      <c r="F383" s="176" t="s">
        <v>923</v>
      </c>
      <c r="G383" s="177" t="s">
        <v>451</v>
      </c>
      <c r="H383" s="178">
        <v>36.55</v>
      </c>
      <c r="I383" s="179"/>
      <c r="J383" s="180">
        <f>ROUND(I383*H383,2)</f>
        <v>0</v>
      </c>
      <c r="K383" s="176" t="s">
        <v>158</v>
      </c>
      <c r="L383" s="40"/>
      <c r="M383" s="181" t="s">
        <v>5</v>
      </c>
      <c r="N383" s="182" t="s">
        <v>49</v>
      </c>
      <c r="O383" s="41"/>
      <c r="P383" s="183">
        <f>O383*H383</f>
        <v>0</v>
      </c>
      <c r="Q383" s="183">
        <v>0.1294996</v>
      </c>
      <c r="R383" s="183">
        <f>Q383*H383</f>
        <v>4.733210379999999</v>
      </c>
      <c r="S383" s="183">
        <v>0</v>
      </c>
      <c r="T383" s="184">
        <f>S383*H383</f>
        <v>0</v>
      </c>
      <c r="AR383" s="23" t="s">
        <v>176</v>
      </c>
      <c r="AT383" s="23" t="s">
        <v>154</v>
      </c>
      <c r="AU383" s="23" t="s">
        <v>87</v>
      </c>
      <c r="AY383" s="23" t="s">
        <v>151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23" t="s">
        <v>24</v>
      </c>
      <c r="BK383" s="185">
        <f>ROUND(I383*H383,2)</f>
        <v>0</v>
      </c>
      <c r="BL383" s="23" t="s">
        <v>176</v>
      </c>
      <c r="BM383" s="23" t="s">
        <v>1777</v>
      </c>
    </row>
    <row r="384" spans="2:51" s="12" customFormat="1" ht="13.5">
      <c r="B384" s="211"/>
      <c r="D384" s="206" t="s">
        <v>161</v>
      </c>
      <c r="E384" s="212" t="s">
        <v>5</v>
      </c>
      <c r="F384" s="213" t="s">
        <v>1778</v>
      </c>
      <c r="H384" s="214" t="s">
        <v>5</v>
      </c>
      <c r="I384" s="215"/>
      <c r="L384" s="211"/>
      <c r="M384" s="216"/>
      <c r="N384" s="217"/>
      <c r="O384" s="217"/>
      <c r="P384" s="217"/>
      <c r="Q384" s="217"/>
      <c r="R384" s="217"/>
      <c r="S384" s="217"/>
      <c r="T384" s="218"/>
      <c r="AT384" s="214" t="s">
        <v>161</v>
      </c>
      <c r="AU384" s="214" t="s">
        <v>87</v>
      </c>
      <c r="AV384" s="12" t="s">
        <v>24</v>
      </c>
      <c r="AW384" s="12" t="s">
        <v>41</v>
      </c>
      <c r="AX384" s="12" t="s">
        <v>78</v>
      </c>
      <c r="AY384" s="214" t="s">
        <v>151</v>
      </c>
    </row>
    <row r="385" spans="2:51" s="12" customFormat="1" ht="13.5">
      <c r="B385" s="211"/>
      <c r="D385" s="206" t="s">
        <v>161</v>
      </c>
      <c r="E385" s="212" t="s">
        <v>5</v>
      </c>
      <c r="F385" s="213" t="s">
        <v>1779</v>
      </c>
      <c r="H385" s="214" t="s">
        <v>5</v>
      </c>
      <c r="I385" s="215"/>
      <c r="L385" s="211"/>
      <c r="M385" s="216"/>
      <c r="N385" s="217"/>
      <c r="O385" s="217"/>
      <c r="P385" s="217"/>
      <c r="Q385" s="217"/>
      <c r="R385" s="217"/>
      <c r="S385" s="217"/>
      <c r="T385" s="218"/>
      <c r="AT385" s="214" t="s">
        <v>161</v>
      </c>
      <c r="AU385" s="214" t="s">
        <v>87</v>
      </c>
      <c r="AV385" s="12" t="s">
        <v>24</v>
      </c>
      <c r="AW385" s="12" t="s">
        <v>41</v>
      </c>
      <c r="AX385" s="12" t="s">
        <v>78</v>
      </c>
      <c r="AY385" s="214" t="s">
        <v>151</v>
      </c>
    </row>
    <row r="386" spans="2:51" s="11" customFormat="1" ht="13.5">
      <c r="B386" s="186"/>
      <c r="D386" s="206" t="s">
        <v>161</v>
      </c>
      <c r="E386" s="195" t="s">
        <v>5</v>
      </c>
      <c r="F386" s="207" t="s">
        <v>1780</v>
      </c>
      <c r="H386" s="208">
        <v>20.15</v>
      </c>
      <c r="I386" s="191"/>
      <c r="L386" s="186"/>
      <c r="M386" s="192"/>
      <c r="N386" s="193"/>
      <c r="O386" s="193"/>
      <c r="P386" s="193"/>
      <c r="Q386" s="193"/>
      <c r="R386" s="193"/>
      <c r="S386" s="193"/>
      <c r="T386" s="194"/>
      <c r="AT386" s="195" t="s">
        <v>161</v>
      </c>
      <c r="AU386" s="195" t="s">
        <v>87</v>
      </c>
      <c r="AV386" s="11" t="s">
        <v>87</v>
      </c>
      <c r="AW386" s="11" t="s">
        <v>41</v>
      </c>
      <c r="AX386" s="11" t="s">
        <v>78</v>
      </c>
      <c r="AY386" s="195" t="s">
        <v>151</v>
      </c>
    </row>
    <row r="387" spans="2:51" s="12" customFormat="1" ht="13.5">
      <c r="B387" s="211"/>
      <c r="D387" s="206" t="s">
        <v>161</v>
      </c>
      <c r="E387" s="212" t="s">
        <v>5</v>
      </c>
      <c r="F387" s="213" t="s">
        <v>1781</v>
      </c>
      <c r="H387" s="214" t="s">
        <v>5</v>
      </c>
      <c r="I387" s="215"/>
      <c r="L387" s="211"/>
      <c r="M387" s="216"/>
      <c r="N387" s="217"/>
      <c r="O387" s="217"/>
      <c r="P387" s="217"/>
      <c r="Q387" s="217"/>
      <c r="R387" s="217"/>
      <c r="S387" s="217"/>
      <c r="T387" s="218"/>
      <c r="AT387" s="214" t="s">
        <v>161</v>
      </c>
      <c r="AU387" s="214" t="s">
        <v>87</v>
      </c>
      <c r="AV387" s="12" t="s">
        <v>24</v>
      </c>
      <c r="AW387" s="12" t="s">
        <v>41</v>
      </c>
      <c r="AX387" s="12" t="s">
        <v>78</v>
      </c>
      <c r="AY387" s="214" t="s">
        <v>151</v>
      </c>
    </row>
    <row r="388" spans="2:51" s="11" customFormat="1" ht="13.5">
      <c r="B388" s="186"/>
      <c r="D388" s="206" t="s">
        <v>161</v>
      </c>
      <c r="E388" s="195" t="s">
        <v>5</v>
      </c>
      <c r="F388" s="207" t="s">
        <v>1782</v>
      </c>
      <c r="H388" s="208">
        <v>16.4</v>
      </c>
      <c r="I388" s="191"/>
      <c r="L388" s="186"/>
      <c r="M388" s="192"/>
      <c r="N388" s="193"/>
      <c r="O388" s="193"/>
      <c r="P388" s="193"/>
      <c r="Q388" s="193"/>
      <c r="R388" s="193"/>
      <c r="S388" s="193"/>
      <c r="T388" s="194"/>
      <c r="AT388" s="195" t="s">
        <v>161</v>
      </c>
      <c r="AU388" s="195" t="s">
        <v>87</v>
      </c>
      <c r="AV388" s="11" t="s">
        <v>87</v>
      </c>
      <c r="AW388" s="11" t="s">
        <v>41</v>
      </c>
      <c r="AX388" s="11" t="s">
        <v>78</v>
      </c>
      <c r="AY388" s="195" t="s">
        <v>151</v>
      </c>
    </row>
    <row r="389" spans="2:51" s="13" customFormat="1" ht="13.5">
      <c r="B389" s="225"/>
      <c r="D389" s="187" t="s">
        <v>161</v>
      </c>
      <c r="E389" s="226" t="s">
        <v>5</v>
      </c>
      <c r="F389" s="227" t="s">
        <v>283</v>
      </c>
      <c r="H389" s="228">
        <v>36.55</v>
      </c>
      <c r="I389" s="229"/>
      <c r="L389" s="225"/>
      <c r="M389" s="230"/>
      <c r="N389" s="231"/>
      <c r="O389" s="231"/>
      <c r="P389" s="231"/>
      <c r="Q389" s="231"/>
      <c r="R389" s="231"/>
      <c r="S389" s="231"/>
      <c r="T389" s="232"/>
      <c r="AT389" s="233" t="s">
        <v>161</v>
      </c>
      <c r="AU389" s="233" t="s">
        <v>87</v>
      </c>
      <c r="AV389" s="13" t="s">
        <v>176</v>
      </c>
      <c r="AW389" s="13" t="s">
        <v>41</v>
      </c>
      <c r="AX389" s="13" t="s">
        <v>24</v>
      </c>
      <c r="AY389" s="233" t="s">
        <v>151</v>
      </c>
    </row>
    <row r="390" spans="2:65" s="1" customFormat="1" ht="22.5" customHeight="1">
      <c r="B390" s="173"/>
      <c r="C390" s="196" t="s">
        <v>1783</v>
      </c>
      <c r="D390" s="196" t="s">
        <v>148</v>
      </c>
      <c r="E390" s="197" t="s">
        <v>925</v>
      </c>
      <c r="F390" s="198" t="s">
        <v>926</v>
      </c>
      <c r="G390" s="199" t="s">
        <v>157</v>
      </c>
      <c r="H390" s="200">
        <v>36.865</v>
      </c>
      <c r="I390" s="201"/>
      <c r="J390" s="202">
        <f>ROUND(I390*H390,2)</f>
        <v>0</v>
      </c>
      <c r="K390" s="198" t="s">
        <v>158</v>
      </c>
      <c r="L390" s="203"/>
      <c r="M390" s="204" t="s">
        <v>5</v>
      </c>
      <c r="N390" s="205" t="s">
        <v>49</v>
      </c>
      <c r="O390" s="41"/>
      <c r="P390" s="183">
        <f>O390*H390</f>
        <v>0</v>
      </c>
      <c r="Q390" s="183">
        <v>0.058</v>
      </c>
      <c r="R390" s="183">
        <f>Q390*H390</f>
        <v>2.13817</v>
      </c>
      <c r="S390" s="183">
        <v>0</v>
      </c>
      <c r="T390" s="184">
        <f>S390*H390</f>
        <v>0</v>
      </c>
      <c r="AR390" s="23" t="s">
        <v>213</v>
      </c>
      <c r="AT390" s="23" t="s">
        <v>148</v>
      </c>
      <c r="AU390" s="23" t="s">
        <v>87</v>
      </c>
      <c r="AY390" s="23" t="s">
        <v>151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23" t="s">
        <v>24</v>
      </c>
      <c r="BK390" s="185">
        <f>ROUND(I390*H390,2)</f>
        <v>0</v>
      </c>
      <c r="BL390" s="23" t="s">
        <v>176</v>
      </c>
      <c r="BM390" s="23" t="s">
        <v>1784</v>
      </c>
    </row>
    <row r="391" spans="2:51" s="11" customFormat="1" ht="13.5">
      <c r="B391" s="186"/>
      <c r="D391" s="206" t="s">
        <v>161</v>
      </c>
      <c r="E391" s="195" t="s">
        <v>5</v>
      </c>
      <c r="F391" s="207" t="s">
        <v>1785</v>
      </c>
      <c r="H391" s="208">
        <v>36.5</v>
      </c>
      <c r="I391" s="191"/>
      <c r="L391" s="186"/>
      <c r="M391" s="192"/>
      <c r="N391" s="193"/>
      <c r="O391" s="193"/>
      <c r="P391" s="193"/>
      <c r="Q391" s="193"/>
      <c r="R391" s="193"/>
      <c r="S391" s="193"/>
      <c r="T391" s="194"/>
      <c r="AT391" s="195" t="s">
        <v>161</v>
      </c>
      <c r="AU391" s="195" t="s">
        <v>87</v>
      </c>
      <c r="AV391" s="11" t="s">
        <v>87</v>
      </c>
      <c r="AW391" s="11" t="s">
        <v>41</v>
      </c>
      <c r="AX391" s="11" t="s">
        <v>24</v>
      </c>
      <c r="AY391" s="195" t="s">
        <v>151</v>
      </c>
    </row>
    <row r="392" spans="2:51" s="11" customFormat="1" ht="13.5">
      <c r="B392" s="186"/>
      <c r="D392" s="187" t="s">
        <v>161</v>
      </c>
      <c r="F392" s="189" t="s">
        <v>1786</v>
      </c>
      <c r="H392" s="190">
        <v>36.865</v>
      </c>
      <c r="I392" s="191"/>
      <c r="L392" s="186"/>
      <c r="M392" s="192"/>
      <c r="N392" s="193"/>
      <c r="O392" s="193"/>
      <c r="P392" s="193"/>
      <c r="Q392" s="193"/>
      <c r="R392" s="193"/>
      <c r="S392" s="193"/>
      <c r="T392" s="194"/>
      <c r="AT392" s="195" t="s">
        <v>161</v>
      </c>
      <c r="AU392" s="195" t="s">
        <v>87</v>
      </c>
      <c r="AV392" s="11" t="s">
        <v>87</v>
      </c>
      <c r="AW392" s="11" t="s">
        <v>6</v>
      </c>
      <c r="AX392" s="11" t="s">
        <v>24</v>
      </c>
      <c r="AY392" s="195" t="s">
        <v>151</v>
      </c>
    </row>
    <row r="393" spans="2:65" s="1" customFormat="1" ht="22.5" customHeight="1">
      <c r="B393" s="173"/>
      <c r="C393" s="174" t="s">
        <v>1787</v>
      </c>
      <c r="D393" s="174" t="s">
        <v>154</v>
      </c>
      <c r="E393" s="175" t="s">
        <v>808</v>
      </c>
      <c r="F393" s="176" t="s">
        <v>809</v>
      </c>
      <c r="G393" s="177" t="s">
        <v>299</v>
      </c>
      <c r="H393" s="178">
        <v>1.421</v>
      </c>
      <c r="I393" s="179"/>
      <c r="J393" s="180">
        <f>ROUND(I393*H393,2)</f>
        <v>0</v>
      </c>
      <c r="K393" s="176" t="s">
        <v>158</v>
      </c>
      <c r="L393" s="40"/>
      <c r="M393" s="181" t="s">
        <v>5</v>
      </c>
      <c r="N393" s="182" t="s">
        <v>49</v>
      </c>
      <c r="O393" s="41"/>
      <c r="P393" s="183">
        <f>O393*H393</f>
        <v>0</v>
      </c>
      <c r="Q393" s="183">
        <v>2.25634</v>
      </c>
      <c r="R393" s="183">
        <f>Q393*H393</f>
        <v>3.20625914</v>
      </c>
      <c r="S393" s="183">
        <v>0</v>
      </c>
      <c r="T393" s="184">
        <f>S393*H393</f>
        <v>0</v>
      </c>
      <c r="AR393" s="23" t="s">
        <v>176</v>
      </c>
      <c r="AT393" s="23" t="s">
        <v>154</v>
      </c>
      <c r="AU393" s="23" t="s">
        <v>87</v>
      </c>
      <c r="AY393" s="23" t="s">
        <v>151</v>
      </c>
      <c r="BE393" s="185">
        <f>IF(N393="základní",J393,0)</f>
        <v>0</v>
      </c>
      <c r="BF393" s="185">
        <f>IF(N393="snížená",J393,0)</f>
        <v>0</v>
      </c>
      <c r="BG393" s="185">
        <f>IF(N393="zákl. přenesená",J393,0)</f>
        <v>0</v>
      </c>
      <c r="BH393" s="185">
        <f>IF(N393="sníž. přenesená",J393,0)</f>
        <v>0</v>
      </c>
      <c r="BI393" s="185">
        <f>IF(N393="nulová",J393,0)</f>
        <v>0</v>
      </c>
      <c r="BJ393" s="23" t="s">
        <v>24</v>
      </c>
      <c r="BK393" s="185">
        <f>ROUND(I393*H393,2)</f>
        <v>0</v>
      </c>
      <c r="BL393" s="23" t="s">
        <v>176</v>
      </c>
      <c r="BM393" s="23" t="s">
        <v>1788</v>
      </c>
    </row>
    <row r="394" spans="2:51" s="11" customFormat="1" ht="13.5">
      <c r="B394" s="186"/>
      <c r="D394" s="187" t="s">
        <v>161</v>
      </c>
      <c r="E394" s="188" t="s">
        <v>5</v>
      </c>
      <c r="F394" s="189" t="s">
        <v>1789</v>
      </c>
      <c r="H394" s="190">
        <v>1.421</v>
      </c>
      <c r="I394" s="191"/>
      <c r="L394" s="186"/>
      <c r="M394" s="192"/>
      <c r="N394" s="193"/>
      <c r="O394" s="193"/>
      <c r="P394" s="193"/>
      <c r="Q394" s="193"/>
      <c r="R394" s="193"/>
      <c r="S394" s="193"/>
      <c r="T394" s="194"/>
      <c r="AT394" s="195" t="s">
        <v>161</v>
      </c>
      <c r="AU394" s="195" t="s">
        <v>87</v>
      </c>
      <c r="AV394" s="11" t="s">
        <v>87</v>
      </c>
      <c r="AW394" s="11" t="s">
        <v>41</v>
      </c>
      <c r="AX394" s="11" t="s">
        <v>24</v>
      </c>
      <c r="AY394" s="195" t="s">
        <v>151</v>
      </c>
    </row>
    <row r="395" spans="2:65" s="1" customFormat="1" ht="22.5" customHeight="1">
      <c r="B395" s="173"/>
      <c r="C395" s="174" t="s">
        <v>1790</v>
      </c>
      <c r="D395" s="174" t="s">
        <v>154</v>
      </c>
      <c r="E395" s="175" t="s">
        <v>1791</v>
      </c>
      <c r="F395" s="176" t="s">
        <v>1792</v>
      </c>
      <c r="G395" s="177" t="s">
        <v>451</v>
      </c>
      <c r="H395" s="178">
        <v>43.2</v>
      </c>
      <c r="I395" s="179"/>
      <c r="J395" s="180">
        <f>ROUND(I395*H395,2)</f>
        <v>0</v>
      </c>
      <c r="K395" s="176" t="s">
        <v>158</v>
      </c>
      <c r="L395" s="40"/>
      <c r="M395" s="181" t="s">
        <v>5</v>
      </c>
      <c r="N395" s="182" t="s">
        <v>49</v>
      </c>
      <c r="O395" s="41"/>
      <c r="P395" s="183">
        <f>O395*H395</f>
        <v>0</v>
      </c>
      <c r="Q395" s="183">
        <v>7.59E-06</v>
      </c>
      <c r="R395" s="183">
        <f>Q395*H395</f>
        <v>0.00032788800000000003</v>
      </c>
      <c r="S395" s="183">
        <v>0</v>
      </c>
      <c r="T395" s="184">
        <f>S395*H395</f>
        <v>0</v>
      </c>
      <c r="AR395" s="23" t="s">
        <v>176</v>
      </c>
      <c r="AT395" s="23" t="s">
        <v>154</v>
      </c>
      <c r="AU395" s="23" t="s">
        <v>87</v>
      </c>
      <c r="AY395" s="23" t="s">
        <v>151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23" t="s">
        <v>24</v>
      </c>
      <c r="BK395" s="185">
        <f>ROUND(I395*H395,2)</f>
        <v>0</v>
      </c>
      <c r="BL395" s="23" t="s">
        <v>176</v>
      </c>
      <c r="BM395" s="23" t="s">
        <v>1793</v>
      </c>
    </row>
    <row r="396" spans="2:51" s="11" customFormat="1" ht="13.5">
      <c r="B396" s="186"/>
      <c r="D396" s="187" t="s">
        <v>161</v>
      </c>
      <c r="E396" s="188" t="s">
        <v>5</v>
      </c>
      <c r="F396" s="189" t="s">
        <v>1794</v>
      </c>
      <c r="H396" s="190">
        <v>43.2</v>
      </c>
      <c r="I396" s="191"/>
      <c r="L396" s="186"/>
      <c r="M396" s="192"/>
      <c r="N396" s="193"/>
      <c r="O396" s="193"/>
      <c r="P396" s="193"/>
      <c r="Q396" s="193"/>
      <c r="R396" s="193"/>
      <c r="S396" s="193"/>
      <c r="T396" s="194"/>
      <c r="AT396" s="195" t="s">
        <v>161</v>
      </c>
      <c r="AU396" s="195" t="s">
        <v>87</v>
      </c>
      <c r="AV396" s="11" t="s">
        <v>87</v>
      </c>
      <c r="AW396" s="11" t="s">
        <v>41</v>
      </c>
      <c r="AX396" s="11" t="s">
        <v>24</v>
      </c>
      <c r="AY396" s="195" t="s">
        <v>151</v>
      </c>
    </row>
    <row r="397" spans="2:65" s="1" customFormat="1" ht="31.5" customHeight="1">
      <c r="B397" s="173"/>
      <c r="C397" s="174" t="s">
        <v>1795</v>
      </c>
      <c r="D397" s="174" t="s">
        <v>154</v>
      </c>
      <c r="E397" s="175" t="s">
        <v>1796</v>
      </c>
      <c r="F397" s="176" t="s">
        <v>1797</v>
      </c>
      <c r="G397" s="177" t="s">
        <v>451</v>
      </c>
      <c r="H397" s="178">
        <v>12.2</v>
      </c>
      <c r="I397" s="179"/>
      <c r="J397" s="180">
        <f>ROUND(I397*H397,2)</f>
        <v>0</v>
      </c>
      <c r="K397" s="176" t="s">
        <v>158</v>
      </c>
      <c r="L397" s="40"/>
      <c r="M397" s="181" t="s">
        <v>5</v>
      </c>
      <c r="N397" s="182" t="s">
        <v>49</v>
      </c>
      <c r="O397" s="41"/>
      <c r="P397" s="183">
        <f>O397*H397</f>
        <v>0</v>
      </c>
      <c r="Q397" s="183">
        <v>8.05E-06</v>
      </c>
      <c r="R397" s="183">
        <f>Q397*H397</f>
        <v>9.820999999999998E-05</v>
      </c>
      <c r="S397" s="183">
        <v>0</v>
      </c>
      <c r="T397" s="184">
        <f>S397*H397</f>
        <v>0</v>
      </c>
      <c r="AR397" s="23" t="s">
        <v>176</v>
      </c>
      <c r="AT397" s="23" t="s">
        <v>154</v>
      </c>
      <c r="AU397" s="23" t="s">
        <v>87</v>
      </c>
      <c r="AY397" s="23" t="s">
        <v>151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23" t="s">
        <v>24</v>
      </c>
      <c r="BK397" s="185">
        <f>ROUND(I397*H397,2)</f>
        <v>0</v>
      </c>
      <c r="BL397" s="23" t="s">
        <v>176</v>
      </c>
      <c r="BM397" s="23" t="s">
        <v>1798</v>
      </c>
    </row>
    <row r="398" spans="2:51" s="12" customFormat="1" ht="13.5">
      <c r="B398" s="211"/>
      <c r="D398" s="206" t="s">
        <v>161</v>
      </c>
      <c r="E398" s="212" t="s">
        <v>5</v>
      </c>
      <c r="F398" s="213" t="s">
        <v>1799</v>
      </c>
      <c r="H398" s="214" t="s">
        <v>5</v>
      </c>
      <c r="I398" s="215"/>
      <c r="L398" s="211"/>
      <c r="M398" s="216"/>
      <c r="N398" s="217"/>
      <c r="O398" s="217"/>
      <c r="P398" s="217"/>
      <c r="Q398" s="217"/>
      <c r="R398" s="217"/>
      <c r="S398" s="217"/>
      <c r="T398" s="218"/>
      <c r="AT398" s="214" t="s">
        <v>161</v>
      </c>
      <c r="AU398" s="214" t="s">
        <v>87</v>
      </c>
      <c r="AV398" s="12" t="s">
        <v>24</v>
      </c>
      <c r="AW398" s="12" t="s">
        <v>41</v>
      </c>
      <c r="AX398" s="12" t="s">
        <v>78</v>
      </c>
      <c r="AY398" s="214" t="s">
        <v>151</v>
      </c>
    </row>
    <row r="399" spans="2:51" s="11" customFormat="1" ht="13.5">
      <c r="B399" s="186"/>
      <c r="D399" s="187" t="s">
        <v>161</v>
      </c>
      <c r="E399" s="188" t="s">
        <v>5</v>
      </c>
      <c r="F399" s="189" t="s">
        <v>1800</v>
      </c>
      <c r="H399" s="190">
        <v>12.2</v>
      </c>
      <c r="I399" s="191"/>
      <c r="L399" s="186"/>
      <c r="M399" s="192"/>
      <c r="N399" s="193"/>
      <c r="O399" s="193"/>
      <c r="P399" s="193"/>
      <c r="Q399" s="193"/>
      <c r="R399" s="193"/>
      <c r="S399" s="193"/>
      <c r="T399" s="194"/>
      <c r="AT399" s="195" t="s">
        <v>161</v>
      </c>
      <c r="AU399" s="195" t="s">
        <v>87</v>
      </c>
      <c r="AV399" s="11" t="s">
        <v>87</v>
      </c>
      <c r="AW399" s="11" t="s">
        <v>41</v>
      </c>
      <c r="AX399" s="11" t="s">
        <v>24</v>
      </c>
      <c r="AY399" s="195" t="s">
        <v>151</v>
      </c>
    </row>
    <row r="400" spans="2:65" s="1" customFormat="1" ht="22.5" customHeight="1">
      <c r="B400" s="173"/>
      <c r="C400" s="174" t="s">
        <v>1801</v>
      </c>
      <c r="D400" s="174" t="s">
        <v>154</v>
      </c>
      <c r="E400" s="175" t="s">
        <v>1802</v>
      </c>
      <c r="F400" s="176" t="s">
        <v>1803</v>
      </c>
      <c r="G400" s="177" t="s">
        <v>451</v>
      </c>
      <c r="H400" s="178">
        <v>27.7</v>
      </c>
      <c r="I400" s="179"/>
      <c r="J400" s="180">
        <f>ROUND(I400*H400,2)</f>
        <v>0</v>
      </c>
      <c r="K400" s="176" t="s">
        <v>158</v>
      </c>
      <c r="L400" s="40"/>
      <c r="M400" s="181" t="s">
        <v>5</v>
      </c>
      <c r="N400" s="182" t="s">
        <v>49</v>
      </c>
      <c r="O400" s="41"/>
      <c r="P400" s="183">
        <f>O400*H400</f>
        <v>0</v>
      </c>
      <c r="Q400" s="183">
        <v>0.0001103</v>
      </c>
      <c r="R400" s="183">
        <f>Q400*H400</f>
        <v>0.00305531</v>
      </c>
      <c r="S400" s="183">
        <v>0</v>
      </c>
      <c r="T400" s="184">
        <f>S400*H400</f>
        <v>0</v>
      </c>
      <c r="AR400" s="23" t="s">
        <v>176</v>
      </c>
      <c r="AT400" s="23" t="s">
        <v>154</v>
      </c>
      <c r="AU400" s="23" t="s">
        <v>87</v>
      </c>
      <c r="AY400" s="23" t="s">
        <v>151</v>
      </c>
      <c r="BE400" s="185">
        <f>IF(N400="základní",J400,0)</f>
        <v>0</v>
      </c>
      <c r="BF400" s="185">
        <f>IF(N400="snížená",J400,0)</f>
        <v>0</v>
      </c>
      <c r="BG400" s="185">
        <f>IF(N400="zákl. přenesená",J400,0)</f>
        <v>0</v>
      </c>
      <c r="BH400" s="185">
        <f>IF(N400="sníž. přenesená",J400,0)</f>
        <v>0</v>
      </c>
      <c r="BI400" s="185">
        <f>IF(N400="nulová",J400,0)</f>
        <v>0</v>
      </c>
      <c r="BJ400" s="23" t="s">
        <v>24</v>
      </c>
      <c r="BK400" s="185">
        <f>ROUND(I400*H400,2)</f>
        <v>0</v>
      </c>
      <c r="BL400" s="23" t="s">
        <v>176</v>
      </c>
      <c r="BM400" s="23" t="s">
        <v>1804</v>
      </c>
    </row>
    <row r="401" spans="2:51" s="12" customFormat="1" ht="13.5">
      <c r="B401" s="211"/>
      <c r="D401" s="206" t="s">
        <v>161</v>
      </c>
      <c r="E401" s="212" t="s">
        <v>5</v>
      </c>
      <c r="F401" s="213" t="s">
        <v>1805</v>
      </c>
      <c r="H401" s="214" t="s">
        <v>5</v>
      </c>
      <c r="I401" s="215"/>
      <c r="L401" s="211"/>
      <c r="M401" s="216"/>
      <c r="N401" s="217"/>
      <c r="O401" s="217"/>
      <c r="P401" s="217"/>
      <c r="Q401" s="217"/>
      <c r="R401" s="217"/>
      <c r="S401" s="217"/>
      <c r="T401" s="218"/>
      <c r="AT401" s="214" t="s">
        <v>161</v>
      </c>
      <c r="AU401" s="214" t="s">
        <v>87</v>
      </c>
      <c r="AV401" s="12" t="s">
        <v>24</v>
      </c>
      <c r="AW401" s="12" t="s">
        <v>41</v>
      </c>
      <c r="AX401" s="12" t="s">
        <v>78</v>
      </c>
      <c r="AY401" s="214" t="s">
        <v>151</v>
      </c>
    </row>
    <row r="402" spans="2:51" s="11" customFormat="1" ht="13.5">
      <c r="B402" s="186"/>
      <c r="D402" s="187" t="s">
        <v>161</v>
      </c>
      <c r="E402" s="188" t="s">
        <v>5</v>
      </c>
      <c r="F402" s="189" t="s">
        <v>1806</v>
      </c>
      <c r="H402" s="190">
        <v>27.7</v>
      </c>
      <c r="I402" s="191"/>
      <c r="L402" s="186"/>
      <c r="M402" s="192"/>
      <c r="N402" s="193"/>
      <c r="O402" s="193"/>
      <c r="P402" s="193"/>
      <c r="Q402" s="193"/>
      <c r="R402" s="193"/>
      <c r="S402" s="193"/>
      <c r="T402" s="194"/>
      <c r="AT402" s="195" t="s">
        <v>161</v>
      </c>
      <c r="AU402" s="195" t="s">
        <v>87</v>
      </c>
      <c r="AV402" s="11" t="s">
        <v>87</v>
      </c>
      <c r="AW402" s="11" t="s">
        <v>41</v>
      </c>
      <c r="AX402" s="11" t="s">
        <v>24</v>
      </c>
      <c r="AY402" s="195" t="s">
        <v>151</v>
      </c>
    </row>
    <row r="403" spans="2:65" s="1" customFormat="1" ht="22.5" customHeight="1">
      <c r="B403" s="173"/>
      <c r="C403" s="174" t="s">
        <v>1807</v>
      </c>
      <c r="D403" s="174" t="s">
        <v>154</v>
      </c>
      <c r="E403" s="175" t="s">
        <v>1808</v>
      </c>
      <c r="F403" s="176" t="s">
        <v>1809</v>
      </c>
      <c r="G403" s="177" t="s">
        <v>451</v>
      </c>
      <c r="H403" s="178">
        <v>12.2</v>
      </c>
      <c r="I403" s="179"/>
      <c r="J403" s="180">
        <f>ROUND(I403*H403,2)</f>
        <v>0</v>
      </c>
      <c r="K403" s="176" t="s">
        <v>158</v>
      </c>
      <c r="L403" s="40"/>
      <c r="M403" s="181" t="s">
        <v>5</v>
      </c>
      <c r="N403" s="182" t="s">
        <v>49</v>
      </c>
      <c r="O403" s="41"/>
      <c r="P403" s="183">
        <f>O403*H403</f>
        <v>0</v>
      </c>
      <c r="Q403" s="183">
        <v>0.0003409</v>
      </c>
      <c r="R403" s="183">
        <f>Q403*H403</f>
        <v>0.00415898</v>
      </c>
      <c r="S403" s="183">
        <v>0</v>
      </c>
      <c r="T403" s="184">
        <f>S403*H403</f>
        <v>0</v>
      </c>
      <c r="AR403" s="23" t="s">
        <v>176</v>
      </c>
      <c r="AT403" s="23" t="s">
        <v>154</v>
      </c>
      <c r="AU403" s="23" t="s">
        <v>87</v>
      </c>
      <c r="AY403" s="23" t="s">
        <v>151</v>
      </c>
      <c r="BE403" s="185">
        <f>IF(N403="základní",J403,0)</f>
        <v>0</v>
      </c>
      <c r="BF403" s="185">
        <f>IF(N403="snížená",J403,0)</f>
        <v>0</v>
      </c>
      <c r="BG403" s="185">
        <f>IF(N403="zákl. přenesená",J403,0)</f>
        <v>0</v>
      </c>
      <c r="BH403" s="185">
        <f>IF(N403="sníž. přenesená",J403,0)</f>
        <v>0</v>
      </c>
      <c r="BI403" s="185">
        <f>IF(N403="nulová",J403,0)</f>
        <v>0</v>
      </c>
      <c r="BJ403" s="23" t="s">
        <v>24</v>
      </c>
      <c r="BK403" s="185">
        <f>ROUND(I403*H403,2)</f>
        <v>0</v>
      </c>
      <c r="BL403" s="23" t="s">
        <v>176</v>
      </c>
      <c r="BM403" s="23" t="s">
        <v>1810</v>
      </c>
    </row>
    <row r="404" spans="2:65" s="1" customFormat="1" ht="22.5" customHeight="1">
      <c r="B404" s="173"/>
      <c r="C404" s="174" t="s">
        <v>1811</v>
      </c>
      <c r="D404" s="174" t="s">
        <v>154</v>
      </c>
      <c r="E404" s="175" t="s">
        <v>1812</v>
      </c>
      <c r="F404" s="176" t="s">
        <v>1813</v>
      </c>
      <c r="G404" s="177" t="s">
        <v>451</v>
      </c>
      <c r="H404" s="178">
        <v>27.7</v>
      </c>
      <c r="I404" s="179"/>
      <c r="J404" s="180">
        <f>ROUND(I404*H404,2)</f>
        <v>0</v>
      </c>
      <c r="K404" s="176" t="s">
        <v>158</v>
      </c>
      <c r="L404" s="40"/>
      <c r="M404" s="181" t="s">
        <v>5</v>
      </c>
      <c r="N404" s="182" t="s">
        <v>49</v>
      </c>
      <c r="O404" s="41"/>
      <c r="P404" s="183">
        <f>O404*H404</f>
        <v>0</v>
      </c>
      <c r="Q404" s="183">
        <v>0.0002756</v>
      </c>
      <c r="R404" s="183">
        <f>Q404*H404</f>
        <v>0.0076341199999999994</v>
      </c>
      <c r="S404" s="183">
        <v>0</v>
      </c>
      <c r="T404" s="184">
        <f>S404*H404</f>
        <v>0</v>
      </c>
      <c r="AR404" s="23" t="s">
        <v>176</v>
      </c>
      <c r="AT404" s="23" t="s">
        <v>154</v>
      </c>
      <c r="AU404" s="23" t="s">
        <v>87</v>
      </c>
      <c r="AY404" s="23" t="s">
        <v>151</v>
      </c>
      <c r="BE404" s="185">
        <f>IF(N404="základní",J404,0)</f>
        <v>0</v>
      </c>
      <c r="BF404" s="185">
        <f>IF(N404="snížená",J404,0)</f>
        <v>0</v>
      </c>
      <c r="BG404" s="185">
        <f>IF(N404="zákl. přenesená",J404,0)</f>
        <v>0</v>
      </c>
      <c r="BH404" s="185">
        <f>IF(N404="sníž. přenesená",J404,0)</f>
        <v>0</v>
      </c>
      <c r="BI404" s="185">
        <f>IF(N404="nulová",J404,0)</f>
        <v>0</v>
      </c>
      <c r="BJ404" s="23" t="s">
        <v>24</v>
      </c>
      <c r="BK404" s="185">
        <f>ROUND(I404*H404,2)</f>
        <v>0</v>
      </c>
      <c r="BL404" s="23" t="s">
        <v>176</v>
      </c>
      <c r="BM404" s="23" t="s">
        <v>1814</v>
      </c>
    </row>
    <row r="405" spans="2:51" s="12" customFormat="1" ht="13.5">
      <c r="B405" s="211"/>
      <c r="D405" s="206" t="s">
        <v>161</v>
      </c>
      <c r="E405" s="212" t="s">
        <v>5</v>
      </c>
      <c r="F405" s="213" t="s">
        <v>1815</v>
      </c>
      <c r="H405" s="214" t="s">
        <v>5</v>
      </c>
      <c r="I405" s="215"/>
      <c r="L405" s="211"/>
      <c r="M405" s="216"/>
      <c r="N405" s="217"/>
      <c r="O405" s="217"/>
      <c r="P405" s="217"/>
      <c r="Q405" s="217"/>
      <c r="R405" s="217"/>
      <c r="S405" s="217"/>
      <c r="T405" s="218"/>
      <c r="AT405" s="214" t="s">
        <v>161</v>
      </c>
      <c r="AU405" s="214" t="s">
        <v>87</v>
      </c>
      <c r="AV405" s="12" t="s">
        <v>24</v>
      </c>
      <c r="AW405" s="12" t="s">
        <v>41</v>
      </c>
      <c r="AX405" s="12" t="s">
        <v>78</v>
      </c>
      <c r="AY405" s="214" t="s">
        <v>151</v>
      </c>
    </row>
    <row r="406" spans="2:51" s="11" customFormat="1" ht="13.5">
      <c r="B406" s="186"/>
      <c r="D406" s="187" t="s">
        <v>161</v>
      </c>
      <c r="E406" s="188" t="s">
        <v>5</v>
      </c>
      <c r="F406" s="189" t="s">
        <v>1816</v>
      </c>
      <c r="H406" s="190">
        <v>27.7</v>
      </c>
      <c r="I406" s="191"/>
      <c r="L406" s="186"/>
      <c r="M406" s="192"/>
      <c r="N406" s="193"/>
      <c r="O406" s="193"/>
      <c r="P406" s="193"/>
      <c r="Q406" s="193"/>
      <c r="R406" s="193"/>
      <c r="S406" s="193"/>
      <c r="T406" s="194"/>
      <c r="AT406" s="195" t="s">
        <v>161</v>
      </c>
      <c r="AU406" s="195" t="s">
        <v>87</v>
      </c>
      <c r="AV406" s="11" t="s">
        <v>87</v>
      </c>
      <c r="AW406" s="11" t="s">
        <v>41</v>
      </c>
      <c r="AX406" s="11" t="s">
        <v>24</v>
      </c>
      <c r="AY406" s="195" t="s">
        <v>151</v>
      </c>
    </row>
    <row r="407" spans="2:65" s="1" customFormat="1" ht="31.5" customHeight="1">
      <c r="B407" s="173"/>
      <c r="C407" s="174" t="s">
        <v>1817</v>
      </c>
      <c r="D407" s="174" t="s">
        <v>154</v>
      </c>
      <c r="E407" s="175" t="s">
        <v>1818</v>
      </c>
      <c r="F407" s="176" t="s">
        <v>1819</v>
      </c>
      <c r="G407" s="177" t="s">
        <v>451</v>
      </c>
      <c r="H407" s="178">
        <v>43.2</v>
      </c>
      <c r="I407" s="179"/>
      <c r="J407" s="180">
        <f>ROUND(I407*H407,2)</f>
        <v>0</v>
      </c>
      <c r="K407" s="176" t="s">
        <v>158</v>
      </c>
      <c r="L407" s="40"/>
      <c r="M407" s="181" t="s">
        <v>5</v>
      </c>
      <c r="N407" s="182" t="s">
        <v>49</v>
      </c>
      <c r="O407" s="41"/>
      <c r="P407" s="183">
        <f>O407*H407</f>
        <v>0</v>
      </c>
      <c r="Q407" s="183">
        <v>0.004297</v>
      </c>
      <c r="R407" s="183">
        <f>Q407*H407</f>
        <v>0.1856304</v>
      </c>
      <c r="S407" s="183">
        <v>0</v>
      </c>
      <c r="T407" s="184">
        <f>S407*H407</f>
        <v>0</v>
      </c>
      <c r="AR407" s="23" t="s">
        <v>176</v>
      </c>
      <c r="AT407" s="23" t="s">
        <v>154</v>
      </c>
      <c r="AU407" s="23" t="s">
        <v>87</v>
      </c>
      <c r="AY407" s="23" t="s">
        <v>151</v>
      </c>
      <c r="BE407" s="185">
        <f>IF(N407="základní",J407,0)</f>
        <v>0</v>
      </c>
      <c r="BF407" s="185">
        <f>IF(N407="snížená",J407,0)</f>
        <v>0</v>
      </c>
      <c r="BG407" s="185">
        <f>IF(N407="zákl. přenesená",J407,0)</f>
        <v>0</v>
      </c>
      <c r="BH407" s="185">
        <f>IF(N407="sníž. přenesená",J407,0)</f>
        <v>0</v>
      </c>
      <c r="BI407" s="185">
        <f>IF(N407="nulová",J407,0)</f>
        <v>0</v>
      </c>
      <c r="BJ407" s="23" t="s">
        <v>24</v>
      </c>
      <c r="BK407" s="185">
        <f>ROUND(I407*H407,2)</f>
        <v>0</v>
      </c>
      <c r="BL407" s="23" t="s">
        <v>176</v>
      </c>
      <c r="BM407" s="23" t="s">
        <v>1820</v>
      </c>
    </row>
    <row r="408" spans="2:51" s="12" customFormat="1" ht="13.5">
      <c r="B408" s="211"/>
      <c r="D408" s="206" t="s">
        <v>161</v>
      </c>
      <c r="E408" s="212" t="s">
        <v>5</v>
      </c>
      <c r="F408" s="213" t="s">
        <v>1821</v>
      </c>
      <c r="H408" s="214" t="s">
        <v>5</v>
      </c>
      <c r="I408" s="215"/>
      <c r="L408" s="211"/>
      <c r="M408" s="216"/>
      <c r="N408" s="217"/>
      <c r="O408" s="217"/>
      <c r="P408" s="217"/>
      <c r="Q408" s="217"/>
      <c r="R408" s="217"/>
      <c r="S408" s="217"/>
      <c r="T408" s="218"/>
      <c r="AT408" s="214" t="s">
        <v>161</v>
      </c>
      <c r="AU408" s="214" t="s">
        <v>87</v>
      </c>
      <c r="AV408" s="12" t="s">
        <v>24</v>
      </c>
      <c r="AW408" s="12" t="s">
        <v>41</v>
      </c>
      <c r="AX408" s="12" t="s">
        <v>78</v>
      </c>
      <c r="AY408" s="214" t="s">
        <v>151</v>
      </c>
    </row>
    <row r="409" spans="2:51" s="11" customFormat="1" ht="13.5">
      <c r="B409" s="186"/>
      <c r="D409" s="206" t="s">
        <v>161</v>
      </c>
      <c r="E409" s="195" t="s">
        <v>5</v>
      </c>
      <c r="F409" s="207" t="s">
        <v>1822</v>
      </c>
      <c r="H409" s="208">
        <v>43.2</v>
      </c>
      <c r="I409" s="191"/>
      <c r="L409" s="186"/>
      <c r="M409" s="192"/>
      <c r="N409" s="193"/>
      <c r="O409" s="193"/>
      <c r="P409" s="193"/>
      <c r="Q409" s="193"/>
      <c r="R409" s="193"/>
      <c r="S409" s="193"/>
      <c r="T409" s="194"/>
      <c r="AT409" s="195" t="s">
        <v>161</v>
      </c>
      <c r="AU409" s="195" t="s">
        <v>87</v>
      </c>
      <c r="AV409" s="11" t="s">
        <v>87</v>
      </c>
      <c r="AW409" s="11" t="s">
        <v>41</v>
      </c>
      <c r="AX409" s="11" t="s">
        <v>78</v>
      </c>
      <c r="AY409" s="195" t="s">
        <v>151</v>
      </c>
    </row>
    <row r="410" spans="2:51" s="13" customFormat="1" ht="13.5">
      <c r="B410" s="225"/>
      <c r="D410" s="187" t="s">
        <v>161</v>
      </c>
      <c r="E410" s="226" t="s">
        <v>5</v>
      </c>
      <c r="F410" s="227" t="s">
        <v>283</v>
      </c>
      <c r="H410" s="228">
        <v>43.2</v>
      </c>
      <c r="I410" s="229"/>
      <c r="L410" s="225"/>
      <c r="M410" s="230"/>
      <c r="N410" s="231"/>
      <c r="O410" s="231"/>
      <c r="P410" s="231"/>
      <c r="Q410" s="231"/>
      <c r="R410" s="231"/>
      <c r="S410" s="231"/>
      <c r="T410" s="232"/>
      <c r="AT410" s="233" t="s">
        <v>161</v>
      </c>
      <c r="AU410" s="233" t="s">
        <v>87</v>
      </c>
      <c r="AV410" s="13" t="s">
        <v>176</v>
      </c>
      <c r="AW410" s="13" t="s">
        <v>41</v>
      </c>
      <c r="AX410" s="13" t="s">
        <v>24</v>
      </c>
      <c r="AY410" s="233" t="s">
        <v>151</v>
      </c>
    </row>
    <row r="411" spans="2:65" s="1" customFormat="1" ht="22.5" customHeight="1">
      <c r="B411" s="173"/>
      <c r="C411" s="174" t="s">
        <v>1823</v>
      </c>
      <c r="D411" s="174" t="s">
        <v>154</v>
      </c>
      <c r="E411" s="175" t="s">
        <v>1824</v>
      </c>
      <c r="F411" s="176" t="s">
        <v>1825</v>
      </c>
      <c r="G411" s="177" t="s">
        <v>278</v>
      </c>
      <c r="H411" s="178">
        <v>97.8</v>
      </c>
      <c r="I411" s="179"/>
      <c r="J411" s="180">
        <f>ROUND(I411*H411,2)</f>
        <v>0</v>
      </c>
      <c r="K411" s="176" t="s">
        <v>158</v>
      </c>
      <c r="L411" s="40"/>
      <c r="M411" s="181" t="s">
        <v>5</v>
      </c>
      <c r="N411" s="182" t="s">
        <v>49</v>
      </c>
      <c r="O411" s="41"/>
      <c r="P411" s="183">
        <f>O411*H411</f>
        <v>0</v>
      </c>
      <c r="Q411" s="183">
        <v>0.0011</v>
      </c>
      <c r="R411" s="183">
        <f>Q411*H411</f>
        <v>0.10758000000000001</v>
      </c>
      <c r="S411" s="183">
        <v>0</v>
      </c>
      <c r="T411" s="184">
        <f>S411*H411</f>
        <v>0</v>
      </c>
      <c r="AR411" s="23" t="s">
        <v>176</v>
      </c>
      <c r="AT411" s="23" t="s">
        <v>154</v>
      </c>
      <c r="AU411" s="23" t="s">
        <v>87</v>
      </c>
      <c r="AY411" s="23" t="s">
        <v>151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23" t="s">
        <v>24</v>
      </c>
      <c r="BK411" s="185">
        <f>ROUND(I411*H411,2)</f>
        <v>0</v>
      </c>
      <c r="BL411" s="23" t="s">
        <v>176</v>
      </c>
      <c r="BM411" s="23" t="s">
        <v>1826</v>
      </c>
    </row>
    <row r="412" spans="2:51" s="12" customFormat="1" ht="27">
      <c r="B412" s="211"/>
      <c r="D412" s="206" t="s">
        <v>161</v>
      </c>
      <c r="E412" s="212" t="s">
        <v>5</v>
      </c>
      <c r="F412" s="213" t="s">
        <v>1827</v>
      </c>
      <c r="H412" s="214" t="s">
        <v>5</v>
      </c>
      <c r="I412" s="215"/>
      <c r="L412" s="211"/>
      <c r="M412" s="216"/>
      <c r="N412" s="217"/>
      <c r="O412" s="217"/>
      <c r="P412" s="217"/>
      <c r="Q412" s="217"/>
      <c r="R412" s="217"/>
      <c r="S412" s="217"/>
      <c r="T412" s="218"/>
      <c r="AT412" s="214" t="s">
        <v>161</v>
      </c>
      <c r="AU412" s="214" t="s">
        <v>87</v>
      </c>
      <c r="AV412" s="12" t="s">
        <v>24</v>
      </c>
      <c r="AW412" s="12" t="s">
        <v>41</v>
      </c>
      <c r="AX412" s="12" t="s">
        <v>78</v>
      </c>
      <c r="AY412" s="214" t="s">
        <v>151</v>
      </c>
    </row>
    <row r="413" spans="2:51" s="12" customFormat="1" ht="13.5">
      <c r="B413" s="211"/>
      <c r="D413" s="206" t="s">
        <v>161</v>
      </c>
      <c r="E413" s="212" t="s">
        <v>5</v>
      </c>
      <c r="F413" s="213" t="s">
        <v>1828</v>
      </c>
      <c r="H413" s="214" t="s">
        <v>5</v>
      </c>
      <c r="I413" s="215"/>
      <c r="L413" s="211"/>
      <c r="M413" s="216"/>
      <c r="N413" s="217"/>
      <c r="O413" s="217"/>
      <c r="P413" s="217"/>
      <c r="Q413" s="217"/>
      <c r="R413" s="217"/>
      <c r="S413" s="217"/>
      <c r="T413" s="218"/>
      <c r="AT413" s="214" t="s">
        <v>161</v>
      </c>
      <c r="AU413" s="214" t="s">
        <v>87</v>
      </c>
      <c r="AV413" s="12" t="s">
        <v>24</v>
      </c>
      <c r="AW413" s="12" t="s">
        <v>41</v>
      </c>
      <c r="AX413" s="12" t="s">
        <v>78</v>
      </c>
      <c r="AY413" s="214" t="s">
        <v>151</v>
      </c>
    </row>
    <row r="414" spans="2:51" s="12" customFormat="1" ht="13.5">
      <c r="B414" s="211"/>
      <c r="D414" s="206" t="s">
        <v>161</v>
      </c>
      <c r="E414" s="212" t="s">
        <v>5</v>
      </c>
      <c r="F414" s="213" t="s">
        <v>1829</v>
      </c>
      <c r="H414" s="214" t="s">
        <v>5</v>
      </c>
      <c r="I414" s="215"/>
      <c r="L414" s="211"/>
      <c r="M414" s="216"/>
      <c r="N414" s="217"/>
      <c r="O414" s="217"/>
      <c r="P414" s="217"/>
      <c r="Q414" s="217"/>
      <c r="R414" s="217"/>
      <c r="S414" s="217"/>
      <c r="T414" s="218"/>
      <c r="AT414" s="214" t="s">
        <v>161</v>
      </c>
      <c r="AU414" s="214" t="s">
        <v>87</v>
      </c>
      <c r="AV414" s="12" t="s">
        <v>24</v>
      </c>
      <c r="AW414" s="12" t="s">
        <v>41</v>
      </c>
      <c r="AX414" s="12" t="s">
        <v>78</v>
      </c>
      <c r="AY414" s="214" t="s">
        <v>151</v>
      </c>
    </row>
    <row r="415" spans="2:51" s="11" customFormat="1" ht="13.5">
      <c r="B415" s="186"/>
      <c r="D415" s="206" t="s">
        <v>161</v>
      </c>
      <c r="E415" s="195" t="s">
        <v>5</v>
      </c>
      <c r="F415" s="207" t="s">
        <v>1830</v>
      </c>
      <c r="H415" s="208">
        <v>53.1</v>
      </c>
      <c r="I415" s="191"/>
      <c r="L415" s="186"/>
      <c r="M415" s="192"/>
      <c r="N415" s="193"/>
      <c r="O415" s="193"/>
      <c r="P415" s="193"/>
      <c r="Q415" s="193"/>
      <c r="R415" s="193"/>
      <c r="S415" s="193"/>
      <c r="T415" s="194"/>
      <c r="AT415" s="195" t="s">
        <v>161</v>
      </c>
      <c r="AU415" s="195" t="s">
        <v>87</v>
      </c>
      <c r="AV415" s="11" t="s">
        <v>87</v>
      </c>
      <c r="AW415" s="11" t="s">
        <v>41</v>
      </c>
      <c r="AX415" s="11" t="s">
        <v>78</v>
      </c>
      <c r="AY415" s="195" t="s">
        <v>151</v>
      </c>
    </row>
    <row r="416" spans="2:51" s="12" customFormat="1" ht="13.5">
      <c r="B416" s="211"/>
      <c r="D416" s="206" t="s">
        <v>161</v>
      </c>
      <c r="E416" s="212" t="s">
        <v>5</v>
      </c>
      <c r="F416" s="213" t="s">
        <v>1831</v>
      </c>
      <c r="H416" s="214" t="s">
        <v>5</v>
      </c>
      <c r="I416" s="215"/>
      <c r="L416" s="211"/>
      <c r="M416" s="216"/>
      <c r="N416" s="217"/>
      <c r="O416" s="217"/>
      <c r="P416" s="217"/>
      <c r="Q416" s="217"/>
      <c r="R416" s="217"/>
      <c r="S416" s="217"/>
      <c r="T416" s="218"/>
      <c r="AT416" s="214" t="s">
        <v>161</v>
      </c>
      <c r="AU416" s="214" t="s">
        <v>87</v>
      </c>
      <c r="AV416" s="12" t="s">
        <v>24</v>
      </c>
      <c r="AW416" s="12" t="s">
        <v>41</v>
      </c>
      <c r="AX416" s="12" t="s">
        <v>78</v>
      </c>
      <c r="AY416" s="214" t="s">
        <v>151</v>
      </c>
    </row>
    <row r="417" spans="2:51" s="11" customFormat="1" ht="13.5">
      <c r="B417" s="186"/>
      <c r="D417" s="206" t="s">
        <v>161</v>
      </c>
      <c r="E417" s="195" t="s">
        <v>5</v>
      </c>
      <c r="F417" s="207" t="s">
        <v>1832</v>
      </c>
      <c r="H417" s="208">
        <v>44.7</v>
      </c>
      <c r="I417" s="191"/>
      <c r="L417" s="186"/>
      <c r="M417" s="192"/>
      <c r="N417" s="193"/>
      <c r="O417" s="193"/>
      <c r="P417" s="193"/>
      <c r="Q417" s="193"/>
      <c r="R417" s="193"/>
      <c r="S417" s="193"/>
      <c r="T417" s="194"/>
      <c r="AT417" s="195" t="s">
        <v>161</v>
      </c>
      <c r="AU417" s="195" t="s">
        <v>87</v>
      </c>
      <c r="AV417" s="11" t="s">
        <v>87</v>
      </c>
      <c r="AW417" s="11" t="s">
        <v>41</v>
      </c>
      <c r="AX417" s="11" t="s">
        <v>78</v>
      </c>
      <c r="AY417" s="195" t="s">
        <v>151</v>
      </c>
    </row>
    <row r="418" spans="2:51" s="13" customFormat="1" ht="13.5">
      <c r="B418" s="225"/>
      <c r="D418" s="187" t="s">
        <v>161</v>
      </c>
      <c r="E418" s="226" t="s">
        <v>5</v>
      </c>
      <c r="F418" s="227" t="s">
        <v>283</v>
      </c>
      <c r="H418" s="228">
        <v>97.8</v>
      </c>
      <c r="I418" s="229"/>
      <c r="L418" s="225"/>
      <c r="M418" s="230"/>
      <c r="N418" s="231"/>
      <c r="O418" s="231"/>
      <c r="P418" s="231"/>
      <c r="Q418" s="231"/>
      <c r="R418" s="231"/>
      <c r="S418" s="231"/>
      <c r="T418" s="232"/>
      <c r="AT418" s="233" t="s">
        <v>161</v>
      </c>
      <c r="AU418" s="233" t="s">
        <v>87</v>
      </c>
      <c r="AV418" s="13" t="s">
        <v>176</v>
      </c>
      <c r="AW418" s="13" t="s">
        <v>41</v>
      </c>
      <c r="AX418" s="13" t="s">
        <v>24</v>
      </c>
      <c r="AY418" s="233" t="s">
        <v>151</v>
      </c>
    </row>
    <row r="419" spans="2:65" s="1" customFormat="1" ht="22.5" customHeight="1">
      <c r="B419" s="173"/>
      <c r="C419" s="174" t="s">
        <v>1833</v>
      </c>
      <c r="D419" s="174" t="s">
        <v>154</v>
      </c>
      <c r="E419" s="175" t="s">
        <v>1834</v>
      </c>
      <c r="F419" s="176" t="s">
        <v>1835</v>
      </c>
      <c r="G419" s="177" t="s">
        <v>278</v>
      </c>
      <c r="H419" s="178">
        <v>97.8</v>
      </c>
      <c r="I419" s="179"/>
      <c r="J419" s="180">
        <f>ROUND(I419*H419,2)</f>
        <v>0</v>
      </c>
      <c r="K419" s="176" t="s">
        <v>158</v>
      </c>
      <c r="L419" s="40"/>
      <c r="M419" s="181" t="s">
        <v>5</v>
      </c>
      <c r="N419" s="182" t="s">
        <v>49</v>
      </c>
      <c r="O419" s="41"/>
      <c r="P419" s="183">
        <f>O419*H419</f>
        <v>0</v>
      </c>
      <c r="Q419" s="183">
        <v>0.00102</v>
      </c>
      <c r="R419" s="183">
        <f>Q419*H419</f>
        <v>0.099756</v>
      </c>
      <c r="S419" s="183">
        <v>0</v>
      </c>
      <c r="T419" s="184">
        <f>S419*H419</f>
        <v>0</v>
      </c>
      <c r="AR419" s="23" t="s">
        <v>176</v>
      </c>
      <c r="AT419" s="23" t="s">
        <v>154</v>
      </c>
      <c r="AU419" s="23" t="s">
        <v>87</v>
      </c>
      <c r="AY419" s="23" t="s">
        <v>151</v>
      </c>
      <c r="BE419" s="185">
        <f>IF(N419="základní",J419,0)</f>
        <v>0</v>
      </c>
      <c r="BF419" s="185">
        <f>IF(N419="snížená",J419,0)</f>
        <v>0</v>
      </c>
      <c r="BG419" s="185">
        <f>IF(N419="zákl. přenesená",J419,0)</f>
        <v>0</v>
      </c>
      <c r="BH419" s="185">
        <f>IF(N419="sníž. přenesená",J419,0)</f>
        <v>0</v>
      </c>
      <c r="BI419" s="185">
        <f>IF(N419="nulová",J419,0)</f>
        <v>0</v>
      </c>
      <c r="BJ419" s="23" t="s">
        <v>24</v>
      </c>
      <c r="BK419" s="185">
        <f>ROUND(I419*H419,2)</f>
        <v>0</v>
      </c>
      <c r="BL419" s="23" t="s">
        <v>176</v>
      </c>
      <c r="BM419" s="23" t="s">
        <v>1836</v>
      </c>
    </row>
    <row r="420" spans="2:51" s="11" customFormat="1" ht="13.5">
      <c r="B420" s="186"/>
      <c r="D420" s="187" t="s">
        <v>161</v>
      </c>
      <c r="E420" s="188" t="s">
        <v>5</v>
      </c>
      <c r="F420" s="189" t="s">
        <v>1837</v>
      </c>
      <c r="H420" s="190">
        <v>97.8</v>
      </c>
      <c r="I420" s="191"/>
      <c r="L420" s="186"/>
      <c r="M420" s="192"/>
      <c r="N420" s="193"/>
      <c r="O420" s="193"/>
      <c r="P420" s="193"/>
      <c r="Q420" s="193"/>
      <c r="R420" s="193"/>
      <c r="S420" s="193"/>
      <c r="T420" s="194"/>
      <c r="AT420" s="195" t="s">
        <v>161</v>
      </c>
      <c r="AU420" s="195" t="s">
        <v>87</v>
      </c>
      <c r="AV420" s="11" t="s">
        <v>87</v>
      </c>
      <c r="AW420" s="11" t="s">
        <v>41</v>
      </c>
      <c r="AX420" s="11" t="s">
        <v>24</v>
      </c>
      <c r="AY420" s="195" t="s">
        <v>151</v>
      </c>
    </row>
    <row r="421" spans="2:65" s="1" customFormat="1" ht="22.5" customHeight="1">
      <c r="B421" s="173"/>
      <c r="C421" s="174" t="s">
        <v>1838</v>
      </c>
      <c r="D421" s="174" t="s">
        <v>154</v>
      </c>
      <c r="E421" s="175" t="s">
        <v>1839</v>
      </c>
      <c r="F421" s="176" t="s">
        <v>1840</v>
      </c>
      <c r="G421" s="177" t="s">
        <v>451</v>
      </c>
      <c r="H421" s="178">
        <v>10.5</v>
      </c>
      <c r="I421" s="179"/>
      <c r="J421" s="180">
        <f>ROUND(I421*H421,2)</f>
        <v>0</v>
      </c>
      <c r="K421" s="176" t="s">
        <v>158</v>
      </c>
      <c r="L421" s="40"/>
      <c r="M421" s="181" t="s">
        <v>5</v>
      </c>
      <c r="N421" s="182" t="s">
        <v>49</v>
      </c>
      <c r="O421" s="41"/>
      <c r="P421" s="183">
        <f>O421*H421</f>
        <v>0</v>
      </c>
      <c r="Q421" s="183">
        <v>0.000177</v>
      </c>
      <c r="R421" s="183">
        <f>Q421*H421</f>
        <v>0.0018585</v>
      </c>
      <c r="S421" s="183">
        <v>0</v>
      </c>
      <c r="T421" s="184">
        <f>S421*H421</f>
        <v>0</v>
      </c>
      <c r="AR421" s="23" t="s">
        <v>176</v>
      </c>
      <c r="AT421" s="23" t="s">
        <v>154</v>
      </c>
      <c r="AU421" s="23" t="s">
        <v>87</v>
      </c>
      <c r="AY421" s="23" t="s">
        <v>151</v>
      </c>
      <c r="BE421" s="185">
        <f>IF(N421="základní",J421,0)</f>
        <v>0</v>
      </c>
      <c r="BF421" s="185">
        <f>IF(N421="snížená",J421,0)</f>
        <v>0</v>
      </c>
      <c r="BG421" s="185">
        <f>IF(N421="zákl. přenesená",J421,0)</f>
        <v>0</v>
      </c>
      <c r="BH421" s="185">
        <f>IF(N421="sníž. přenesená",J421,0)</f>
        <v>0</v>
      </c>
      <c r="BI421" s="185">
        <f>IF(N421="nulová",J421,0)</f>
        <v>0</v>
      </c>
      <c r="BJ421" s="23" t="s">
        <v>24</v>
      </c>
      <c r="BK421" s="185">
        <f>ROUND(I421*H421,2)</f>
        <v>0</v>
      </c>
      <c r="BL421" s="23" t="s">
        <v>176</v>
      </c>
      <c r="BM421" s="23" t="s">
        <v>1841</v>
      </c>
    </row>
    <row r="422" spans="2:51" s="12" customFormat="1" ht="27">
      <c r="B422" s="211"/>
      <c r="D422" s="206" t="s">
        <v>161</v>
      </c>
      <c r="E422" s="212" t="s">
        <v>5</v>
      </c>
      <c r="F422" s="213" t="s">
        <v>1842</v>
      </c>
      <c r="H422" s="214" t="s">
        <v>5</v>
      </c>
      <c r="I422" s="215"/>
      <c r="L422" s="211"/>
      <c r="M422" s="216"/>
      <c r="N422" s="217"/>
      <c r="O422" s="217"/>
      <c r="P422" s="217"/>
      <c r="Q422" s="217"/>
      <c r="R422" s="217"/>
      <c r="S422" s="217"/>
      <c r="T422" s="218"/>
      <c r="AT422" s="214" t="s">
        <v>161</v>
      </c>
      <c r="AU422" s="214" t="s">
        <v>87</v>
      </c>
      <c r="AV422" s="12" t="s">
        <v>24</v>
      </c>
      <c r="AW422" s="12" t="s">
        <v>41</v>
      </c>
      <c r="AX422" s="12" t="s">
        <v>78</v>
      </c>
      <c r="AY422" s="214" t="s">
        <v>151</v>
      </c>
    </row>
    <row r="423" spans="2:51" s="11" customFormat="1" ht="13.5">
      <c r="B423" s="186"/>
      <c r="D423" s="187" t="s">
        <v>161</v>
      </c>
      <c r="E423" s="188" t="s">
        <v>5</v>
      </c>
      <c r="F423" s="189" t="s">
        <v>1843</v>
      </c>
      <c r="H423" s="190">
        <v>10.5</v>
      </c>
      <c r="I423" s="191"/>
      <c r="L423" s="186"/>
      <c r="M423" s="192"/>
      <c r="N423" s="193"/>
      <c r="O423" s="193"/>
      <c r="P423" s="193"/>
      <c r="Q423" s="193"/>
      <c r="R423" s="193"/>
      <c r="S423" s="193"/>
      <c r="T423" s="194"/>
      <c r="AT423" s="195" t="s">
        <v>161</v>
      </c>
      <c r="AU423" s="195" t="s">
        <v>87</v>
      </c>
      <c r="AV423" s="11" t="s">
        <v>87</v>
      </c>
      <c r="AW423" s="11" t="s">
        <v>41</v>
      </c>
      <c r="AX423" s="11" t="s">
        <v>24</v>
      </c>
      <c r="AY423" s="195" t="s">
        <v>151</v>
      </c>
    </row>
    <row r="424" spans="2:65" s="1" customFormat="1" ht="22.5" customHeight="1">
      <c r="B424" s="173"/>
      <c r="C424" s="174" t="s">
        <v>1844</v>
      </c>
      <c r="D424" s="174" t="s">
        <v>154</v>
      </c>
      <c r="E424" s="175" t="s">
        <v>1845</v>
      </c>
      <c r="F424" s="176" t="s">
        <v>1846</v>
      </c>
      <c r="G424" s="177" t="s">
        <v>451</v>
      </c>
      <c r="H424" s="178">
        <v>10.5</v>
      </c>
      <c r="I424" s="179"/>
      <c r="J424" s="180">
        <f>ROUND(I424*H424,2)</f>
        <v>0</v>
      </c>
      <c r="K424" s="176" t="s">
        <v>158</v>
      </c>
      <c r="L424" s="40"/>
      <c r="M424" s="181" t="s">
        <v>5</v>
      </c>
      <c r="N424" s="182" t="s">
        <v>49</v>
      </c>
      <c r="O424" s="41"/>
      <c r="P424" s="183">
        <f>O424*H424</f>
        <v>0</v>
      </c>
      <c r="Q424" s="183">
        <v>3.43E-05</v>
      </c>
      <c r="R424" s="183">
        <f>Q424*H424</f>
        <v>0.00036015</v>
      </c>
      <c r="S424" s="183">
        <v>0</v>
      </c>
      <c r="T424" s="184">
        <f>S424*H424</f>
        <v>0</v>
      </c>
      <c r="AR424" s="23" t="s">
        <v>176</v>
      </c>
      <c r="AT424" s="23" t="s">
        <v>154</v>
      </c>
      <c r="AU424" s="23" t="s">
        <v>87</v>
      </c>
      <c r="AY424" s="23" t="s">
        <v>151</v>
      </c>
      <c r="BE424" s="185">
        <f>IF(N424="základní",J424,0)</f>
        <v>0</v>
      </c>
      <c r="BF424" s="185">
        <f>IF(N424="snížená",J424,0)</f>
        <v>0</v>
      </c>
      <c r="BG424" s="185">
        <f>IF(N424="zákl. přenesená",J424,0)</f>
        <v>0</v>
      </c>
      <c r="BH424" s="185">
        <f>IF(N424="sníž. přenesená",J424,0)</f>
        <v>0</v>
      </c>
      <c r="BI424" s="185">
        <f>IF(N424="nulová",J424,0)</f>
        <v>0</v>
      </c>
      <c r="BJ424" s="23" t="s">
        <v>24</v>
      </c>
      <c r="BK424" s="185">
        <f>ROUND(I424*H424,2)</f>
        <v>0</v>
      </c>
      <c r="BL424" s="23" t="s">
        <v>176</v>
      </c>
      <c r="BM424" s="23" t="s">
        <v>1847</v>
      </c>
    </row>
    <row r="425" spans="2:51" s="12" customFormat="1" ht="13.5">
      <c r="B425" s="211"/>
      <c r="D425" s="206" t="s">
        <v>161</v>
      </c>
      <c r="E425" s="212" t="s">
        <v>5</v>
      </c>
      <c r="F425" s="213" t="s">
        <v>1848</v>
      </c>
      <c r="H425" s="214" t="s">
        <v>5</v>
      </c>
      <c r="I425" s="215"/>
      <c r="L425" s="211"/>
      <c r="M425" s="216"/>
      <c r="N425" s="217"/>
      <c r="O425" s="217"/>
      <c r="P425" s="217"/>
      <c r="Q425" s="217"/>
      <c r="R425" s="217"/>
      <c r="S425" s="217"/>
      <c r="T425" s="218"/>
      <c r="AT425" s="214" t="s">
        <v>161</v>
      </c>
      <c r="AU425" s="214" t="s">
        <v>87</v>
      </c>
      <c r="AV425" s="12" t="s">
        <v>24</v>
      </c>
      <c r="AW425" s="12" t="s">
        <v>41</v>
      </c>
      <c r="AX425" s="12" t="s">
        <v>78</v>
      </c>
      <c r="AY425" s="214" t="s">
        <v>151</v>
      </c>
    </row>
    <row r="426" spans="2:51" s="11" customFormat="1" ht="13.5">
      <c r="B426" s="186"/>
      <c r="D426" s="187" t="s">
        <v>161</v>
      </c>
      <c r="E426" s="188" t="s">
        <v>5</v>
      </c>
      <c r="F426" s="189" t="s">
        <v>1843</v>
      </c>
      <c r="H426" s="190">
        <v>10.5</v>
      </c>
      <c r="I426" s="191"/>
      <c r="L426" s="186"/>
      <c r="M426" s="192"/>
      <c r="N426" s="193"/>
      <c r="O426" s="193"/>
      <c r="P426" s="193"/>
      <c r="Q426" s="193"/>
      <c r="R426" s="193"/>
      <c r="S426" s="193"/>
      <c r="T426" s="194"/>
      <c r="AT426" s="195" t="s">
        <v>161</v>
      </c>
      <c r="AU426" s="195" t="s">
        <v>87</v>
      </c>
      <c r="AV426" s="11" t="s">
        <v>87</v>
      </c>
      <c r="AW426" s="11" t="s">
        <v>41</v>
      </c>
      <c r="AX426" s="11" t="s">
        <v>24</v>
      </c>
      <c r="AY426" s="195" t="s">
        <v>151</v>
      </c>
    </row>
    <row r="427" spans="2:65" s="1" customFormat="1" ht="22.5" customHeight="1">
      <c r="B427" s="173"/>
      <c r="C427" s="174" t="s">
        <v>1849</v>
      </c>
      <c r="D427" s="174" t="s">
        <v>154</v>
      </c>
      <c r="E427" s="175" t="s">
        <v>1850</v>
      </c>
      <c r="F427" s="176" t="s">
        <v>1851</v>
      </c>
      <c r="G427" s="177" t="s">
        <v>157</v>
      </c>
      <c r="H427" s="178">
        <v>1</v>
      </c>
      <c r="I427" s="179"/>
      <c r="J427" s="180">
        <f>ROUND(I427*H427,2)</f>
        <v>0</v>
      </c>
      <c r="K427" s="176" t="s">
        <v>158</v>
      </c>
      <c r="L427" s="40"/>
      <c r="M427" s="181" t="s">
        <v>5</v>
      </c>
      <c r="N427" s="182" t="s">
        <v>49</v>
      </c>
      <c r="O427" s="41"/>
      <c r="P427" s="183">
        <f>O427*H427</f>
        <v>0</v>
      </c>
      <c r="Q427" s="183">
        <v>0.006485</v>
      </c>
      <c r="R427" s="183">
        <f>Q427*H427</f>
        <v>0.006485</v>
      </c>
      <c r="S427" s="183">
        <v>0</v>
      </c>
      <c r="T427" s="184">
        <f>S427*H427</f>
        <v>0</v>
      </c>
      <c r="AR427" s="23" t="s">
        <v>176</v>
      </c>
      <c r="AT427" s="23" t="s">
        <v>154</v>
      </c>
      <c r="AU427" s="23" t="s">
        <v>87</v>
      </c>
      <c r="AY427" s="23" t="s">
        <v>151</v>
      </c>
      <c r="BE427" s="185">
        <f>IF(N427="základní",J427,0)</f>
        <v>0</v>
      </c>
      <c r="BF427" s="185">
        <f>IF(N427="snížená",J427,0)</f>
        <v>0</v>
      </c>
      <c r="BG427" s="185">
        <f>IF(N427="zákl. přenesená",J427,0)</f>
        <v>0</v>
      </c>
      <c r="BH427" s="185">
        <f>IF(N427="sníž. přenesená",J427,0)</f>
        <v>0</v>
      </c>
      <c r="BI427" s="185">
        <f>IF(N427="nulová",J427,0)</f>
        <v>0</v>
      </c>
      <c r="BJ427" s="23" t="s">
        <v>24</v>
      </c>
      <c r="BK427" s="185">
        <f>ROUND(I427*H427,2)</f>
        <v>0</v>
      </c>
      <c r="BL427" s="23" t="s">
        <v>176</v>
      </c>
      <c r="BM427" s="23" t="s">
        <v>1852</v>
      </c>
    </row>
    <row r="428" spans="2:51" s="11" customFormat="1" ht="13.5">
      <c r="B428" s="186"/>
      <c r="D428" s="187" t="s">
        <v>161</v>
      </c>
      <c r="E428" s="188" t="s">
        <v>5</v>
      </c>
      <c r="F428" s="189" t="s">
        <v>24</v>
      </c>
      <c r="H428" s="190">
        <v>1</v>
      </c>
      <c r="I428" s="191"/>
      <c r="L428" s="186"/>
      <c r="M428" s="192"/>
      <c r="N428" s="193"/>
      <c r="O428" s="193"/>
      <c r="P428" s="193"/>
      <c r="Q428" s="193"/>
      <c r="R428" s="193"/>
      <c r="S428" s="193"/>
      <c r="T428" s="194"/>
      <c r="AT428" s="195" t="s">
        <v>161</v>
      </c>
      <c r="AU428" s="195" t="s">
        <v>87</v>
      </c>
      <c r="AV428" s="11" t="s">
        <v>87</v>
      </c>
      <c r="AW428" s="11" t="s">
        <v>41</v>
      </c>
      <c r="AX428" s="11" t="s">
        <v>24</v>
      </c>
      <c r="AY428" s="195" t="s">
        <v>151</v>
      </c>
    </row>
    <row r="429" spans="2:65" s="1" customFormat="1" ht="31.5" customHeight="1">
      <c r="B429" s="173"/>
      <c r="C429" s="174" t="s">
        <v>675</v>
      </c>
      <c r="D429" s="174" t="s">
        <v>154</v>
      </c>
      <c r="E429" s="175" t="s">
        <v>1853</v>
      </c>
      <c r="F429" s="176" t="s">
        <v>1854</v>
      </c>
      <c r="G429" s="177" t="s">
        <v>278</v>
      </c>
      <c r="H429" s="178">
        <v>144</v>
      </c>
      <c r="I429" s="179"/>
      <c r="J429" s="180">
        <f>ROUND(I429*H429,2)</f>
        <v>0</v>
      </c>
      <c r="K429" s="176" t="s">
        <v>158</v>
      </c>
      <c r="L429" s="40"/>
      <c r="M429" s="181" t="s">
        <v>5</v>
      </c>
      <c r="N429" s="182" t="s">
        <v>49</v>
      </c>
      <c r="O429" s="41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AR429" s="23" t="s">
        <v>176</v>
      </c>
      <c r="AT429" s="23" t="s">
        <v>154</v>
      </c>
      <c r="AU429" s="23" t="s">
        <v>87</v>
      </c>
      <c r="AY429" s="23" t="s">
        <v>151</v>
      </c>
      <c r="BE429" s="185">
        <f>IF(N429="základní",J429,0)</f>
        <v>0</v>
      </c>
      <c r="BF429" s="185">
        <f>IF(N429="snížená",J429,0)</f>
        <v>0</v>
      </c>
      <c r="BG429" s="185">
        <f>IF(N429="zákl. přenesená",J429,0)</f>
        <v>0</v>
      </c>
      <c r="BH429" s="185">
        <f>IF(N429="sníž. přenesená",J429,0)</f>
        <v>0</v>
      </c>
      <c r="BI429" s="185">
        <f>IF(N429="nulová",J429,0)</f>
        <v>0</v>
      </c>
      <c r="BJ429" s="23" t="s">
        <v>24</v>
      </c>
      <c r="BK429" s="185">
        <f>ROUND(I429*H429,2)</f>
        <v>0</v>
      </c>
      <c r="BL429" s="23" t="s">
        <v>176</v>
      </c>
      <c r="BM429" s="23" t="s">
        <v>1855</v>
      </c>
    </row>
    <row r="430" spans="2:51" s="11" customFormat="1" ht="13.5">
      <c r="B430" s="186"/>
      <c r="D430" s="187" t="s">
        <v>161</v>
      </c>
      <c r="E430" s="188" t="s">
        <v>5</v>
      </c>
      <c r="F430" s="189" t="s">
        <v>1856</v>
      </c>
      <c r="H430" s="190">
        <v>144</v>
      </c>
      <c r="I430" s="191"/>
      <c r="L430" s="186"/>
      <c r="M430" s="192"/>
      <c r="N430" s="193"/>
      <c r="O430" s="193"/>
      <c r="P430" s="193"/>
      <c r="Q430" s="193"/>
      <c r="R430" s="193"/>
      <c r="S430" s="193"/>
      <c r="T430" s="194"/>
      <c r="AT430" s="195" t="s">
        <v>161</v>
      </c>
      <c r="AU430" s="195" t="s">
        <v>87</v>
      </c>
      <c r="AV430" s="11" t="s">
        <v>87</v>
      </c>
      <c r="AW430" s="11" t="s">
        <v>41</v>
      </c>
      <c r="AX430" s="11" t="s">
        <v>24</v>
      </c>
      <c r="AY430" s="195" t="s">
        <v>151</v>
      </c>
    </row>
    <row r="431" spans="2:65" s="1" customFormat="1" ht="31.5" customHeight="1">
      <c r="B431" s="173"/>
      <c r="C431" s="174" t="s">
        <v>30</v>
      </c>
      <c r="D431" s="174" t="s">
        <v>154</v>
      </c>
      <c r="E431" s="175" t="s">
        <v>1857</v>
      </c>
      <c r="F431" s="176" t="s">
        <v>1858</v>
      </c>
      <c r="G431" s="177" t="s">
        <v>278</v>
      </c>
      <c r="H431" s="178">
        <v>12960</v>
      </c>
      <c r="I431" s="179"/>
      <c r="J431" s="180">
        <f>ROUND(I431*H431,2)</f>
        <v>0</v>
      </c>
      <c r="K431" s="176" t="s">
        <v>158</v>
      </c>
      <c r="L431" s="40"/>
      <c r="M431" s="181" t="s">
        <v>5</v>
      </c>
      <c r="N431" s="182" t="s">
        <v>49</v>
      </c>
      <c r="O431" s="41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AR431" s="23" t="s">
        <v>176</v>
      </c>
      <c r="AT431" s="23" t="s">
        <v>154</v>
      </c>
      <c r="AU431" s="23" t="s">
        <v>87</v>
      </c>
      <c r="AY431" s="23" t="s">
        <v>151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23" t="s">
        <v>24</v>
      </c>
      <c r="BK431" s="185">
        <f>ROUND(I431*H431,2)</f>
        <v>0</v>
      </c>
      <c r="BL431" s="23" t="s">
        <v>176</v>
      </c>
      <c r="BM431" s="23" t="s">
        <v>1859</v>
      </c>
    </row>
    <row r="432" spans="2:51" s="12" customFormat="1" ht="13.5">
      <c r="B432" s="211"/>
      <c r="D432" s="206" t="s">
        <v>161</v>
      </c>
      <c r="E432" s="212" t="s">
        <v>5</v>
      </c>
      <c r="F432" s="213" t="s">
        <v>1860</v>
      </c>
      <c r="H432" s="214" t="s">
        <v>5</v>
      </c>
      <c r="I432" s="215"/>
      <c r="L432" s="211"/>
      <c r="M432" s="216"/>
      <c r="N432" s="217"/>
      <c r="O432" s="217"/>
      <c r="P432" s="217"/>
      <c r="Q432" s="217"/>
      <c r="R432" s="217"/>
      <c r="S432" s="217"/>
      <c r="T432" s="218"/>
      <c r="AT432" s="214" t="s">
        <v>161</v>
      </c>
      <c r="AU432" s="214" t="s">
        <v>87</v>
      </c>
      <c r="AV432" s="12" t="s">
        <v>24</v>
      </c>
      <c r="AW432" s="12" t="s">
        <v>41</v>
      </c>
      <c r="AX432" s="12" t="s">
        <v>78</v>
      </c>
      <c r="AY432" s="214" t="s">
        <v>151</v>
      </c>
    </row>
    <row r="433" spans="2:51" s="11" customFormat="1" ht="13.5">
      <c r="B433" s="186"/>
      <c r="D433" s="187" t="s">
        <v>161</v>
      </c>
      <c r="E433" s="188" t="s">
        <v>5</v>
      </c>
      <c r="F433" s="189" t="s">
        <v>1861</v>
      </c>
      <c r="H433" s="190">
        <v>12960</v>
      </c>
      <c r="I433" s="191"/>
      <c r="L433" s="186"/>
      <c r="M433" s="192"/>
      <c r="N433" s="193"/>
      <c r="O433" s="193"/>
      <c r="P433" s="193"/>
      <c r="Q433" s="193"/>
      <c r="R433" s="193"/>
      <c r="S433" s="193"/>
      <c r="T433" s="194"/>
      <c r="AT433" s="195" t="s">
        <v>161</v>
      </c>
      <c r="AU433" s="195" t="s">
        <v>87</v>
      </c>
      <c r="AV433" s="11" t="s">
        <v>87</v>
      </c>
      <c r="AW433" s="11" t="s">
        <v>41</v>
      </c>
      <c r="AX433" s="11" t="s">
        <v>24</v>
      </c>
      <c r="AY433" s="195" t="s">
        <v>151</v>
      </c>
    </row>
    <row r="434" spans="2:65" s="1" customFormat="1" ht="31.5" customHeight="1">
      <c r="B434" s="173"/>
      <c r="C434" s="174" t="s">
        <v>88</v>
      </c>
      <c r="D434" s="174" t="s">
        <v>154</v>
      </c>
      <c r="E434" s="175" t="s">
        <v>1862</v>
      </c>
      <c r="F434" s="176" t="s">
        <v>1863</v>
      </c>
      <c r="G434" s="177" t="s">
        <v>278</v>
      </c>
      <c r="H434" s="178">
        <v>144</v>
      </c>
      <c r="I434" s="179"/>
      <c r="J434" s="180">
        <f>ROUND(I434*H434,2)</f>
        <v>0</v>
      </c>
      <c r="K434" s="176" t="s">
        <v>158</v>
      </c>
      <c r="L434" s="40"/>
      <c r="M434" s="181" t="s">
        <v>5</v>
      </c>
      <c r="N434" s="182" t="s">
        <v>49</v>
      </c>
      <c r="O434" s="41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AR434" s="23" t="s">
        <v>176</v>
      </c>
      <c r="AT434" s="23" t="s">
        <v>154</v>
      </c>
      <c r="AU434" s="23" t="s">
        <v>87</v>
      </c>
      <c r="AY434" s="23" t="s">
        <v>151</v>
      </c>
      <c r="BE434" s="185">
        <f>IF(N434="základní",J434,0)</f>
        <v>0</v>
      </c>
      <c r="BF434" s="185">
        <f>IF(N434="snížená",J434,0)</f>
        <v>0</v>
      </c>
      <c r="BG434" s="185">
        <f>IF(N434="zákl. přenesená",J434,0)</f>
        <v>0</v>
      </c>
      <c r="BH434" s="185">
        <f>IF(N434="sníž. přenesená",J434,0)</f>
        <v>0</v>
      </c>
      <c r="BI434" s="185">
        <f>IF(N434="nulová",J434,0)</f>
        <v>0</v>
      </c>
      <c r="BJ434" s="23" t="s">
        <v>24</v>
      </c>
      <c r="BK434" s="185">
        <f>ROUND(I434*H434,2)</f>
        <v>0</v>
      </c>
      <c r="BL434" s="23" t="s">
        <v>176</v>
      </c>
      <c r="BM434" s="23" t="s">
        <v>1864</v>
      </c>
    </row>
    <row r="435" spans="2:65" s="1" customFormat="1" ht="22.5" customHeight="1">
      <c r="B435" s="173"/>
      <c r="C435" s="174" t="s">
        <v>94</v>
      </c>
      <c r="D435" s="174" t="s">
        <v>154</v>
      </c>
      <c r="E435" s="175" t="s">
        <v>1865</v>
      </c>
      <c r="F435" s="176" t="s">
        <v>1866</v>
      </c>
      <c r="G435" s="177" t="s">
        <v>299</v>
      </c>
      <c r="H435" s="178">
        <v>122.4</v>
      </c>
      <c r="I435" s="179"/>
      <c r="J435" s="180">
        <f>ROUND(I435*H435,2)</f>
        <v>0</v>
      </c>
      <c r="K435" s="176" t="s">
        <v>158</v>
      </c>
      <c r="L435" s="40"/>
      <c r="M435" s="181" t="s">
        <v>5</v>
      </c>
      <c r="N435" s="182" t="s">
        <v>49</v>
      </c>
      <c r="O435" s="41"/>
      <c r="P435" s="183">
        <f>O435*H435</f>
        <v>0</v>
      </c>
      <c r="Q435" s="183">
        <v>0.00088</v>
      </c>
      <c r="R435" s="183">
        <f>Q435*H435</f>
        <v>0.107712</v>
      </c>
      <c r="S435" s="183">
        <v>0</v>
      </c>
      <c r="T435" s="184">
        <f>S435*H435</f>
        <v>0</v>
      </c>
      <c r="AR435" s="23" t="s">
        <v>176</v>
      </c>
      <c r="AT435" s="23" t="s">
        <v>154</v>
      </c>
      <c r="AU435" s="23" t="s">
        <v>87</v>
      </c>
      <c r="AY435" s="23" t="s">
        <v>151</v>
      </c>
      <c r="BE435" s="185">
        <f>IF(N435="základní",J435,0)</f>
        <v>0</v>
      </c>
      <c r="BF435" s="185">
        <f>IF(N435="snížená",J435,0)</f>
        <v>0</v>
      </c>
      <c r="BG435" s="185">
        <f>IF(N435="zákl. přenesená",J435,0)</f>
        <v>0</v>
      </c>
      <c r="BH435" s="185">
        <f>IF(N435="sníž. přenesená",J435,0)</f>
        <v>0</v>
      </c>
      <c r="BI435" s="185">
        <f>IF(N435="nulová",J435,0)</f>
        <v>0</v>
      </c>
      <c r="BJ435" s="23" t="s">
        <v>24</v>
      </c>
      <c r="BK435" s="185">
        <f>ROUND(I435*H435,2)</f>
        <v>0</v>
      </c>
      <c r="BL435" s="23" t="s">
        <v>176</v>
      </c>
      <c r="BM435" s="23" t="s">
        <v>1867</v>
      </c>
    </row>
    <row r="436" spans="2:51" s="12" customFormat="1" ht="13.5">
      <c r="B436" s="211"/>
      <c r="D436" s="206" t="s">
        <v>161</v>
      </c>
      <c r="E436" s="212" t="s">
        <v>5</v>
      </c>
      <c r="F436" s="213" t="s">
        <v>1868</v>
      </c>
      <c r="H436" s="214" t="s">
        <v>5</v>
      </c>
      <c r="I436" s="215"/>
      <c r="L436" s="211"/>
      <c r="M436" s="216"/>
      <c r="N436" s="217"/>
      <c r="O436" s="217"/>
      <c r="P436" s="217"/>
      <c r="Q436" s="217"/>
      <c r="R436" s="217"/>
      <c r="S436" s="217"/>
      <c r="T436" s="218"/>
      <c r="AT436" s="214" t="s">
        <v>161</v>
      </c>
      <c r="AU436" s="214" t="s">
        <v>87</v>
      </c>
      <c r="AV436" s="12" t="s">
        <v>24</v>
      </c>
      <c r="AW436" s="12" t="s">
        <v>41</v>
      </c>
      <c r="AX436" s="12" t="s">
        <v>78</v>
      </c>
      <c r="AY436" s="214" t="s">
        <v>151</v>
      </c>
    </row>
    <row r="437" spans="2:51" s="11" customFormat="1" ht="13.5">
      <c r="B437" s="186"/>
      <c r="D437" s="187" t="s">
        <v>161</v>
      </c>
      <c r="E437" s="188" t="s">
        <v>5</v>
      </c>
      <c r="F437" s="189" t="s">
        <v>1869</v>
      </c>
      <c r="H437" s="190">
        <v>122.4</v>
      </c>
      <c r="I437" s="191"/>
      <c r="L437" s="186"/>
      <c r="M437" s="192"/>
      <c r="N437" s="193"/>
      <c r="O437" s="193"/>
      <c r="P437" s="193"/>
      <c r="Q437" s="193"/>
      <c r="R437" s="193"/>
      <c r="S437" s="193"/>
      <c r="T437" s="194"/>
      <c r="AT437" s="195" t="s">
        <v>161</v>
      </c>
      <c r="AU437" s="195" t="s">
        <v>87</v>
      </c>
      <c r="AV437" s="11" t="s">
        <v>87</v>
      </c>
      <c r="AW437" s="11" t="s">
        <v>41</v>
      </c>
      <c r="AX437" s="11" t="s">
        <v>24</v>
      </c>
      <c r="AY437" s="195" t="s">
        <v>151</v>
      </c>
    </row>
    <row r="438" spans="2:65" s="1" customFormat="1" ht="22.5" customHeight="1">
      <c r="B438" s="173"/>
      <c r="C438" s="174" t="s">
        <v>97</v>
      </c>
      <c r="D438" s="174" t="s">
        <v>154</v>
      </c>
      <c r="E438" s="175" t="s">
        <v>1870</v>
      </c>
      <c r="F438" s="176" t="s">
        <v>1871</v>
      </c>
      <c r="G438" s="177" t="s">
        <v>299</v>
      </c>
      <c r="H438" s="178">
        <v>122.4</v>
      </c>
      <c r="I438" s="179"/>
      <c r="J438" s="180">
        <f>ROUND(I438*H438,2)</f>
        <v>0</v>
      </c>
      <c r="K438" s="176" t="s">
        <v>158</v>
      </c>
      <c r="L438" s="40"/>
      <c r="M438" s="181" t="s">
        <v>5</v>
      </c>
      <c r="N438" s="182" t="s">
        <v>49</v>
      </c>
      <c r="O438" s="41"/>
      <c r="P438" s="183">
        <f>O438*H438</f>
        <v>0</v>
      </c>
      <c r="Q438" s="183">
        <v>0</v>
      </c>
      <c r="R438" s="183">
        <f>Q438*H438</f>
        <v>0</v>
      </c>
      <c r="S438" s="183">
        <v>0</v>
      </c>
      <c r="T438" s="184">
        <f>S438*H438</f>
        <v>0</v>
      </c>
      <c r="AR438" s="23" t="s">
        <v>176</v>
      </c>
      <c r="AT438" s="23" t="s">
        <v>154</v>
      </c>
      <c r="AU438" s="23" t="s">
        <v>87</v>
      </c>
      <c r="AY438" s="23" t="s">
        <v>151</v>
      </c>
      <c r="BE438" s="185">
        <f>IF(N438="základní",J438,0)</f>
        <v>0</v>
      </c>
      <c r="BF438" s="185">
        <f>IF(N438="snížená",J438,0)</f>
        <v>0</v>
      </c>
      <c r="BG438" s="185">
        <f>IF(N438="zákl. přenesená",J438,0)</f>
        <v>0</v>
      </c>
      <c r="BH438" s="185">
        <f>IF(N438="sníž. přenesená",J438,0)</f>
        <v>0</v>
      </c>
      <c r="BI438" s="185">
        <f>IF(N438="nulová",J438,0)</f>
        <v>0</v>
      </c>
      <c r="BJ438" s="23" t="s">
        <v>24</v>
      </c>
      <c r="BK438" s="185">
        <f>ROUND(I438*H438,2)</f>
        <v>0</v>
      </c>
      <c r="BL438" s="23" t="s">
        <v>176</v>
      </c>
      <c r="BM438" s="23" t="s">
        <v>1872</v>
      </c>
    </row>
    <row r="439" spans="2:65" s="1" customFormat="1" ht="22.5" customHeight="1">
      <c r="B439" s="173"/>
      <c r="C439" s="174" t="s">
        <v>100</v>
      </c>
      <c r="D439" s="174" t="s">
        <v>154</v>
      </c>
      <c r="E439" s="175" t="s">
        <v>1873</v>
      </c>
      <c r="F439" s="176" t="s">
        <v>1874</v>
      </c>
      <c r="G439" s="177" t="s">
        <v>299</v>
      </c>
      <c r="H439" s="178">
        <v>183.6</v>
      </c>
      <c r="I439" s="179"/>
      <c r="J439" s="180">
        <f>ROUND(I439*H439,2)</f>
        <v>0</v>
      </c>
      <c r="K439" s="176" t="s">
        <v>158</v>
      </c>
      <c r="L439" s="40"/>
      <c r="M439" s="181" t="s">
        <v>5</v>
      </c>
      <c r="N439" s="182" t="s">
        <v>49</v>
      </c>
      <c r="O439" s="41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AR439" s="23" t="s">
        <v>176</v>
      </c>
      <c r="AT439" s="23" t="s">
        <v>154</v>
      </c>
      <c r="AU439" s="23" t="s">
        <v>87</v>
      </c>
      <c r="AY439" s="23" t="s">
        <v>151</v>
      </c>
      <c r="BE439" s="185">
        <f>IF(N439="základní",J439,0)</f>
        <v>0</v>
      </c>
      <c r="BF439" s="185">
        <f>IF(N439="snížená",J439,0)</f>
        <v>0</v>
      </c>
      <c r="BG439" s="185">
        <f>IF(N439="zákl. přenesená",J439,0)</f>
        <v>0</v>
      </c>
      <c r="BH439" s="185">
        <f>IF(N439="sníž. přenesená",J439,0)</f>
        <v>0</v>
      </c>
      <c r="BI439" s="185">
        <f>IF(N439="nulová",J439,0)</f>
        <v>0</v>
      </c>
      <c r="BJ439" s="23" t="s">
        <v>24</v>
      </c>
      <c r="BK439" s="185">
        <f>ROUND(I439*H439,2)</f>
        <v>0</v>
      </c>
      <c r="BL439" s="23" t="s">
        <v>176</v>
      </c>
      <c r="BM439" s="23" t="s">
        <v>1875</v>
      </c>
    </row>
    <row r="440" spans="2:51" s="11" customFormat="1" ht="13.5">
      <c r="B440" s="186"/>
      <c r="D440" s="187" t="s">
        <v>161</v>
      </c>
      <c r="E440" s="188" t="s">
        <v>5</v>
      </c>
      <c r="F440" s="189" t="s">
        <v>1876</v>
      </c>
      <c r="H440" s="190">
        <v>183.6</v>
      </c>
      <c r="I440" s="191"/>
      <c r="L440" s="186"/>
      <c r="M440" s="192"/>
      <c r="N440" s="193"/>
      <c r="O440" s="193"/>
      <c r="P440" s="193"/>
      <c r="Q440" s="193"/>
      <c r="R440" s="193"/>
      <c r="S440" s="193"/>
      <c r="T440" s="194"/>
      <c r="AT440" s="195" t="s">
        <v>161</v>
      </c>
      <c r="AU440" s="195" t="s">
        <v>87</v>
      </c>
      <c r="AV440" s="11" t="s">
        <v>87</v>
      </c>
      <c r="AW440" s="11" t="s">
        <v>41</v>
      </c>
      <c r="AX440" s="11" t="s">
        <v>24</v>
      </c>
      <c r="AY440" s="195" t="s">
        <v>151</v>
      </c>
    </row>
    <row r="441" spans="2:65" s="1" customFormat="1" ht="22.5" customHeight="1">
      <c r="B441" s="173"/>
      <c r="C441" s="174" t="s">
        <v>103</v>
      </c>
      <c r="D441" s="174" t="s">
        <v>154</v>
      </c>
      <c r="E441" s="175" t="s">
        <v>1877</v>
      </c>
      <c r="F441" s="176" t="s">
        <v>1878</v>
      </c>
      <c r="G441" s="177" t="s">
        <v>278</v>
      </c>
      <c r="H441" s="178">
        <v>47.415</v>
      </c>
      <c r="I441" s="179"/>
      <c r="J441" s="180">
        <f>ROUND(I441*H441,2)</f>
        <v>0</v>
      </c>
      <c r="K441" s="176" t="s">
        <v>158</v>
      </c>
      <c r="L441" s="40"/>
      <c r="M441" s="181" t="s">
        <v>5</v>
      </c>
      <c r="N441" s="182" t="s">
        <v>49</v>
      </c>
      <c r="O441" s="41"/>
      <c r="P441" s="183">
        <f>O441*H441</f>
        <v>0</v>
      </c>
      <c r="Q441" s="183">
        <v>0.000825</v>
      </c>
      <c r="R441" s="183">
        <f>Q441*H441</f>
        <v>0.039117374999999996</v>
      </c>
      <c r="S441" s="183">
        <v>0</v>
      </c>
      <c r="T441" s="184">
        <f>S441*H441</f>
        <v>0</v>
      </c>
      <c r="AR441" s="23" t="s">
        <v>176</v>
      </c>
      <c r="AT441" s="23" t="s">
        <v>154</v>
      </c>
      <c r="AU441" s="23" t="s">
        <v>87</v>
      </c>
      <c r="AY441" s="23" t="s">
        <v>151</v>
      </c>
      <c r="BE441" s="185">
        <f>IF(N441="základní",J441,0)</f>
        <v>0</v>
      </c>
      <c r="BF441" s="185">
        <f>IF(N441="snížená",J441,0)</f>
        <v>0</v>
      </c>
      <c r="BG441" s="185">
        <f>IF(N441="zákl. přenesená",J441,0)</f>
        <v>0</v>
      </c>
      <c r="BH441" s="185">
        <f>IF(N441="sníž. přenesená",J441,0)</f>
        <v>0</v>
      </c>
      <c r="BI441" s="185">
        <f>IF(N441="nulová",J441,0)</f>
        <v>0</v>
      </c>
      <c r="BJ441" s="23" t="s">
        <v>24</v>
      </c>
      <c r="BK441" s="185">
        <f>ROUND(I441*H441,2)</f>
        <v>0</v>
      </c>
      <c r="BL441" s="23" t="s">
        <v>176</v>
      </c>
      <c r="BM441" s="23" t="s">
        <v>1879</v>
      </c>
    </row>
    <row r="442" spans="2:51" s="12" customFormat="1" ht="13.5">
      <c r="B442" s="211"/>
      <c r="D442" s="206" t="s">
        <v>161</v>
      </c>
      <c r="E442" s="212" t="s">
        <v>5</v>
      </c>
      <c r="F442" s="213" t="s">
        <v>1880</v>
      </c>
      <c r="H442" s="214" t="s">
        <v>5</v>
      </c>
      <c r="I442" s="215"/>
      <c r="L442" s="211"/>
      <c r="M442" s="216"/>
      <c r="N442" s="217"/>
      <c r="O442" s="217"/>
      <c r="P442" s="217"/>
      <c r="Q442" s="217"/>
      <c r="R442" s="217"/>
      <c r="S442" s="217"/>
      <c r="T442" s="218"/>
      <c r="AT442" s="214" t="s">
        <v>161</v>
      </c>
      <c r="AU442" s="214" t="s">
        <v>87</v>
      </c>
      <c r="AV442" s="12" t="s">
        <v>24</v>
      </c>
      <c r="AW442" s="12" t="s">
        <v>41</v>
      </c>
      <c r="AX442" s="12" t="s">
        <v>78</v>
      </c>
      <c r="AY442" s="214" t="s">
        <v>151</v>
      </c>
    </row>
    <row r="443" spans="2:51" s="11" customFormat="1" ht="13.5">
      <c r="B443" s="186"/>
      <c r="D443" s="206" t="s">
        <v>161</v>
      </c>
      <c r="E443" s="195" t="s">
        <v>5</v>
      </c>
      <c r="F443" s="207" t="s">
        <v>1881</v>
      </c>
      <c r="H443" s="208">
        <v>6.615</v>
      </c>
      <c r="I443" s="191"/>
      <c r="L443" s="186"/>
      <c r="M443" s="192"/>
      <c r="N443" s="193"/>
      <c r="O443" s="193"/>
      <c r="P443" s="193"/>
      <c r="Q443" s="193"/>
      <c r="R443" s="193"/>
      <c r="S443" s="193"/>
      <c r="T443" s="194"/>
      <c r="AT443" s="195" t="s">
        <v>161</v>
      </c>
      <c r="AU443" s="195" t="s">
        <v>87</v>
      </c>
      <c r="AV443" s="11" t="s">
        <v>87</v>
      </c>
      <c r="AW443" s="11" t="s">
        <v>41</v>
      </c>
      <c r="AX443" s="11" t="s">
        <v>78</v>
      </c>
      <c r="AY443" s="195" t="s">
        <v>151</v>
      </c>
    </row>
    <row r="444" spans="2:51" s="12" customFormat="1" ht="13.5">
      <c r="B444" s="211"/>
      <c r="D444" s="206" t="s">
        <v>161</v>
      </c>
      <c r="E444" s="212" t="s">
        <v>5</v>
      </c>
      <c r="F444" s="213" t="s">
        <v>1868</v>
      </c>
      <c r="H444" s="214" t="s">
        <v>5</v>
      </c>
      <c r="I444" s="215"/>
      <c r="L444" s="211"/>
      <c r="M444" s="216"/>
      <c r="N444" s="217"/>
      <c r="O444" s="217"/>
      <c r="P444" s="217"/>
      <c r="Q444" s="217"/>
      <c r="R444" s="217"/>
      <c r="S444" s="217"/>
      <c r="T444" s="218"/>
      <c r="AT444" s="214" t="s">
        <v>161</v>
      </c>
      <c r="AU444" s="214" t="s">
        <v>87</v>
      </c>
      <c r="AV444" s="12" t="s">
        <v>24</v>
      </c>
      <c r="AW444" s="12" t="s">
        <v>41</v>
      </c>
      <c r="AX444" s="12" t="s">
        <v>78</v>
      </c>
      <c r="AY444" s="214" t="s">
        <v>151</v>
      </c>
    </row>
    <row r="445" spans="2:51" s="11" customFormat="1" ht="13.5">
      <c r="B445" s="186"/>
      <c r="D445" s="206" t="s">
        <v>161</v>
      </c>
      <c r="E445" s="195" t="s">
        <v>5</v>
      </c>
      <c r="F445" s="207" t="s">
        <v>1681</v>
      </c>
      <c r="H445" s="208">
        <v>40.8</v>
      </c>
      <c r="I445" s="191"/>
      <c r="L445" s="186"/>
      <c r="M445" s="192"/>
      <c r="N445" s="193"/>
      <c r="O445" s="193"/>
      <c r="P445" s="193"/>
      <c r="Q445" s="193"/>
      <c r="R445" s="193"/>
      <c r="S445" s="193"/>
      <c r="T445" s="194"/>
      <c r="AT445" s="195" t="s">
        <v>161</v>
      </c>
      <c r="AU445" s="195" t="s">
        <v>87</v>
      </c>
      <c r="AV445" s="11" t="s">
        <v>87</v>
      </c>
      <c r="AW445" s="11" t="s">
        <v>41</v>
      </c>
      <c r="AX445" s="11" t="s">
        <v>78</v>
      </c>
      <c r="AY445" s="195" t="s">
        <v>151</v>
      </c>
    </row>
    <row r="446" spans="2:51" s="13" customFormat="1" ht="13.5">
      <c r="B446" s="225"/>
      <c r="D446" s="187" t="s">
        <v>161</v>
      </c>
      <c r="E446" s="226" t="s">
        <v>5</v>
      </c>
      <c r="F446" s="227" t="s">
        <v>283</v>
      </c>
      <c r="H446" s="228">
        <v>47.415</v>
      </c>
      <c r="I446" s="229"/>
      <c r="L446" s="225"/>
      <c r="M446" s="230"/>
      <c r="N446" s="231"/>
      <c r="O446" s="231"/>
      <c r="P446" s="231"/>
      <c r="Q446" s="231"/>
      <c r="R446" s="231"/>
      <c r="S446" s="231"/>
      <c r="T446" s="232"/>
      <c r="AT446" s="233" t="s">
        <v>161</v>
      </c>
      <c r="AU446" s="233" t="s">
        <v>87</v>
      </c>
      <c r="AV446" s="13" t="s">
        <v>176</v>
      </c>
      <c r="AW446" s="13" t="s">
        <v>41</v>
      </c>
      <c r="AX446" s="13" t="s">
        <v>24</v>
      </c>
      <c r="AY446" s="233" t="s">
        <v>151</v>
      </c>
    </row>
    <row r="447" spans="2:65" s="1" customFormat="1" ht="22.5" customHeight="1">
      <c r="B447" s="173"/>
      <c r="C447" s="174" t="s">
        <v>1882</v>
      </c>
      <c r="D447" s="174" t="s">
        <v>154</v>
      </c>
      <c r="E447" s="175" t="s">
        <v>1883</v>
      </c>
      <c r="F447" s="176" t="s">
        <v>1884</v>
      </c>
      <c r="G447" s="177" t="s">
        <v>278</v>
      </c>
      <c r="H447" s="178">
        <v>47.415</v>
      </c>
      <c r="I447" s="179"/>
      <c r="J447" s="180">
        <f>ROUND(I447*H447,2)</f>
        <v>0</v>
      </c>
      <c r="K447" s="176" t="s">
        <v>158</v>
      </c>
      <c r="L447" s="40"/>
      <c r="M447" s="181" t="s">
        <v>5</v>
      </c>
      <c r="N447" s="182" t="s">
        <v>49</v>
      </c>
      <c r="O447" s="41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AR447" s="23" t="s">
        <v>176</v>
      </c>
      <c r="AT447" s="23" t="s">
        <v>154</v>
      </c>
      <c r="AU447" s="23" t="s">
        <v>87</v>
      </c>
      <c r="AY447" s="23" t="s">
        <v>151</v>
      </c>
      <c r="BE447" s="185">
        <f>IF(N447="základní",J447,0)</f>
        <v>0</v>
      </c>
      <c r="BF447" s="185">
        <f>IF(N447="snížená",J447,0)</f>
        <v>0</v>
      </c>
      <c r="BG447" s="185">
        <f>IF(N447="zákl. přenesená",J447,0)</f>
        <v>0</v>
      </c>
      <c r="BH447" s="185">
        <f>IF(N447="sníž. přenesená",J447,0)</f>
        <v>0</v>
      </c>
      <c r="BI447" s="185">
        <f>IF(N447="nulová",J447,0)</f>
        <v>0</v>
      </c>
      <c r="BJ447" s="23" t="s">
        <v>24</v>
      </c>
      <c r="BK447" s="185">
        <f>ROUND(I447*H447,2)</f>
        <v>0</v>
      </c>
      <c r="BL447" s="23" t="s">
        <v>176</v>
      </c>
      <c r="BM447" s="23" t="s">
        <v>1885</v>
      </c>
    </row>
    <row r="448" spans="2:51" s="11" customFormat="1" ht="13.5">
      <c r="B448" s="186"/>
      <c r="D448" s="187" t="s">
        <v>161</v>
      </c>
      <c r="E448" s="188" t="s">
        <v>5</v>
      </c>
      <c r="F448" s="189" t="s">
        <v>1886</v>
      </c>
      <c r="H448" s="190">
        <v>47.415</v>
      </c>
      <c r="I448" s="191"/>
      <c r="L448" s="186"/>
      <c r="M448" s="192"/>
      <c r="N448" s="193"/>
      <c r="O448" s="193"/>
      <c r="P448" s="193"/>
      <c r="Q448" s="193"/>
      <c r="R448" s="193"/>
      <c r="S448" s="193"/>
      <c r="T448" s="194"/>
      <c r="AT448" s="195" t="s">
        <v>161</v>
      </c>
      <c r="AU448" s="195" t="s">
        <v>87</v>
      </c>
      <c r="AV448" s="11" t="s">
        <v>87</v>
      </c>
      <c r="AW448" s="11" t="s">
        <v>41</v>
      </c>
      <c r="AX448" s="11" t="s">
        <v>24</v>
      </c>
      <c r="AY448" s="195" t="s">
        <v>151</v>
      </c>
    </row>
    <row r="449" spans="2:65" s="1" customFormat="1" ht="22.5" customHeight="1">
      <c r="B449" s="173"/>
      <c r="C449" s="174" t="s">
        <v>1887</v>
      </c>
      <c r="D449" s="174" t="s">
        <v>154</v>
      </c>
      <c r="E449" s="175" t="s">
        <v>1888</v>
      </c>
      <c r="F449" s="176" t="s">
        <v>1889</v>
      </c>
      <c r="G449" s="177" t="s">
        <v>278</v>
      </c>
      <c r="H449" s="178">
        <v>94.83</v>
      </c>
      <c r="I449" s="179"/>
      <c r="J449" s="180">
        <f>ROUND(I449*H449,2)</f>
        <v>0</v>
      </c>
      <c r="K449" s="176" t="s">
        <v>158</v>
      </c>
      <c r="L449" s="40"/>
      <c r="M449" s="181" t="s">
        <v>5</v>
      </c>
      <c r="N449" s="182" t="s">
        <v>49</v>
      </c>
      <c r="O449" s="41"/>
      <c r="P449" s="183">
        <f>O449*H449</f>
        <v>0</v>
      </c>
      <c r="Q449" s="183">
        <v>0</v>
      </c>
      <c r="R449" s="183">
        <f>Q449*H449</f>
        <v>0</v>
      </c>
      <c r="S449" s="183">
        <v>0</v>
      </c>
      <c r="T449" s="184">
        <f>S449*H449</f>
        <v>0</v>
      </c>
      <c r="AR449" s="23" t="s">
        <v>176</v>
      </c>
      <c r="AT449" s="23" t="s">
        <v>154</v>
      </c>
      <c r="AU449" s="23" t="s">
        <v>87</v>
      </c>
      <c r="AY449" s="23" t="s">
        <v>151</v>
      </c>
      <c r="BE449" s="185">
        <f>IF(N449="základní",J449,0)</f>
        <v>0</v>
      </c>
      <c r="BF449" s="185">
        <f>IF(N449="snížená",J449,0)</f>
        <v>0</v>
      </c>
      <c r="BG449" s="185">
        <f>IF(N449="zákl. přenesená",J449,0)</f>
        <v>0</v>
      </c>
      <c r="BH449" s="185">
        <f>IF(N449="sníž. přenesená",J449,0)</f>
        <v>0</v>
      </c>
      <c r="BI449" s="185">
        <f>IF(N449="nulová",J449,0)</f>
        <v>0</v>
      </c>
      <c r="BJ449" s="23" t="s">
        <v>24</v>
      </c>
      <c r="BK449" s="185">
        <f>ROUND(I449*H449,2)</f>
        <v>0</v>
      </c>
      <c r="BL449" s="23" t="s">
        <v>176</v>
      </c>
      <c r="BM449" s="23" t="s">
        <v>1890</v>
      </c>
    </row>
    <row r="450" spans="2:51" s="11" customFormat="1" ht="13.5">
      <c r="B450" s="186"/>
      <c r="D450" s="206" t="s">
        <v>161</v>
      </c>
      <c r="E450" s="195" t="s">
        <v>5</v>
      </c>
      <c r="F450" s="207" t="s">
        <v>1886</v>
      </c>
      <c r="H450" s="208">
        <v>47.415</v>
      </c>
      <c r="I450" s="191"/>
      <c r="L450" s="186"/>
      <c r="M450" s="192"/>
      <c r="N450" s="193"/>
      <c r="O450" s="193"/>
      <c r="P450" s="193"/>
      <c r="Q450" s="193"/>
      <c r="R450" s="193"/>
      <c r="S450" s="193"/>
      <c r="T450" s="194"/>
      <c r="AT450" s="195" t="s">
        <v>161</v>
      </c>
      <c r="AU450" s="195" t="s">
        <v>87</v>
      </c>
      <c r="AV450" s="11" t="s">
        <v>87</v>
      </c>
      <c r="AW450" s="11" t="s">
        <v>41</v>
      </c>
      <c r="AX450" s="11" t="s">
        <v>24</v>
      </c>
      <c r="AY450" s="195" t="s">
        <v>151</v>
      </c>
    </row>
    <row r="451" spans="2:51" s="11" customFormat="1" ht="13.5">
      <c r="B451" s="186"/>
      <c r="D451" s="187" t="s">
        <v>161</v>
      </c>
      <c r="F451" s="189" t="s">
        <v>1891</v>
      </c>
      <c r="H451" s="190">
        <v>94.83</v>
      </c>
      <c r="I451" s="191"/>
      <c r="L451" s="186"/>
      <c r="M451" s="192"/>
      <c r="N451" s="193"/>
      <c r="O451" s="193"/>
      <c r="P451" s="193"/>
      <c r="Q451" s="193"/>
      <c r="R451" s="193"/>
      <c r="S451" s="193"/>
      <c r="T451" s="194"/>
      <c r="AT451" s="195" t="s">
        <v>161</v>
      </c>
      <c r="AU451" s="195" t="s">
        <v>87</v>
      </c>
      <c r="AV451" s="11" t="s">
        <v>87</v>
      </c>
      <c r="AW451" s="11" t="s">
        <v>6</v>
      </c>
      <c r="AX451" s="11" t="s">
        <v>24</v>
      </c>
      <c r="AY451" s="195" t="s">
        <v>151</v>
      </c>
    </row>
    <row r="452" spans="2:65" s="1" customFormat="1" ht="22.5" customHeight="1">
      <c r="B452" s="173"/>
      <c r="C452" s="174" t="s">
        <v>1892</v>
      </c>
      <c r="D452" s="174" t="s">
        <v>154</v>
      </c>
      <c r="E452" s="175" t="s">
        <v>1346</v>
      </c>
      <c r="F452" s="176" t="s">
        <v>1347</v>
      </c>
      <c r="G452" s="177" t="s">
        <v>299</v>
      </c>
      <c r="H452" s="178">
        <v>108.384</v>
      </c>
      <c r="I452" s="179"/>
      <c r="J452" s="180">
        <f>ROUND(I452*H452,2)</f>
        <v>0</v>
      </c>
      <c r="K452" s="176" t="s">
        <v>158</v>
      </c>
      <c r="L452" s="40"/>
      <c r="M452" s="181" t="s">
        <v>5</v>
      </c>
      <c r="N452" s="182" t="s">
        <v>49</v>
      </c>
      <c r="O452" s="41"/>
      <c r="P452" s="183">
        <f>O452*H452</f>
        <v>0</v>
      </c>
      <c r="Q452" s="183">
        <v>0</v>
      </c>
      <c r="R452" s="183">
        <f>Q452*H452</f>
        <v>0</v>
      </c>
      <c r="S452" s="183">
        <v>2.4</v>
      </c>
      <c r="T452" s="184">
        <f>S452*H452</f>
        <v>260.1216</v>
      </c>
      <c r="AR452" s="23" t="s">
        <v>176</v>
      </c>
      <c r="AT452" s="23" t="s">
        <v>154</v>
      </c>
      <c r="AU452" s="23" t="s">
        <v>87</v>
      </c>
      <c r="AY452" s="23" t="s">
        <v>151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23" t="s">
        <v>24</v>
      </c>
      <c r="BK452" s="185">
        <f>ROUND(I452*H452,2)</f>
        <v>0</v>
      </c>
      <c r="BL452" s="23" t="s">
        <v>176</v>
      </c>
      <c r="BM452" s="23" t="s">
        <v>1893</v>
      </c>
    </row>
    <row r="453" spans="2:51" s="12" customFormat="1" ht="13.5">
      <c r="B453" s="211"/>
      <c r="D453" s="206" t="s">
        <v>161</v>
      </c>
      <c r="E453" s="212" t="s">
        <v>5</v>
      </c>
      <c r="F453" s="213" t="s">
        <v>1894</v>
      </c>
      <c r="H453" s="214" t="s">
        <v>5</v>
      </c>
      <c r="I453" s="215"/>
      <c r="L453" s="211"/>
      <c r="M453" s="216"/>
      <c r="N453" s="217"/>
      <c r="O453" s="217"/>
      <c r="P453" s="217"/>
      <c r="Q453" s="217"/>
      <c r="R453" s="217"/>
      <c r="S453" s="217"/>
      <c r="T453" s="218"/>
      <c r="AT453" s="214" t="s">
        <v>161</v>
      </c>
      <c r="AU453" s="214" t="s">
        <v>87</v>
      </c>
      <c r="AV453" s="12" t="s">
        <v>24</v>
      </c>
      <c r="AW453" s="12" t="s">
        <v>41</v>
      </c>
      <c r="AX453" s="12" t="s">
        <v>78</v>
      </c>
      <c r="AY453" s="214" t="s">
        <v>151</v>
      </c>
    </row>
    <row r="454" spans="2:51" s="11" customFormat="1" ht="13.5">
      <c r="B454" s="186"/>
      <c r="D454" s="206" t="s">
        <v>161</v>
      </c>
      <c r="E454" s="195" t="s">
        <v>5</v>
      </c>
      <c r="F454" s="207" t="s">
        <v>1895</v>
      </c>
      <c r="H454" s="208">
        <v>8.284</v>
      </c>
      <c r="I454" s="191"/>
      <c r="L454" s="186"/>
      <c r="M454" s="192"/>
      <c r="N454" s="193"/>
      <c r="O454" s="193"/>
      <c r="P454" s="193"/>
      <c r="Q454" s="193"/>
      <c r="R454" s="193"/>
      <c r="S454" s="193"/>
      <c r="T454" s="194"/>
      <c r="AT454" s="195" t="s">
        <v>161</v>
      </c>
      <c r="AU454" s="195" t="s">
        <v>87</v>
      </c>
      <c r="AV454" s="11" t="s">
        <v>87</v>
      </c>
      <c r="AW454" s="11" t="s">
        <v>41</v>
      </c>
      <c r="AX454" s="11" t="s">
        <v>78</v>
      </c>
      <c r="AY454" s="195" t="s">
        <v>151</v>
      </c>
    </row>
    <row r="455" spans="2:51" s="12" customFormat="1" ht="13.5">
      <c r="B455" s="211"/>
      <c r="D455" s="206" t="s">
        <v>161</v>
      </c>
      <c r="E455" s="212" t="s">
        <v>5</v>
      </c>
      <c r="F455" s="213" t="s">
        <v>1896</v>
      </c>
      <c r="H455" s="214" t="s">
        <v>5</v>
      </c>
      <c r="I455" s="215"/>
      <c r="L455" s="211"/>
      <c r="M455" s="216"/>
      <c r="N455" s="217"/>
      <c r="O455" s="217"/>
      <c r="P455" s="217"/>
      <c r="Q455" s="217"/>
      <c r="R455" s="217"/>
      <c r="S455" s="217"/>
      <c r="T455" s="218"/>
      <c r="AT455" s="214" t="s">
        <v>161</v>
      </c>
      <c r="AU455" s="214" t="s">
        <v>87</v>
      </c>
      <c r="AV455" s="12" t="s">
        <v>24</v>
      </c>
      <c r="AW455" s="12" t="s">
        <v>41</v>
      </c>
      <c r="AX455" s="12" t="s">
        <v>78</v>
      </c>
      <c r="AY455" s="214" t="s">
        <v>151</v>
      </c>
    </row>
    <row r="456" spans="2:51" s="11" customFormat="1" ht="13.5">
      <c r="B456" s="186"/>
      <c r="D456" s="206" t="s">
        <v>161</v>
      </c>
      <c r="E456" s="195" t="s">
        <v>5</v>
      </c>
      <c r="F456" s="207" t="s">
        <v>1897</v>
      </c>
      <c r="H456" s="208">
        <v>68.6</v>
      </c>
      <c r="I456" s="191"/>
      <c r="L456" s="186"/>
      <c r="M456" s="192"/>
      <c r="N456" s="193"/>
      <c r="O456" s="193"/>
      <c r="P456" s="193"/>
      <c r="Q456" s="193"/>
      <c r="R456" s="193"/>
      <c r="S456" s="193"/>
      <c r="T456" s="194"/>
      <c r="AT456" s="195" t="s">
        <v>161</v>
      </c>
      <c r="AU456" s="195" t="s">
        <v>87</v>
      </c>
      <c r="AV456" s="11" t="s">
        <v>87</v>
      </c>
      <c r="AW456" s="11" t="s">
        <v>41</v>
      </c>
      <c r="AX456" s="11" t="s">
        <v>78</v>
      </c>
      <c r="AY456" s="195" t="s">
        <v>151</v>
      </c>
    </row>
    <row r="457" spans="2:51" s="12" customFormat="1" ht="13.5">
      <c r="B457" s="211"/>
      <c r="D457" s="206" t="s">
        <v>161</v>
      </c>
      <c r="E457" s="212" t="s">
        <v>5</v>
      </c>
      <c r="F457" s="213" t="s">
        <v>1898</v>
      </c>
      <c r="H457" s="214" t="s">
        <v>5</v>
      </c>
      <c r="I457" s="215"/>
      <c r="L457" s="211"/>
      <c r="M457" s="216"/>
      <c r="N457" s="217"/>
      <c r="O457" s="217"/>
      <c r="P457" s="217"/>
      <c r="Q457" s="217"/>
      <c r="R457" s="217"/>
      <c r="S457" s="217"/>
      <c r="T457" s="218"/>
      <c r="AT457" s="214" t="s">
        <v>161</v>
      </c>
      <c r="AU457" s="214" t="s">
        <v>87</v>
      </c>
      <c r="AV457" s="12" t="s">
        <v>24</v>
      </c>
      <c r="AW457" s="12" t="s">
        <v>41</v>
      </c>
      <c r="AX457" s="12" t="s">
        <v>78</v>
      </c>
      <c r="AY457" s="214" t="s">
        <v>151</v>
      </c>
    </row>
    <row r="458" spans="2:51" s="11" customFormat="1" ht="13.5">
      <c r="B458" s="186"/>
      <c r="D458" s="206" t="s">
        <v>161</v>
      </c>
      <c r="E458" s="195" t="s">
        <v>5</v>
      </c>
      <c r="F458" s="207" t="s">
        <v>1899</v>
      </c>
      <c r="H458" s="208">
        <v>31.5</v>
      </c>
      <c r="I458" s="191"/>
      <c r="L458" s="186"/>
      <c r="M458" s="192"/>
      <c r="N458" s="193"/>
      <c r="O458" s="193"/>
      <c r="P458" s="193"/>
      <c r="Q458" s="193"/>
      <c r="R458" s="193"/>
      <c r="S458" s="193"/>
      <c r="T458" s="194"/>
      <c r="AT458" s="195" t="s">
        <v>161</v>
      </c>
      <c r="AU458" s="195" t="s">
        <v>87</v>
      </c>
      <c r="AV458" s="11" t="s">
        <v>87</v>
      </c>
      <c r="AW458" s="11" t="s">
        <v>41</v>
      </c>
      <c r="AX458" s="11" t="s">
        <v>78</v>
      </c>
      <c r="AY458" s="195" t="s">
        <v>151</v>
      </c>
    </row>
    <row r="459" spans="2:51" s="13" customFormat="1" ht="13.5">
      <c r="B459" s="225"/>
      <c r="D459" s="187" t="s">
        <v>161</v>
      </c>
      <c r="E459" s="226" t="s">
        <v>5</v>
      </c>
      <c r="F459" s="227" t="s">
        <v>283</v>
      </c>
      <c r="H459" s="228">
        <v>108.384</v>
      </c>
      <c r="I459" s="229"/>
      <c r="L459" s="225"/>
      <c r="M459" s="230"/>
      <c r="N459" s="231"/>
      <c r="O459" s="231"/>
      <c r="P459" s="231"/>
      <c r="Q459" s="231"/>
      <c r="R459" s="231"/>
      <c r="S459" s="231"/>
      <c r="T459" s="232"/>
      <c r="AT459" s="233" t="s">
        <v>161</v>
      </c>
      <c r="AU459" s="233" t="s">
        <v>87</v>
      </c>
      <c r="AV459" s="13" t="s">
        <v>176</v>
      </c>
      <c r="AW459" s="13" t="s">
        <v>41</v>
      </c>
      <c r="AX459" s="13" t="s">
        <v>24</v>
      </c>
      <c r="AY459" s="233" t="s">
        <v>151</v>
      </c>
    </row>
    <row r="460" spans="2:65" s="1" customFormat="1" ht="22.5" customHeight="1">
      <c r="B460" s="173"/>
      <c r="C460" s="174" t="s">
        <v>471</v>
      </c>
      <c r="D460" s="174" t="s">
        <v>154</v>
      </c>
      <c r="E460" s="175" t="s">
        <v>1900</v>
      </c>
      <c r="F460" s="176" t="s">
        <v>1901</v>
      </c>
      <c r="G460" s="177" t="s">
        <v>451</v>
      </c>
      <c r="H460" s="178">
        <v>12</v>
      </c>
      <c r="I460" s="179"/>
      <c r="J460" s="180">
        <f>ROUND(I460*H460,2)</f>
        <v>0</v>
      </c>
      <c r="K460" s="176" t="s">
        <v>158</v>
      </c>
      <c r="L460" s="40"/>
      <c r="M460" s="181" t="s">
        <v>5</v>
      </c>
      <c r="N460" s="182" t="s">
        <v>49</v>
      </c>
      <c r="O460" s="41"/>
      <c r="P460" s="183">
        <f>O460*H460</f>
        <v>0</v>
      </c>
      <c r="Q460" s="183">
        <v>8.36E-05</v>
      </c>
      <c r="R460" s="183">
        <f>Q460*H460</f>
        <v>0.0010032</v>
      </c>
      <c r="S460" s="183">
        <v>0.018</v>
      </c>
      <c r="T460" s="184">
        <f>S460*H460</f>
        <v>0.21599999999999997</v>
      </c>
      <c r="AR460" s="23" t="s">
        <v>176</v>
      </c>
      <c r="AT460" s="23" t="s">
        <v>154</v>
      </c>
      <c r="AU460" s="23" t="s">
        <v>87</v>
      </c>
      <c r="AY460" s="23" t="s">
        <v>151</v>
      </c>
      <c r="BE460" s="185">
        <f>IF(N460="základní",J460,0)</f>
        <v>0</v>
      </c>
      <c r="BF460" s="185">
        <f>IF(N460="snížená",J460,0)</f>
        <v>0</v>
      </c>
      <c r="BG460" s="185">
        <f>IF(N460="zákl. přenesená",J460,0)</f>
        <v>0</v>
      </c>
      <c r="BH460" s="185">
        <f>IF(N460="sníž. přenesená",J460,0)</f>
        <v>0</v>
      </c>
      <c r="BI460" s="185">
        <f>IF(N460="nulová",J460,0)</f>
        <v>0</v>
      </c>
      <c r="BJ460" s="23" t="s">
        <v>24</v>
      </c>
      <c r="BK460" s="185">
        <f>ROUND(I460*H460,2)</f>
        <v>0</v>
      </c>
      <c r="BL460" s="23" t="s">
        <v>176</v>
      </c>
      <c r="BM460" s="23" t="s">
        <v>1902</v>
      </c>
    </row>
    <row r="461" spans="2:51" s="12" customFormat="1" ht="13.5">
      <c r="B461" s="211"/>
      <c r="D461" s="206" t="s">
        <v>161</v>
      </c>
      <c r="E461" s="212" t="s">
        <v>5</v>
      </c>
      <c r="F461" s="213" t="s">
        <v>1903</v>
      </c>
      <c r="H461" s="214" t="s">
        <v>5</v>
      </c>
      <c r="I461" s="215"/>
      <c r="L461" s="211"/>
      <c r="M461" s="216"/>
      <c r="N461" s="217"/>
      <c r="O461" s="217"/>
      <c r="P461" s="217"/>
      <c r="Q461" s="217"/>
      <c r="R461" s="217"/>
      <c r="S461" s="217"/>
      <c r="T461" s="218"/>
      <c r="AT461" s="214" t="s">
        <v>161</v>
      </c>
      <c r="AU461" s="214" t="s">
        <v>87</v>
      </c>
      <c r="AV461" s="12" t="s">
        <v>24</v>
      </c>
      <c r="AW461" s="12" t="s">
        <v>41</v>
      </c>
      <c r="AX461" s="12" t="s">
        <v>78</v>
      </c>
      <c r="AY461" s="214" t="s">
        <v>151</v>
      </c>
    </row>
    <row r="462" spans="2:51" s="11" customFormat="1" ht="13.5">
      <c r="B462" s="186"/>
      <c r="D462" s="187" t="s">
        <v>161</v>
      </c>
      <c r="E462" s="188" t="s">
        <v>5</v>
      </c>
      <c r="F462" s="189" t="s">
        <v>1904</v>
      </c>
      <c r="H462" s="190">
        <v>12</v>
      </c>
      <c r="I462" s="191"/>
      <c r="L462" s="186"/>
      <c r="M462" s="192"/>
      <c r="N462" s="193"/>
      <c r="O462" s="193"/>
      <c r="P462" s="193"/>
      <c r="Q462" s="193"/>
      <c r="R462" s="193"/>
      <c r="S462" s="193"/>
      <c r="T462" s="194"/>
      <c r="AT462" s="195" t="s">
        <v>161</v>
      </c>
      <c r="AU462" s="195" t="s">
        <v>87</v>
      </c>
      <c r="AV462" s="11" t="s">
        <v>87</v>
      </c>
      <c r="AW462" s="11" t="s">
        <v>41</v>
      </c>
      <c r="AX462" s="11" t="s">
        <v>24</v>
      </c>
      <c r="AY462" s="195" t="s">
        <v>151</v>
      </c>
    </row>
    <row r="463" spans="2:65" s="1" customFormat="1" ht="22.5" customHeight="1">
      <c r="B463" s="173"/>
      <c r="C463" s="174" t="s">
        <v>1905</v>
      </c>
      <c r="D463" s="174" t="s">
        <v>154</v>
      </c>
      <c r="E463" s="175" t="s">
        <v>1906</v>
      </c>
      <c r="F463" s="176" t="s">
        <v>1907</v>
      </c>
      <c r="G463" s="177" t="s">
        <v>157</v>
      </c>
      <c r="H463" s="178">
        <v>5</v>
      </c>
      <c r="I463" s="179"/>
      <c r="J463" s="180">
        <f>ROUND(I463*H463,2)</f>
        <v>0</v>
      </c>
      <c r="K463" s="176" t="s">
        <v>158</v>
      </c>
      <c r="L463" s="40"/>
      <c r="M463" s="181" t="s">
        <v>5</v>
      </c>
      <c r="N463" s="182" t="s">
        <v>49</v>
      </c>
      <c r="O463" s="41"/>
      <c r="P463" s="183">
        <f>O463*H463</f>
        <v>0</v>
      </c>
      <c r="Q463" s="183">
        <v>0.00087</v>
      </c>
      <c r="R463" s="183">
        <f>Q463*H463</f>
        <v>0.00435</v>
      </c>
      <c r="S463" s="183">
        <v>0.818</v>
      </c>
      <c r="T463" s="184">
        <f>S463*H463</f>
        <v>4.09</v>
      </c>
      <c r="AR463" s="23" t="s">
        <v>176</v>
      </c>
      <c r="AT463" s="23" t="s">
        <v>154</v>
      </c>
      <c r="AU463" s="23" t="s">
        <v>87</v>
      </c>
      <c r="AY463" s="23" t="s">
        <v>151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23" t="s">
        <v>24</v>
      </c>
      <c r="BK463" s="185">
        <f>ROUND(I463*H463,2)</f>
        <v>0</v>
      </c>
      <c r="BL463" s="23" t="s">
        <v>176</v>
      </c>
      <c r="BM463" s="23" t="s">
        <v>1908</v>
      </c>
    </row>
    <row r="464" spans="2:51" s="12" customFormat="1" ht="13.5">
      <c r="B464" s="211"/>
      <c r="D464" s="206" t="s">
        <v>161</v>
      </c>
      <c r="E464" s="212" t="s">
        <v>5</v>
      </c>
      <c r="F464" s="213" t="s">
        <v>1909</v>
      </c>
      <c r="H464" s="214" t="s">
        <v>5</v>
      </c>
      <c r="I464" s="215"/>
      <c r="L464" s="211"/>
      <c r="M464" s="216"/>
      <c r="N464" s="217"/>
      <c r="O464" s="217"/>
      <c r="P464" s="217"/>
      <c r="Q464" s="217"/>
      <c r="R464" s="217"/>
      <c r="S464" s="217"/>
      <c r="T464" s="218"/>
      <c r="AT464" s="214" t="s">
        <v>161</v>
      </c>
      <c r="AU464" s="214" t="s">
        <v>87</v>
      </c>
      <c r="AV464" s="12" t="s">
        <v>24</v>
      </c>
      <c r="AW464" s="12" t="s">
        <v>41</v>
      </c>
      <c r="AX464" s="12" t="s">
        <v>78</v>
      </c>
      <c r="AY464" s="214" t="s">
        <v>151</v>
      </c>
    </row>
    <row r="465" spans="2:51" s="11" customFormat="1" ht="13.5">
      <c r="B465" s="186"/>
      <c r="D465" s="206" t="s">
        <v>161</v>
      </c>
      <c r="E465" s="195" t="s">
        <v>5</v>
      </c>
      <c r="F465" s="207" t="s">
        <v>175</v>
      </c>
      <c r="H465" s="208">
        <v>5</v>
      </c>
      <c r="I465" s="191"/>
      <c r="L465" s="186"/>
      <c r="M465" s="192"/>
      <c r="N465" s="193"/>
      <c r="O465" s="193"/>
      <c r="P465" s="193"/>
      <c r="Q465" s="193"/>
      <c r="R465" s="193"/>
      <c r="S465" s="193"/>
      <c r="T465" s="194"/>
      <c r="AT465" s="195" t="s">
        <v>161</v>
      </c>
      <c r="AU465" s="195" t="s">
        <v>87</v>
      </c>
      <c r="AV465" s="11" t="s">
        <v>87</v>
      </c>
      <c r="AW465" s="11" t="s">
        <v>41</v>
      </c>
      <c r="AX465" s="11" t="s">
        <v>24</v>
      </c>
      <c r="AY465" s="195" t="s">
        <v>151</v>
      </c>
    </row>
    <row r="466" spans="2:63" s="10" customFormat="1" ht="29.85" customHeight="1">
      <c r="B466" s="159"/>
      <c r="D466" s="170" t="s">
        <v>77</v>
      </c>
      <c r="E466" s="171" t="s">
        <v>675</v>
      </c>
      <c r="F466" s="171" t="s">
        <v>932</v>
      </c>
      <c r="I466" s="162"/>
      <c r="J466" s="172">
        <f>BK466</f>
        <v>0</v>
      </c>
      <c r="L466" s="159"/>
      <c r="M466" s="164"/>
      <c r="N466" s="165"/>
      <c r="O466" s="165"/>
      <c r="P466" s="166">
        <f>SUM(P467:P468)</f>
        <v>0</v>
      </c>
      <c r="Q466" s="165"/>
      <c r="R466" s="166">
        <f>SUM(R467:R468)</f>
        <v>0</v>
      </c>
      <c r="S466" s="165"/>
      <c r="T466" s="167">
        <f>SUM(T467:T468)</f>
        <v>0</v>
      </c>
      <c r="AR466" s="160" t="s">
        <v>24</v>
      </c>
      <c r="AT466" s="168" t="s">
        <v>77</v>
      </c>
      <c r="AU466" s="168" t="s">
        <v>24</v>
      </c>
      <c r="AY466" s="160" t="s">
        <v>151</v>
      </c>
      <c r="BK466" s="169">
        <f>SUM(BK467:BK468)</f>
        <v>0</v>
      </c>
    </row>
    <row r="467" spans="2:65" s="1" customFormat="1" ht="22.5" customHeight="1">
      <c r="B467" s="173"/>
      <c r="C467" s="174" t="s">
        <v>1910</v>
      </c>
      <c r="D467" s="174" t="s">
        <v>154</v>
      </c>
      <c r="E467" s="175" t="s">
        <v>1911</v>
      </c>
      <c r="F467" s="176" t="s">
        <v>1912</v>
      </c>
      <c r="G467" s="177" t="s">
        <v>351</v>
      </c>
      <c r="H467" s="178">
        <v>848.724</v>
      </c>
      <c r="I467" s="179"/>
      <c r="J467" s="180">
        <f>ROUND(I467*H467,2)</f>
        <v>0</v>
      </c>
      <c r="K467" s="176" t="s">
        <v>158</v>
      </c>
      <c r="L467" s="40"/>
      <c r="M467" s="181" t="s">
        <v>5</v>
      </c>
      <c r="N467" s="182" t="s">
        <v>49</v>
      </c>
      <c r="O467" s="41"/>
      <c r="P467" s="183">
        <f>O467*H467</f>
        <v>0</v>
      </c>
      <c r="Q467" s="183">
        <v>0</v>
      </c>
      <c r="R467" s="183">
        <f>Q467*H467</f>
        <v>0</v>
      </c>
      <c r="S467" s="183">
        <v>0</v>
      </c>
      <c r="T467" s="184">
        <f>S467*H467</f>
        <v>0</v>
      </c>
      <c r="AR467" s="23" t="s">
        <v>176</v>
      </c>
      <c r="AT467" s="23" t="s">
        <v>154</v>
      </c>
      <c r="AU467" s="23" t="s">
        <v>87</v>
      </c>
      <c r="AY467" s="23" t="s">
        <v>151</v>
      </c>
      <c r="BE467" s="185">
        <f>IF(N467="základní",J467,0)</f>
        <v>0</v>
      </c>
      <c r="BF467" s="185">
        <f>IF(N467="snížená",J467,0)</f>
        <v>0</v>
      </c>
      <c r="BG467" s="185">
        <f>IF(N467="zákl. přenesená",J467,0)</f>
        <v>0</v>
      </c>
      <c r="BH467" s="185">
        <f>IF(N467="sníž. přenesená",J467,0)</f>
        <v>0</v>
      </c>
      <c r="BI467" s="185">
        <f>IF(N467="nulová",J467,0)</f>
        <v>0</v>
      </c>
      <c r="BJ467" s="23" t="s">
        <v>24</v>
      </c>
      <c r="BK467" s="185">
        <f>ROUND(I467*H467,2)</f>
        <v>0</v>
      </c>
      <c r="BL467" s="23" t="s">
        <v>176</v>
      </c>
      <c r="BM467" s="23" t="s">
        <v>1913</v>
      </c>
    </row>
    <row r="468" spans="2:65" s="1" customFormat="1" ht="31.5" customHeight="1">
      <c r="B468" s="173"/>
      <c r="C468" s="174" t="s">
        <v>1914</v>
      </c>
      <c r="D468" s="174" t="s">
        <v>154</v>
      </c>
      <c r="E468" s="175" t="s">
        <v>1915</v>
      </c>
      <c r="F468" s="176" t="s">
        <v>1916</v>
      </c>
      <c r="G468" s="177" t="s">
        <v>351</v>
      </c>
      <c r="H468" s="178">
        <v>848.724</v>
      </c>
      <c r="I468" s="179"/>
      <c r="J468" s="180">
        <f>ROUND(I468*H468,2)</f>
        <v>0</v>
      </c>
      <c r="K468" s="176" t="s">
        <v>158</v>
      </c>
      <c r="L468" s="40"/>
      <c r="M468" s="181" t="s">
        <v>5</v>
      </c>
      <c r="N468" s="182" t="s">
        <v>49</v>
      </c>
      <c r="O468" s="41"/>
      <c r="P468" s="183">
        <f>O468*H468</f>
        <v>0</v>
      </c>
      <c r="Q468" s="183">
        <v>0</v>
      </c>
      <c r="R468" s="183">
        <f>Q468*H468</f>
        <v>0</v>
      </c>
      <c r="S468" s="183">
        <v>0</v>
      </c>
      <c r="T468" s="184">
        <f>S468*H468</f>
        <v>0</v>
      </c>
      <c r="AR468" s="23" t="s">
        <v>176</v>
      </c>
      <c r="AT468" s="23" t="s">
        <v>154</v>
      </c>
      <c r="AU468" s="23" t="s">
        <v>87</v>
      </c>
      <c r="AY468" s="23" t="s">
        <v>151</v>
      </c>
      <c r="BE468" s="185">
        <f>IF(N468="základní",J468,0)</f>
        <v>0</v>
      </c>
      <c r="BF468" s="185">
        <f>IF(N468="snížená",J468,0)</f>
        <v>0</v>
      </c>
      <c r="BG468" s="185">
        <f>IF(N468="zákl. přenesená",J468,0)</f>
        <v>0</v>
      </c>
      <c r="BH468" s="185">
        <f>IF(N468="sníž. přenesená",J468,0)</f>
        <v>0</v>
      </c>
      <c r="BI468" s="185">
        <f>IF(N468="nulová",J468,0)</f>
        <v>0</v>
      </c>
      <c r="BJ468" s="23" t="s">
        <v>24</v>
      </c>
      <c r="BK468" s="185">
        <f>ROUND(I468*H468,2)</f>
        <v>0</v>
      </c>
      <c r="BL468" s="23" t="s">
        <v>176</v>
      </c>
      <c r="BM468" s="23" t="s">
        <v>1917</v>
      </c>
    </row>
    <row r="469" spans="2:63" s="10" customFormat="1" ht="29.85" customHeight="1">
      <c r="B469" s="159"/>
      <c r="D469" s="170" t="s">
        <v>77</v>
      </c>
      <c r="E469" s="171" t="s">
        <v>685</v>
      </c>
      <c r="F469" s="171" t="s">
        <v>686</v>
      </c>
      <c r="I469" s="162"/>
      <c r="J469" s="172">
        <f>BK469</f>
        <v>0</v>
      </c>
      <c r="L469" s="159"/>
      <c r="M469" s="164"/>
      <c r="N469" s="165"/>
      <c r="O469" s="165"/>
      <c r="P469" s="166">
        <f>SUM(P470:P489)</f>
        <v>0</v>
      </c>
      <c r="Q469" s="165"/>
      <c r="R469" s="166">
        <f>SUM(R470:R489)</f>
        <v>0</v>
      </c>
      <c r="S469" s="165"/>
      <c r="T469" s="167">
        <f>SUM(T470:T489)</f>
        <v>0</v>
      </c>
      <c r="AR469" s="160" t="s">
        <v>24</v>
      </c>
      <c r="AT469" s="168" t="s">
        <v>77</v>
      </c>
      <c r="AU469" s="168" t="s">
        <v>24</v>
      </c>
      <c r="AY469" s="160" t="s">
        <v>151</v>
      </c>
      <c r="BK469" s="169">
        <f>SUM(BK470:BK489)</f>
        <v>0</v>
      </c>
    </row>
    <row r="470" spans="2:65" s="1" customFormat="1" ht="22.5" customHeight="1">
      <c r="B470" s="173"/>
      <c r="C470" s="174" t="s">
        <v>1918</v>
      </c>
      <c r="D470" s="174" t="s">
        <v>154</v>
      </c>
      <c r="E470" s="175" t="s">
        <v>1919</v>
      </c>
      <c r="F470" s="176" t="s">
        <v>1920</v>
      </c>
      <c r="G470" s="177" t="s">
        <v>351</v>
      </c>
      <c r="H470" s="178">
        <v>1.463</v>
      </c>
      <c r="I470" s="179"/>
      <c r="J470" s="180">
        <f>ROUND(I470*H470,2)</f>
        <v>0</v>
      </c>
      <c r="K470" s="176" t="s">
        <v>158</v>
      </c>
      <c r="L470" s="40"/>
      <c r="M470" s="181" t="s">
        <v>5</v>
      </c>
      <c r="N470" s="182" t="s">
        <v>49</v>
      </c>
      <c r="O470" s="41"/>
      <c r="P470" s="183">
        <f>O470*H470</f>
        <v>0</v>
      </c>
      <c r="Q470" s="183">
        <v>0</v>
      </c>
      <c r="R470" s="183">
        <f>Q470*H470</f>
        <v>0</v>
      </c>
      <c r="S470" s="183">
        <v>0</v>
      </c>
      <c r="T470" s="184">
        <f>S470*H470</f>
        <v>0</v>
      </c>
      <c r="AR470" s="23" t="s">
        <v>176</v>
      </c>
      <c r="AT470" s="23" t="s">
        <v>154</v>
      </c>
      <c r="AU470" s="23" t="s">
        <v>87</v>
      </c>
      <c r="AY470" s="23" t="s">
        <v>151</v>
      </c>
      <c r="BE470" s="185">
        <f>IF(N470="základní",J470,0)</f>
        <v>0</v>
      </c>
      <c r="BF470" s="185">
        <f>IF(N470="snížená",J470,0)</f>
        <v>0</v>
      </c>
      <c r="BG470" s="185">
        <f>IF(N470="zákl. přenesená",J470,0)</f>
        <v>0</v>
      </c>
      <c r="BH470" s="185">
        <f>IF(N470="sníž. přenesená",J470,0)</f>
        <v>0</v>
      </c>
      <c r="BI470" s="185">
        <f>IF(N470="nulová",J470,0)</f>
        <v>0</v>
      </c>
      <c r="BJ470" s="23" t="s">
        <v>24</v>
      </c>
      <c r="BK470" s="185">
        <f>ROUND(I470*H470,2)</f>
        <v>0</v>
      </c>
      <c r="BL470" s="23" t="s">
        <v>176</v>
      </c>
      <c r="BM470" s="23" t="s">
        <v>1921</v>
      </c>
    </row>
    <row r="471" spans="2:51" s="11" customFormat="1" ht="13.5">
      <c r="B471" s="186"/>
      <c r="D471" s="187" t="s">
        <v>161</v>
      </c>
      <c r="E471" s="188" t="s">
        <v>5</v>
      </c>
      <c r="F471" s="189" t="s">
        <v>1922</v>
      </c>
      <c r="H471" s="190">
        <v>1.463</v>
      </c>
      <c r="I471" s="191"/>
      <c r="L471" s="186"/>
      <c r="M471" s="192"/>
      <c r="N471" s="193"/>
      <c r="O471" s="193"/>
      <c r="P471" s="193"/>
      <c r="Q471" s="193"/>
      <c r="R471" s="193"/>
      <c r="S471" s="193"/>
      <c r="T471" s="194"/>
      <c r="AT471" s="195" t="s">
        <v>161</v>
      </c>
      <c r="AU471" s="195" t="s">
        <v>87</v>
      </c>
      <c r="AV471" s="11" t="s">
        <v>87</v>
      </c>
      <c r="AW471" s="11" t="s">
        <v>41</v>
      </c>
      <c r="AX471" s="11" t="s">
        <v>24</v>
      </c>
      <c r="AY471" s="195" t="s">
        <v>151</v>
      </c>
    </row>
    <row r="472" spans="2:65" s="1" customFormat="1" ht="22.5" customHeight="1">
      <c r="B472" s="173"/>
      <c r="C472" s="174" t="s">
        <v>1923</v>
      </c>
      <c r="D472" s="174" t="s">
        <v>154</v>
      </c>
      <c r="E472" s="175" t="s">
        <v>688</v>
      </c>
      <c r="F472" s="176" t="s">
        <v>689</v>
      </c>
      <c r="G472" s="177" t="s">
        <v>351</v>
      </c>
      <c r="H472" s="178">
        <v>260.122</v>
      </c>
      <c r="I472" s="179"/>
      <c r="J472" s="180">
        <f>ROUND(I472*H472,2)</f>
        <v>0</v>
      </c>
      <c r="K472" s="176" t="s">
        <v>158</v>
      </c>
      <c r="L472" s="40"/>
      <c r="M472" s="181" t="s">
        <v>5</v>
      </c>
      <c r="N472" s="182" t="s">
        <v>49</v>
      </c>
      <c r="O472" s="41"/>
      <c r="P472" s="183">
        <f>O472*H472</f>
        <v>0</v>
      </c>
      <c r="Q472" s="183">
        <v>0</v>
      </c>
      <c r="R472" s="183">
        <f>Q472*H472</f>
        <v>0</v>
      </c>
      <c r="S472" s="183">
        <v>0</v>
      </c>
      <c r="T472" s="184">
        <f>S472*H472</f>
        <v>0</v>
      </c>
      <c r="AR472" s="23" t="s">
        <v>176</v>
      </c>
      <c r="AT472" s="23" t="s">
        <v>154</v>
      </c>
      <c r="AU472" s="23" t="s">
        <v>87</v>
      </c>
      <c r="AY472" s="23" t="s">
        <v>151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23" t="s">
        <v>24</v>
      </c>
      <c r="BK472" s="185">
        <f>ROUND(I472*H472,2)</f>
        <v>0</v>
      </c>
      <c r="BL472" s="23" t="s">
        <v>176</v>
      </c>
      <c r="BM472" s="23" t="s">
        <v>1924</v>
      </c>
    </row>
    <row r="473" spans="2:51" s="12" customFormat="1" ht="13.5">
      <c r="B473" s="211"/>
      <c r="D473" s="206" t="s">
        <v>161</v>
      </c>
      <c r="E473" s="212" t="s">
        <v>5</v>
      </c>
      <c r="F473" s="213" t="s">
        <v>691</v>
      </c>
      <c r="H473" s="214" t="s">
        <v>5</v>
      </c>
      <c r="I473" s="215"/>
      <c r="L473" s="211"/>
      <c r="M473" s="216"/>
      <c r="N473" s="217"/>
      <c r="O473" s="217"/>
      <c r="P473" s="217"/>
      <c r="Q473" s="217"/>
      <c r="R473" s="217"/>
      <c r="S473" s="217"/>
      <c r="T473" s="218"/>
      <c r="AT473" s="214" t="s">
        <v>161</v>
      </c>
      <c r="AU473" s="214" t="s">
        <v>87</v>
      </c>
      <c r="AV473" s="12" t="s">
        <v>24</v>
      </c>
      <c r="AW473" s="12" t="s">
        <v>41</v>
      </c>
      <c r="AX473" s="12" t="s">
        <v>78</v>
      </c>
      <c r="AY473" s="214" t="s">
        <v>151</v>
      </c>
    </row>
    <row r="474" spans="2:51" s="11" customFormat="1" ht="13.5">
      <c r="B474" s="186"/>
      <c r="D474" s="206" t="s">
        <v>161</v>
      </c>
      <c r="E474" s="195" t="s">
        <v>5</v>
      </c>
      <c r="F474" s="207" t="s">
        <v>1925</v>
      </c>
      <c r="H474" s="208">
        <v>260.122</v>
      </c>
      <c r="I474" s="191"/>
      <c r="L474" s="186"/>
      <c r="M474" s="192"/>
      <c r="N474" s="193"/>
      <c r="O474" s="193"/>
      <c r="P474" s="193"/>
      <c r="Q474" s="193"/>
      <c r="R474" s="193"/>
      <c r="S474" s="193"/>
      <c r="T474" s="194"/>
      <c r="AT474" s="195" t="s">
        <v>161</v>
      </c>
      <c r="AU474" s="195" t="s">
        <v>87</v>
      </c>
      <c r="AV474" s="11" t="s">
        <v>87</v>
      </c>
      <c r="AW474" s="11" t="s">
        <v>41</v>
      </c>
      <c r="AX474" s="11" t="s">
        <v>78</v>
      </c>
      <c r="AY474" s="195" t="s">
        <v>151</v>
      </c>
    </row>
    <row r="475" spans="2:51" s="13" customFormat="1" ht="13.5">
      <c r="B475" s="225"/>
      <c r="D475" s="187" t="s">
        <v>161</v>
      </c>
      <c r="E475" s="226" t="s">
        <v>5</v>
      </c>
      <c r="F475" s="227" t="s">
        <v>283</v>
      </c>
      <c r="H475" s="228">
        <v>260.122</v>
      </c>
      <c r="I475" s="229"/>
      <c r="L475" s="225"/>
      <c r="M475" s="230"/>
      <c r="N475" s="231"/>
      <c r="O475" s="231"/>
      <c r="P475" s="231"/>
      <c r="Q475" s="231"/>
      <c r="R475" s="231"/>
      <c r="S475" s="231"/>
      <c r="T475" s="232"/>
      <c r="AT475" s="233" t="s">
        <v>161</v>
      </c>
      <c r="AU475" s="233" t="s">
        <v>87</v>
      </c>
      <c r="AV475" s="13" t="s">
        <v>176</v>
      </c>
      <c r="AW475" s="13" t="s">
        <v>41</v>
      </c>
      <c r="AX475" s="13" t="s">
        <v>24</v>
      </c>
      <c r="AY475" s="233" t="s">
        <v>151</v>
      </c>
    </row>
    <row r="476" spans="2:65" s="1" customFormat="1" ht="22.5" customHeight="1">
      <c r="B476" s="173"/>
      <c r="C476" s="174" t="s">
        <v>1926</v>
      </c>
      <c r="D476" s="174" t="s">
        <v>154</v>
      </c>
      <c r="E476" s="175" t="s">
        <v>708</v>
      </c>
      <c r="F476" s="176" t="s">
        <v>709</v>
      </c>
      <c r="G476" s="177" t="s">
        <v>351</v>
      </c>
      <c r="H476" s="178">
        <v>4942.318</v>
      </c>
      <c r="I476" s="179"/>
      <c r="J476" s="180">
        <f>ROUND(I476*H476,2)</f>
        <v>0</v>
      </c>
      <c r="K476" s="176" t="s">
        <v>158</v>
      </c>
      <c r="L476" s="40"/>
      <c r="M476" s="181" t="s">
        <v>5</v>
      </c>
      <c r="N476" s="182" t="s">
        <v>49</v>
      </c>
      <c r="O476" s="41"/>
      <c r="P476" s="183">
        <f>O476*H476</f>
        <v>0</v>
      </c>
      <c r="Q476" s="183">
        <v>0</v>
      </c>
      <c r="R476" s="183">
        <f>Q476*H476</f>
        <v>0</v>
      </c>
      <c r="S476" s="183">
        <v>0</v>
      </c>
      <c r="T476" s="184">
        <f>S476*H476</f>
        <v>0</v>
      </c>
      <c r="AR476" s="23" t="s">
        <v>176</v>
      </c>
      <c r="AT476" s="23" t="s">
        <v>154</v>
      </c>
      <c r="AU476" s="23" t="s">
        <v>87</v>
      </c>
      <c r="AY476" s="23" t="s">
        <v>151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23" t="s">
        <v>24</v>
      </c>
      <c r="BK476" s="185">
        <f>ROUND(I476*H476,2)</f>
        <v>0</v>
      </c>
      <c r="BL476" s="23" t="s">
        <v>176</v>
      </c>
      <c r="BM476" s="23" t="s">
        <v>1927</v>
      </c>
    </row>
    <row r="477" spans="2:51" s="11" customFormat="1" ht="13.5">
      <c r="B477" s="186"/>
      <c r="D477" s="206" t="s">
        <v>161</v>
      </c>
      <c r="E477" s="195" t="s">
        <v>5</v>
      </c>
      <c r="F477" s="207" t="s">
        <v>1928</v>
      </c>
      <c r="H477" s="208">
        <v>4942.318</v>
      </c>
      <c r="I477" s="191"/>
      <c r="L477" s="186"/>
      <c r="M477" s="192"/>
      <c r="N477" s="193"/>
      <c r="O477" s="193"/>
      <c r="P477" s="193"/>
      <c r="Q477" s="193"/>
      <c r="R477" s="193"/>
      <c r="S477" s="193"/>
      <c r="T477" s="194"/>
      <c r="AT477" s="195" t="s">
        <v>161</v>
      </c>
      <c r="AU477" s="195" t="s">
        <v>87</v>
      </c>
      <c r="AV477" s="11" t="s">
        <v>87</v>
      </c>
      <c r="AW477" s="11" t="s">
        <v>41</v>
      </c>
      <c r="AX477" s="11" t="s">
        <v>24</v>
      </c>
      <c r="AY477" s="195" t="s">
        <v>151</v>
      </c>
    </row>
    <row r="478" spans="2:51" s="12" customFormat="1" ht="27">
      <c r="B478" s="211"/>
      <c r="D478" s="187" t="s">
        <v>161</v>
      </c>
      <c r="E478" s="219" t="s">
        <v>5</v>
      </c>
      <c r="F478" s="220" t="s">
        <v>339</v>
      </c>
      <c r="H478" s="221" t="s">
        <v>5</v>
      </c>
      <c r="I478" s="215"/>
      <c r="L478" s="211"/>
      <c r="M478" s="216"/>
      <c r="N478" s="217"/>
      <c r="O478" s="217"/>
      <c r="P478" s="217"/>
      <c r="Q478" s="217"/>
      <c r="R478" s="217"/>
      <c r="S478" s="217"/>
      <c r="T478" s="218"/>
      <c r="AT478" s="214" t="s">
        <v>161</v>
      </c>
      <c r="AU478" s="214" t="s">
        <v>87</v>
      </c>
      <c r="AV478" s="12" t="s">
        <v>24</v>
      </c>
      <c r="AW478" s="12" t="s">
        <v>41</v>
      </c>
      <c r="AX478" s="12" t="s">
        <v>78</v>
      </c>
      <c r="AY478" s="214" t="s">
        <v>151</v>
      </c>
    </row>
    <row r="479" spans="2:65" s="1" customFormat="1" ht="22.5" customHeight="1">
      <c r="B479" s="173"/>
      <c r="C479" s="174" t="s">
        <v>1929</v>
      </c>
      <c r="D479" s="174" t="s">
        <v>154</v>
      </c>
      <c r="E479" s="175" t="s">
        <v>825</v>
      </c>
      <c r="F479" s="176" t="s">
        <v>826</v>
      </c>
      <c r="G479" s="177" t="s">
        <v>351</v>
      </c>
      <c r="H479" s="178">
        <v>4.683</v>
      </c>
      <c r="I479" s="179"/>
      <c r="J479" s="180">
        <f>ROUND(I479*H479,2)</f>
        <v>0</v>
      </c>
      <c r="K479" s="176" t="s">
        <v>158</v>
      </c>
      <c r="L479" s="40"/>
      <c r="M479" s="181" t="s">
        <v>5</v>
      </c>
      <c r="N479" s="182" t="s">
        <v>49</v>
      </c>
      <c r="O479" s="41"/>
      <c r="P479" s="183">
        <f>O479*H479</f>
        <v>0</v>
      </c>
      <c r="Q479" s="183">
        <v>0</v>
      </c>
      <c r="R479" s="183">
        <f>Q479*H479</f>
        <v>0</v>
      </c>
      <c r="S479" s="183">
        <v>0</v>
      </c>
      <c r="T479" s="184">
        <f>S479*H479</f>
        <v>0</v>
      </c>
      <c r="AR479" s="23" t="s">
        <v>176</v>
      </c>
      <c r="AT479" s="23" t="s">
        <v>154</v>
      </c>
      <c r="AU479" s="23" t="s">
        <v>87</v>
      </c>
      <c r="AY479" s="23" t="s">
        <v>151</v>
      </c>
      <c r="BE479" s="185">
        <f>IF(N479="základní",J479,0)</f>
        <v>0</v>
      </c>
      <c r="BF479" s="185">
        <f>IF(N479="snížená",J479,0)</f>
        <v>0</v>
      </c>
      <c r="BG479" s="185">
        <f>IF(N479="zákl. přenesená",J479,0)</f>
        <v>0</v>
      </c>
      <c r="BH479" s="185">
        <f>IF(N479="sníž. přenesená",J479,0)</f>
        <v>0</v>
      </c>
      <c r="BI479" s="185">
        <f>IF(N479="nulová",J479,0)</f>
        <v>0</v>
      </c>
      <c r="BJ479" s="23" t="s">
        <v>24</v>
      </c>
      <c r="BK479" s="185">
        <f>ROUND(I479*H479,2)</f>
        <v>0</v>
      </c>
      <c r="BL479" s="23" t="s">
        <v>176</v>
      </c>
      <c r="BM479" s="23" t="s">
        <v>1930</v>
      </c>
    </row>
    <row r="480" spans="2:51" s="12" customFormat="1" ht="13.5">
      <c r="B480" s="211"/>
      <c r="D480" s="206" t="s">
        <v>161</v>
      </c>
      <c r="E480" s="212" t="s">
        <v>5</v>
      </c>
      <c r="F480" s="213" t="s">
        <v>1931</v>
      </c>
      <c r="H480" s="214" t="s">
        <v>5</v>
      </c>
      <c r="I480" s="215"/>
      <c r="L480" s="211"/>
      <c r="M480" s="216"/>
      <c r="N480" s="217"/>
      <c r="O480" s="217"/>
      <c r="P480" s="217"/>
      <c r="Q480" s="217"/>
      <c r="R480" s="217"/>
      <c r="S480" s="217"/>
      <c r="T480" s="218"/>
      <c r="AT480" s="214" t="s">
        <v>161</v>
      </c>
      <c r="AU480" s="214" t="s">
        <v>87</v>
      </c>
      <c r="AV480" s="12" t="s">
        <v>24</v>
      </c>
      <c r="AW480" s="12" t="s">
        <v>41</v>
      </c>
      <c r="AX480" s="12" t="s">
        <v>78</v>
      </c>
      <c r="AY480" s="214" t="s">
        <v>151</v>
      </c>
    </row>
    <row r="481" spans="2:51" s="11" customFormat="1" ht="13.5">
      <c r="B481" s="186"/>
      <c r="D481" s="206" t="s">
        <v>161</v>
      </c>
      <c r="E481" s="195" t="s">
        <v>5</v>
      </c>
      <c r="F481" s="207" t="s">
        <v>1932</v>
      </c>
      <c r="H481" s="208">
        <v>0.72</v>
      </c>
      <c r="I481" s="191"/>
      <c r="L481" s="186"/>
      <c r="M481" s="192"/>
      <c r="N481" s="193"/>
      <c r="O481" s="193"/>
      <c r="P481" s="193"/>
      <c r="Q481" s="193"/>
      <c r="R481" s="193"/>
      <c r="S481" s="193"/>
      <c r="T481" s="194"/>
      <c r="AT481" s="195" t="s">
        <v>161</v>
      </c>
      <c r="AU481" s="195" t="s">
        <v>87</v>
      </c>
      <c r="AV481" s="11" t="s">
        <v>87</v>
      </c>
      <c r="AW481" s="11" t="s">
        <v>41</v>
      </c>
      <c r="AX481" s="11" t="s">
        <v>78</v>
      </c>
      <c r="AY481" s="195" t="s">
        <v>151</v>
      </c>
    </row>
    <row r="482" spans="2:51" s="11" customFormat="1" ht="13.5">
      <c r="B482" s="186"/>
      <c r="D482" s="206" t="s">
        <v>161</v>
      </c>
      <c r="E482" s="195" t="s">
        <v>5</v>
      </c>
      <c r="F482" s="207" t="s">
        <v>1933</v>
      </c>
      <c r="H482" s="208">
        <v>2.5</v>
      </c>
      <c r="I482" s="191"/>
      <c r="L482" s="186"/>
      <c r="M482" s="192"/>
      <c r="N482" s="193"/>
      <c r="O482" s="193"/>
      <c r="P482" s="193"/>
      <c r="Q482" s="193"/>
      <c r="R482" s="193"/>
      <c r="S482" s="193"/>
      <c r="T482" s="194"/>
      <c r="AT482" s="195" t="s">
        <v>161</v>
      </c>
      <c r="AU482" s="195" t="s">
        <v>87</v>
      </c>
      <c r="AV482" s="11" t="s">
        <v>87</v>
      </c>
      <c r="AW482" s="11" t="s">
        <v>41</v>
      </c>
      <c r="AX482" s="11" t="s">
        <v>78</v>
      </c>
      <c r="AY482" s="195" t="s">
        <v>151</v>
      </c>
    </row>
    <row r="483" spans="2:51" s="11" customFormat="1" ht="13.5">
      <c r="B483" s="186"/>
      <c r="D483" s="206" t="s">
        <v>161</v>
      </c>
      <c r="E483" s="195" t="s">
        <v>5</v>
      </c>
      <c r="F483" s="207" t="s">
        <v>1922</v>
      </c>
      <c r="H483" s="208">
        <v>1.463</v>
      </c>
      <c r="I483" s="191"/>
      <c r="L483" s="186"/>
      <c r="M483" s="192"/>
      <c r="N483" s="193"/>
      <c r="O483" s="193"/>
      <c r="P483" s="193"/>
      <c r="Q483" s="193"/>
      <c r="R483" s="193"/>
      <c r="S483" s="193"/>
      <c r="T483" s="194"/>
      <c r="AT483" s="195" t="s">
        <v>161</v>
      </c>
      <c r="AU483" s="195" t="s">
        <v>87</v>
      </c>
      <c r="AV483" s="11" t="s">
        <v>87</v>
      </c>
      <c r="AW483" s="11" t="s">
        <v>41</v>
      </c>
      <c r="AX483" s="11" t="s">
        <v>78</v>
      </c>
      <c r="AY483" s="195" t="s">
        <v>151</v>
      </c>
    </row>
    <row r="484" spans="2:51" s="13" customFormat="1" ht="13.5">
      <c r="B484" s="225"/>
      <c r="D484" s="187" t="s">
        <v>161</v>
      </c>
      <c r="E484" s="226" t="s">
        <v>5</v>
      </c>
      <c r="F484" s="227" t="s">
        <v>283</v>
      </c>
      <c r="H484" s="228">
        <v>4.683</v>
      </c>
      <c r="I484" s="229"/>
      <c r="L484" s="225"/>
      <c r="M484" s="230"/>
      <c r="N484" s="231"/>
      <c r="O484" s="231"/>
      <c r="P484" s="231"/>
      <c r="Q484" s="231"/>
      <c r="R484" s="231"/>
      <c r="S484" s="231"/>
      <c r="T484" s="232"/>
      <c r="AT484" s="233" t="s">
        <v>161</v>
      </c>
      <c r="AU484" s="233" t="s">
        <v>87</v>
      </c>
      <c r="AV484" s="13" t="s">
        <v>176</v>
      </c>
      <c r="AW484" s="13" t="s">
        <v>41</v>
      </c>
      <c r="AX484" s="13" t="s">
        <v>24</v>
      </c>
      <c r="AY484" s="233" t="s">
        <v>151</v>
      </c>
    </row>
    <row r="485" spans="2:65" s="1" customFormat="1" ht="22.5" customHeight="1">
      <c r="B485" s="173"/>
      <c r="C485" s="174" t="s">
        <v>1934</v>
      </c>
      <c r="D485" s="174" t="s">
        <v>154</v>
      </c>
      <c r="E485" s="175" t="s">
        <v>829</v>
      </c>
      <c r="F485" s="176" t="s">
        <v>830</v>
      </c>
      <c r="G485" s="177" t="s">
        <v>351</v>
      </c>
      <c r="H485" s="178">
        <v>88.977</v>
      </c>
      <c r="I485" s="179"/>
      <c r="J485" s="180">
        <f>ROUND(I485*H485,2)</f>
        <v>0</v>
      </c>
      <c r="K485" s="176" t="s">
        <v>158</v>
      </c>
      <c r="L485" s="40"/>
      <c r="M485" s="181" t="s">
        <v>5</v>
      </c>
      <c r="N485" s="182" t="s">
        <v>49</v>
      </c>
      <c r="O485" s="41"/>
      <c r="P485" s="183">
        <f>O485*H485</f>
        <v>0</v>
      </c>
      <c r="Q485" s="183">
        <v>0</v>
      </c>
      <c r="R485" s="183">
        <f>Q485*H485</f>
        <v>0</v>
      </c>
      <c r="S485" s="183">
        <v>0</v>
      </c>
      <c r="T485" s="184">
        <f>S485*H485</f>
        <v>0</v>
      </c>
      <c r="AR485" s="23" t="s">
        <v>176</v>
      </c>
      <c r="AT485" s="23" t="s">
        <v>154</v>
      </c>
      <c r="AU485" s="23" t="s">
        <v>87</v>
      </c>
      <c r="AY485" s="23" t="s">
        <v>151</v>
      </c>
      <c r="BE485" s="185">
        <f>IF(N485="základní",J485,0)</f>
        <v>0</v>
      </c>
      <c r="BF485" s="185">
        <f>IF(N485="snížená",J485,0)</f>
        <v>0</v>
      </c>
      <c r="BG485" s="185">
        <f>IF(N485="zákl. přenesená",J485,0)</f>
        <v>0</v>
      </c>
      <c r="BH485" s="185">
        <f>IF(N485="sníž. přenesená",J485,0)</f>
        <v>0</v>
      </c>
      <c r="BI485" s="185">
        <f>IF(N485="nulová",J485,0)</f>
        <v>0</v>
      </c>
      <c r="BJ485" s="23" t="s">
        <v>24</v>
      </c>
      <c r="BK485" s="185">
        <f>ROUND(I485*H485,2)</f>
        <v>0</v>
      </c>
      <c r="BL485" s="23" t="s">
        <v>176</v>
      </c>
      <c r="BM485" s="23" t="s">
        <v>1935</v>
      </c>
    </row>
    <row r="486" spans="2:51" s="12" customFormat="1" ht="27">
      <c r="B486" s="211"/>
      <c r="D486" s="206" t="s">
        <v>161</v>
      </c>
      <c r="E486" s="212" t="s">
        <v>5</v>
      </c>
      <c r="F486" s="213" t="s">
        <v>339</v>
      </c>
      <c r="H486" s="214" t="s">
        <v>5</v>
      </c>
      <c r="I486" s="215"/>
      <c r="L486" s="211"/>
      <c r="M486" s="216"/>
      <c r="N486" s="217"/>
      <c r="O486" s="217"/>
      <c r="P486" s="217"/>
      <c r="Q486" s="217"/>
      <c r="R486" s="217"/>
      <c r="S486" s="217"/>
      <c r="T486" s="218"/>
      <c r="AT486" s="214" t="s">
        <v>161</v>
      </c>
      <c r="AU486" s="214" t="s">
        <v>87</v>
      </c>
      <c r="AV486" s="12" t="s">
        <v>24</v>
      </c>
      <c r="AW486" s="12" t="s">
        <v>41</v>
      </c>
      <c r="AX486" s="12" t="s">
        <v>78</v>
      </c>
      <c r="AY486" s="214" t="s">
        <v>151</v>
      </c>
    </row>
    <row r="487" spans="2:51" s="11" customFormat="1" ht="13.5">
      <c r="B487" s="186"/>
      <c r="D487" s="187" t="s">
        <v>161</v>
      </c>
      <c r="E487" s="188" t="s">
        <v>5</v>
      </c>
      <c r="F487" s="189" t="s">
        <v>1936</v>
      </c>
      <c r="H487" s="190">
        <v>88.977</v>
      </c>
      <c r="I487" s="191"/>
      <c r="L487" s="186"/>
      <c r="M487" s="192"/>
      <c r="N487" s="193"/>
      <c r="O487" s="193"/>
      <c r="P487" s="193"/>
      <c r="Q487" s="193"/>
      <c r="R487" s="193"/>
      <c r="S487" s="193"/>
      <c r="T487" s="194"/>
      <c r="AT487" s="195" t="s">
        <v>161</v>
      </c>
      <c r="AU487" s="195" t="s">
        <v>87</v>
      </c>
      <c r="AV487" s="11" t="s">
        <v>87</v>
      </c>
      <c r="AW487" s="11" t="s">
        <v>41</v>
      </c>
      <c r="AX487" s="11" t="s">
        <v>24</v>
      </c>
      <c r="AY487" s="195" t="s">
        <v>151</v>
      </c>
    </row>
    <row r="488" spans="2:65" s="1" customFormat="1" ht="22.5" customHeight="1">
      <c r="B488" s="173"/>
      <c r="C488" s="174" t="s">
        <v>1937</v>
      </c>
      <c r="D488" s="174" t="s">
        <v>154</v>
      </c>
      <c r="E488" s="175" t="s">
        <v>835</v>
      </c>
      <c r="F488" s="176" t="s">
        <v>836</v>
      </c>
      <c r="G488" s="177" t="s">
        <v>351</v>
      </c>
      <c r="H488" s="178">
        <v>260.122</v>
      </c>
      <c r="I488" s="179"/>
      <c r="J488" s="180">
        <f>ROUND(I488*H488,2)</f>
        <v>0</v>
      </c>
      <c r="K488" s="176" t="s">
        <v>158</v>
      </c>
      <c r="L488" s="40"/>
      <c r="M488" s="181" t="s">
        <v>5</v>
      </c>
      <c r="N488" s="182" t="s">
        <v>49</v>
      </c>
      <c r="O488" s="41"/>
      <c r="P488" s="183">
        <f>O488*H488</f>
        <v>0</v>
      </c>
      <c r="Q488" s="183">
        <v>0</v>
      </c>
      <c r="R488" s="183">
        <f>Q488*H488</f>
        <v>0</v>
      </c>
      <c r="S488" s="183">
        <v>0</v>
      </c>
      <c r="T488" s="184">
        <f>S488*H488</f>
        <v>0</v>
      </c>
      <c r="AR488" s="23" t="s">
        <v>176</v>
      </c>
      <c r="AT488" s="23" t="s">
        <v>154</v>
      </c>
      <c r="AU488" s="23" t="s">
        <v>87</v>
      </c>
      <c r="AY488" s="23" t="s">
        <v>151</v>
      </c>
      <c r="BE488" s="185">
        <f>IF(N488="základní",J488,0)</f>
        <v>0</v>
      </c>
      <c r="BF488" s="185">
        <f>IF(N488="snížená",J488,0)</f>
        <v>0</v>
      </c>
      <c r="BG488" s="185">
        <f>IF(N488="zákl. přenesená",J488,0)</f>
        <v>0</v>
      </c>
      <c r="BH488" s="185">
        <f>IF(N488="sníž. přenesená",J488,0)</f>
        <v>0</v>
      </c>
      <c r="BI488" s="185">
        <f>IF(N488="nulová",J488,0)</f>
        <v>0</v>
      </c>
      <c r="BJ488" s="23" t="s">
        <v>24</v>
      </c>
      <c r="BK488" s="185">
        <f>ROUND(I488*H488,2)</f>
        <v>0</v>
      </c>
      <c r="BL488" s="23" t="s">
        <v>176</v>
      </c>
      <c r="BM488" s="23" t="s">
        <v>1938</v>
      </c>
    </row>
    <row r="489" spans="2:51" s="11" customFormat="1" ht="13.5">
      <c r="B489" s="186"/>
      <c r="D489" s="206" t="s">
        <v>161</v>
      </c>
      <c r="E489" s="195" t="s">
        <v>5</v>
      </c>
      <c r="F489" s="207" t="s">
        <v>1925</v>
      </c>
      <c r="H489" s="208">
        <v>260.122</v>
      </c>
      <c r="I489" s="191"/>
      <c r="L489" s="186"/>
      <c r="M489" s="192"/>
      <c r="N489" s="193"/>
      <c r="O489" s="193"/>
      <c r="P489" s="193"/>
      <c r="Q489" s="193"/>
      <c r="R489" s="193"/>
      <c r="S489" s="193"/>
      <c r="T489" s="194"/>
      <c r="AT489" s="195" t="s">
        <v>161</v>
      </c>
      <c r="AU489" s="195" t="s">
        <v>87</v>
      </c>
      <c r="AV489" s="11" t="s">
        <v>87</v>
      </c>
      <c r="AW489" s="11" t="s">
        <v>41</v>
      </c>
      <c r="AX489" s="11" t="s">
        <v>24</v>
      </c>
      <c r="AY489" s="195" t="s">
        <v>151</v>
      </c>
    </row>
    <row r="490" spans="2:63" s="10" customFormat="1" ht="37.35" customHeight="1">
      <c r="B490" s="159"/>
      <c r="D490" s="160" t="s">
        <v>77</v>
      </c>
      <c r="E490" s="161" t="s">
        <v>1376</v>
      </c>
      <c r="F490" s="161" t="s">
        <v>1377</v>
      </c>
      <c r="I490" s="162"/>
      <c r="J490" s="163">
        <f>BK490</f>
        <v>0</v>
      </c>
      <c r="L490" s="159"/>
      <c r="M490" s="164"/>
      <c r="N490" s="165"/>
      <c r="O490" s="165"/>
      <c r="P490" s="166">
        <f>P491</f>
        <v>0</v>
      </c>
      <c r="Q490" s="165"/>
      <c r="R490" s="166">
        <f>R491</f>
        <v>0.61843507</v>
      </c>
      <c r="S490" s="165"/>
      <c r="T490" s="167">
        <f>T491</f>
        <v>0.29264</v>
      </c>
      <c r="AR490" s="160" t="s">
        <v>87</v>
      </c>
      <c r="AT490" s="168" t="s">
        <v>77</v>
      </c>
      <c r="AU490" s="168" t="s">
        <v>78</v>
      </c>
      <c r="AY490" s="160" t="s">
        <v>151</v>
      </c>
      <c r="BK490" s="169">
        <f>BK491</f>
        <v>0</v>
      </c>
    </row>
    <row r="491" spans="2:63" s="10" customFormat="1" ht="19.9" customHeight="1">
      <c r="B491" s="159"/>
      <c r="D491" s="170" t="s">
        <v>77</v>
      </c>
      <c r="E491" s="171" t="s">
        <v>1939</v>
      </c>
      <c r="F491" s="171" t="s">
        <v>1940</v>
      </c>
      <c r="I491" s="162"/>
      <c r="J491" s="172">
        <f>BK491</f>
        <v>0</v>
      </c>
      <c r="L491" s="159"/>
      <c r="M491" s="164"/>
      <c r="N491" s="165"/>
      <c r="O491" s="165"/>
      <c r="P491" s="166">
        <f>SUM(P492:P574)</f>
        <v>0</v>
      </c>
      <c r="Q491" s="165"/>
      <c r="R491" s="166">
        <f>SUM(R492:R574)</f>
        <v>0.61843507</v>
      </c>
      <c r="S491" s="165"/>
      <c r="T491" s="167">
        <f>SUM(T492:T574)</f>
        <v>0.29264</v>
      </c>
      <c r="AR491" s="160" t="s">
        <v>87</v>
      </c>
      <c r="AT491" s="168" t="s">
        <v>77</v>
      </c>
      <c r="AU491" s="168" t="s">
        <v>24</v>
      </c>
      <c r="AY491" s="160" t="s">
        <v>151</v>
      </c>
      <c r="BK491" s="169">
        <f>SUM(BK492:BK574)</f>
        <v>0</v>
      </c>
    </row>
    <row r="492" spans="2:65" s="1" customFormat="1" ht="22.5" customHeight="1">
      <c r="B492" s="173"/>
      <c r="C492" s="174" t="s">
        <v>1941</v>
      </c>
      <c r="D492" s="174" t="s">
        <v>154</v>
      </c>
      <c r="E492" s="175" t="s">
        <v>1942</v>
      </c>
      <c r="F492" s="176" t="s">
        <v>1943</v>
      </c>
      <c r="G492" s="177" t="s">
        <v>278</v>
      </c>
      <c r="H492" s="178">
        <v>90.4</v>
      </c>
      <c r="I492" s="179"/>
      <c r="J492" s="180">
        <f>ROUND(I492*H492,2)</f>
        <v>0</v>
      </c>
      <c r="K492" s="176" t="s">
        <v>158</v>
      </c>
      <c r="L492" s="40"/>
      <c r="M492" s="181" t="s">
        <v>5</v>
      </c>
      <c r="N492" s="182" t="s">
        <v>49</v>
      </c>
      <c r="O492" s="41"/>
      <c r="P492" s="183">
        <f>O492*H492</f>
        <v>0</v>
      </c>
      <c r="Q492" s="183">
        <v>0</v>
      </c>
      <c r="R492" s="183">
        <f>Q492*H492</f>
        <v>0</v>
      </c>
      <c r="S492" s="183">
        <v>0</v>
      </c>
      <c r="T492" s="184">
        <f>S492*H492</f>
        <v>0</v>
      </c>
      <c r="AR492" s="23" t="s">
        <v>259</v>
      </c>
      <c r="AT492" s="23" t="s">
        <v>154</v>
      </c>
      <c r="AU492" s="23" t="s">
        <v>87</v>
      </c>
      <c r="AY492" s="23" t="s">
        <v>151</v>
      </c>
      <c r="BE492" s="185">
        <f>IF(N492="základní",J492,0)</f>
        <v>0</v>
      </c>
      <c r="BF492" s="185">
        <f>IF(N492="snížená",J492,0)</f>
        <v>0</v>
      </c>
      <c r="BG492" s="185">
        <f>IF(N492="zákl. přenesená",J492,0)</f>
        <v>0</v>
      </c>
      <c r="BH492" s="185">
        <f>IF(N492="sníž. přenesená",J492,0)</f>
        <v>0</v>
      </c>
      <c r="BI492" s="185">
        <f>IF(N492="nulová",J492,0)</f>
        <v>0</v>
      </c>
      <c r="BJ492" s="23" t="s">
        <v>24</v>
      </c>
      <c r="BK492" s="185">
        <f>ROUND(I492*H492,2)</f>
        <v>0</v>
      </c>
      <c r="BL492" s="23" t="s">
        <v>259</v>
      </c>
      <c r="BM492" s="23" t="s">
        <v>1944</v>
      </c>
    </row>
    <row r="493" spans="2:51" s="12" customFormat="1" ht="13.5">
      <c r="B493" s="211"/>
      <c r="D493" s="206" t="s">
        <v>161</v>
      </c>
      <c r="E493" s="212" t="s">
        <v>5</v>
      </c>
      <c r="F493" s="213" t="s">
        <v>1945</v>
      </c>
      <c r="H493" s="214" t="s">
        <v>5</v>
      </c>
      <c r="I493" s="215"/>
      <c r="L493" s="211"/>
      <c r="M493" s="216"/>
      <c r="N493" s="217"/>
      <c r="O493" s="217"/>
      <c r="P493" s="217"/>
      <c r="Q493" s="217"/>
      <c r="R493" s="217"/>
      <c r="S493" s="217"/>
      <c r="T493" s="218"/>
      <c r="AT493" s="214" t="s">
        <v>161</v>
      </c>
      <c r="AU493" s="214" t="s">
        <v>87</v>
      </c>
      <c r="AV493" s="12" t="s">
        <v>24</v>
      </c>
      <c r="AW493" s="12" t="s">
        <v>41</v>
      </c>
      <c r="AX493" s="12" t="s">
        <v>78</v>
      </c>
      <c r="AY493" s="214" t="s">
        <v>151</v>
      </c>
    </row>
    <row r="494" spans="2:51" s="11" customFormat="1" ht="13.5">
      <c r="B494" s="186"/>
      <c r="D494" s="206" t="s">
        <v>161</v>
      </c>
      <c r="E494" s="195" t="s">
        <v>5</v>
      </c>
      <c r="F494" s="207" t="s">
        <v>1946</v>
      </c>
      <c r="H494" s="208">
        <v>50.4</v>
      </c>
      <c r="I494" s="191"/>
      <c r="L494" s="186"/>
      <c r="M494" s="192"/>
      <c r="N494" s="193"/>
      <c r="O494" s="193"/>
      <c r="P494" s="193"/>
      <c r="Q494" s="193"/>
      <c r="R494" s="193"/>
      <c r="S494" s="193"/>
      <c r="T494" s="194"/>
      <c r="AT494" s="195" t="s">
        <v>161</v>
      </c>
      <c r="AU494" s="195" t="s">
        <v>87</v>
      </c>
      <c r="AV494" s="11" t="s">
        <v>87</v>
      </c>
      <c r="AW494" s="11" t="s">
        <v>41</v>
      </c>
      <c r="AX494" s="11" t="s">
        <v>78</v>
      </c>
      <c r="AY494" s="195" t="s">
        <v>151</v>
      </c>
    </row>
    <row r="495" spans="2:51" s="12" customFormat="1" ht="13.5">
      <c r="B495" s="211"/>
      <c r="D495" s="206" t="s">
        <v>161</v>
      </c>
      <c r="E495" s="212" t="s">
        <v>5</v>
      </c>
      <c r="F495" s="213" t="s">
        <v>1947</v>
      </c>
      <c r="H495" s="214" t="s">
        <v>5</v>
      </c>
      <c r="I495" s="215"/>
      <c r="L495" s="211"/>
      <c r="M495" s="216"/>
      <c r="N495" s="217"/>
      <c r="O495" s="217"/>
      <c r="P495" s="217"/>
      <c r="Q495" s="217"/>
      <c r="R495" s="217"/>
      <c r="S495" s="217"/>
      <c r="T495" s="218"/>
      <c r="AT495" s="214" t="s">
        <v>161</v>
      </c>
      <c r="AU495" s="214" t="s">
        <v>87</v>
      </c>
      <c r="AV495" s="12" t="s">
        <v>24</v>
      </c>
      <c r="AW495" s="12" t="s">
        <v>41</v>
      </c>
      <c r="AX495" s="12" t="s">
        <v>78</v>
      </c>
      <c r="AY495" s="214" t="s">
        <v>151</v>
      </c>
    </row>
    <row r="496" spans="2:51" s="11" customFormat="1" ht="13.5">
      <c r="B496" s="186"/>
      <c r="D496" s="206" t="s">
        <v>161</v>
      </c>
      <c r="E496" s="195" t="s">
        <v>5</v>
      </c>
      <c r="F496" s="207" t="s">
        <v>1948</v>
      </c>
      <c r="H496" s="208">
        <v>40</v>
      </c>
      <c r="I496" s="191"/>
      <c r="L496" s="186"/>
      <c r="M496" s="192"/>
      <c r="N496" s="193"/>
      <c r="O496" s="193"/>
      <c r="P496" s="193"/>
      <c r="Q496" s="193"/>
      <c r="R496" s="193"/>
      <c r="S496" s="193"/>
      <c r="T496" s="194"/>
      <c r="AT496" s="195" t="s">
        <v>161</v>
      </c>
      <c r="AU496" s="195" t="s">
        <v>87</v>
      </c>
      <c r="AV496" s="11" t="s">
        <v>87</v>
      </c>
      <c r="AW496" s="11" t="s">
        <v>41</v>
      </c>
      <c r="AX496" s="11" t="s">
        <v>78</v>
      </c>
      <c r="AY496" s="195" t="s">
        <v>151</v>
      </c>
    </row>
    <row r="497" spans="2:51" s="13" customFormat="1" ht="13.5">
      <c r="B497" s="225"/>
      <c r="D497" s="187" t="s">
        <v>161</v>
      </c>
      <c r="E497" s="226" t="s">
        <v>5</v>
      </c>
      <c r="F497" s="227" t="s">
        <v>283</v>
      </c>
      <c r="H497" s="228">
        <v>90.4</v>
      </c>
      <c r="I497" s="229"/>
      <c r="L497" s="225"/>
      <c r="M497" s="230"/>
      <c r="N497" s="231"/>
      <c r="O497" s="231"/>
      <c r="P497" s="231"/>
      <c r="Q497" s="231"/>
      <c r="R497" s="231"/>
      <c r="S497" s="231"/>
      <c r="T497" s="232"/>
      <c r="AT497" s="233" t="s">
        <v>161</v>
      </c>
      <c r="AU497" s="233" t="s">
        <v>87</v>
      </c>
      <c r="AV497" s="13" t="s">
        <v>176</v>
      </c>
      <c r="AW497" s="13" t="s">
        <v>41</v>
      </c>
      <c r="AX497" s="13" t="s">
        <v>24</v>
      </c>
      <c r="AY497" s="233" t="s">
        <v>151</v>
      </c>
    </row>
    <row r="498" spans="2:65" s="1" customFormat="1" ht="22.5" customHeight="1">
      <c r="B498" s="173"/>
      <c r="C498" s="174" t="s">
        <v>1027</v>
      </c>
      <c r="D498" s="174" t="s">
        <v>154</v>
      </c>
      <c r="E498" s="175" t="s">
        <v>1949</v>
      </c>
      <c r="F498" s="176" t="s">
        <v>1950</v>
      </c>
      <c r="G498" s="177" t="s">
        <v>278</v>
      </c>
      <c r="H498" s="178">
        <v>80</v>
      </c>
      <c r="I498" s="179"/>
      <c r="J498" s="180">
        <f>ROUND(I498*H498,2)</f>
        <v>0</v>
      </c>
      <c r="K498" s="176" t="s">
        <v>158</v>
      </c>
      <c r="L498" s="40"/>
      <c r="M498" s="181" t="s">
        <v>5</v>
      </c>
      <c r="N498" s="182" t="s">
        <v>49</v>
      </c>
      <c r="O498" s="41"/>
      <c r="P498" s="183">
        <f>O498*H498</f>
        <v>0</v>
      </c>
      <c r="Q498" s="183">
        <v>0</v>
      </c>
      <c r="R498" s="183">
        <f>Q498*H498</f>
        <v>0</v>
      </c>
      <c r="S498" s="183">
        <v>0</v>
      </c>
      <c r="T498" s="184">
        <f>S498*H498</f>
        <v>0</v>
      </c>
      <c r="AR498" s="23" t="s">
        <v>259</v>
      </c>
      <c r="AT498" s="23" t="s">
        <v>154</v>
      </c>
      <c r="AU498" s="23" t="s">
        <v>87</v>
      </c>
      <c r="AY498" s="23" t="s">
        <v>151</v>
      </c>
      <c r="BE498" s="185">
        <f>IF(N498="základní",J498,0)</f>
        <v>0</v>
      </c>
      <c r="BF498" s="185">
        <f>IF(N498="snížená",J498,0)</f>
        <v>0</v>
      </c>
      <c r="BG498" s="185">
        <f>IF(N498="zákl. přenesená",J498,0)</f>
        <v>0</v>
      </c>
      <c r="BH498" s="185">
        <f>IF(N498="sníž. přenesená",J498,0)</f>
        <v>0</v>
      </c>
      <c r="BI498" s="185">
        <f>IF(N498="nulová",J498,0)</f>
        <v>0</v>
      </c>
      <c r="BJ498" s="23" t="s">
        <v>24</v>
      </c>
      <c r="BK498" s="185">
        <f>ROUND(I498*H498,2)</f>
        <v>0</v>
      </c>
      <c r="BL498" s="23" t="s">
        <v>259</v>
      </c>
      <c r="BM498" s="23" t="s">
        <v>1951</v>
      </c>
    </row>
    <row r="499" spans="2:51" s="12" customFormat="1" ht="13.5">
      <c r="B499" s="211"/>
      <c r="D499" s="206" t="s">
        <v>161</v>
      </c>
      <c r="E499" s="212" t="s">
        <v>5</v>
      </c>
      <c r="F499" s="213" t="s">
        <v>1952</v>
      </c>
      <c r="H499" s="214" t="s">
        <v>5</v>
      </c>
      <c r="I499" s="215"/>
      <c r="L499" s="211"/>
      <c r="M499" s="216"/>
      <c r="N499" s="217"/>
      <c r="O499" s="217"/>
      <c r="P499" s="217"/>
      <c r="Q499" s="217"/>
      <c r="R499" s="217"/>
      <c r="S499" s="217"/>
      <c r="T499" s="218"/>
      <c r="AT499" s="214" t="s">
        <v>161</v>
      </c>
      <c r="AU499" s="214" t="s">
        <v>87</v>
      </c>
      <c r="AV499" s="12" t="s">
        <v>24</v>
      </c>
      <c r="AW499" s="12" t="s">
        <v>41</v>
      </c>
      <c r="AX499" s="12" t="s">
        <v>78</v>
      </c>
      <c r="AY499" s="214" t="s">
        <v>151</v>
      </c>
    </row>
    <row r="500" spans="2:51" s="11" customFormat="1" ht="13.5">
      <c r="B500" s="186"/>
      <c r="D500" s="187" t="s">
        <v>161</v>
      </c>
      <c r="E500" s="188" t="s">
        <v>5</v>
      </c>
      <c r="F500" s="189" t="s">
        <v>1953</v>
      </c>
      <c r="H500" s="190">
        <v>80</v>
      </c>
      <c r="I500" s="191"/>
      <c r="L500" s="186"/>
      <c r="M500" s="192"/>
      <c r="N500" s="193"/>
      <c r="O500" s="193"/>
      <c r="P500" s="193"/>
      <c r="Q500" s="193"/>
      <c r="R500" s="193"/>
      <c r="S500" s="193"/>
      <c r="T500" s="194"/>
      <c r="AT500" s="195" t="s">
        <v>161</v>
      </c>
      <c r="AU500" s="195" t="s">
        <v>87</v>
      </c>
      <c r="AV500" s="11" t="s">
        <v>87</v>
      </c>
      <c r="AW500" s="11" t="s">
        <v>41</v>
      </c>
      <c r="AX500" s="11" t="s">
        <v>24</v>
      </c>
      <c r="AY500" s="195" t="s">
        <v>151</v>
      </c>
    </row>
    <row r="501" spans="2:65" s="1" customFormat="1" ht="22.5" customHeight="1">
      <c r="B501" s="173"/>
      <c r="C501" s="174" t="s">
        <v>1954</v>
      </c>
      <c r="D501" s="174" t="s">
        <v>154</v>
      </c>
      <c r="E501" s="175" t="s">
        <v>1955</v>
      </c>
      <c r="F501" s="176" t="s">
        <v>1956</v>
      </c>
      <c r="G501" s="177" t="s">
        <v>278</v>
      </c>
      <c r="H501" s="178">
        <v>146.489</v>
      </c>
      <c r="I501" s="179"/>
      <c r="J501" s="180">
        <f>ROUND(I501*H501,2)</f>
        <v>0</v>
      </c>
      <c r="K501" s="176" t="s">
        <v>158</v>
      </c>
      <c r="L501" s="40"/>
      <c r="M501" s="181" t="s">
        <v>5</v>
      </c>
      <c r="N501" s="182" t="s">
        <v>49</v>
      </c>
      <c r="O501" s="41"/>
      <c r="P501" s="183">
        <f>O501*H501</f>
        <v>0</v>
      </c>
      <c r="Q501" s="183">
        <v>0</v>
      </c>
      <c r="R501" s="183">
        <f>Q501*H501</f>
        <v>0</v>
      </c>
      <c r="S501" s="183">
        <v>0</v>
      </c>
      <c r="T501" s="184">
        <f>S501*H501</f>
        <v>0</v>
      </c>
      <c r="AR501" s="23" t="s">
        <v>259</v>
      </c>
      <c r="AT501" s="23" t="s">
        <v>154</v>
      </c>
      <c r="AU501" s="23" t="s">
        <v>87</v>
      </c>
      <c r="AY501" s="23" t="s">
        <v>151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23" t="s">
        <v>24</v>
      </c>
      <c r="BK501" s="185">
        <f>ROUND(I501*H501,2)</f>
        <v>0</v>
      </c>
      <c r="BL501" s="23" t="s">
        <v>259</v>
      </c>
      <c r="BM501" s="23" t="s">
        <v>1957</v>
      </c>
    </row>
    <row r="502" spans="2:51" s="12" customFormat="1" ht="13.5">
      <c r="B502" s="211"/>
      <c r="D502" s="206" t="s">
        <v>161</v>
      </c>
      <c r="E502" s="212" t="s">
        <v>5</v>
      </c>
      <c r="F502" s="213" t="s">
        <v>1958</v>
      </c>
      <c r="H502" s="214" t="s">
        <v>5</v>
      </c>
      <c r="I502" s="215"/>
      <c r="L502" s="211"/>
      <c r="M502" s="216"/>
      <c r="N502" s="217"/>
      <c r="O502" s="217"/>
      <c r="P502" s="217"/>
      <c r="Q502" s="217"/>
      <c r="R502" s="217"/>
      <c r="S502" s="217"/>
      <c r="T502" s="218"/>
      <c r="AT502" s="214" t="s">
        <v>161</v>
      </c>
      <c r="AU502" s="214" t="s">
        <v>87</v>
      </c>
      <c r="AV502" s="12" t="s">
        <v>24</v>
      </c>
      <c r="AW502" s="12" t="s">
        <v>41</v>
      </c>
      <c r="AX502" s="12" t="s">
        <v>78</v>
      </c>
      <c r="AY502" s="214" t="s">
        <v>151</v>
      </c>
    </row>
    <row r="503" spans="2:51" s="11" customFormat="1" ht="13.5">
      <c r="B503" s="186"/>
      <c r="D503" s="206" t="s">
        <v>161</v>
      </c>
      <c r="E503" s="195" t="s">
        <v>5</v>
      </c>
      <c r="F503" s="207" t="s">
        <v>1593</v>
      </c>
      <c r="H503" s="208">
        <v>19.075</v>
      </c>
      <c r="I503" s="191"/>
      <c r="L503" s="186"/>
      <c r="M503" s="192"/>
      <c r="N503" s="193"/>
      <c r="O503" s="193"/>
      <c r="P503" s="193"/>
      <c r="Q503" s="193"/>
      <c r="R503" s="193"/>
      <c r="S503" s="193"/>
      <c r="T503" s="194"/>
      <c r="AT503" s="195" t="s">
        <v>161</v>
      </c>
      <c r="AU503" s="195" t="s">
        <v>87</v>
      </c>
      <c r="AV503" s="11" t="s">
        <v>87</v>
      </c>
      <c r="AW503" s="11" t="s">
        <v>41</v>
      </c>
      <c r="AX503" s="11" t="s">
        <v>78</v>
      </c>
      <c r="AY503" s="195" t="s">
        <v>151</v>
      </c>
    </row>
    <row r="504" spans="2:51" s="12" customFormat="1" ht="13.5">
      <c r="B504" s="211"/>
      <c r="D504" s="206" t="s">
        <v>161</v>
      </c>
      <c r="E504" s="212" t="s">
        <v>5</v>
      </c>
      <c r="F504" s="213" t="s">
        <v>1629</v>
      </c>
      <c r="H504" s="214" t="s">
        <v>5</v>
      </c>
      <c r="I504" s="215"/>
      <c r="L504" s="211"/>
      <c r="M504" s="216"/>
      <c r="N504" s="217"/>
      <c r="O504" s="217"/>
      <c r="P504" s="217"/>
      <c r="Q504" s="217"/>
      <c r="R504" s="217"/>
      <c r="S504" s="217"/>
      <c r="T504" s="218"/>
      <c r="AT504" s="214" t="s">
        <v>161</v>
      </c>
      <c r="AU504" s="214" t="s">
        <v>87</v>
      </c>
      <c r="AV504" s="12" t="s">
        <v>24</v>
      </c>
      <c r="AW504" s="12" t="s">
        <v>41</v>
      </c>
      <c r="AX504" s="12" t="s">
        <v>78</v>
      </c>
      <c r="AY504" s="214" t="s">
        <v>151</v>
      </c>
    </row>
    <row r="505" spans="2:51" s="11" customFormat="1" ht="13.5">
      <c r="B505" s="186"/>
      <c r="D505" s="206" t="s">
        <v>161</v>
      </c>
      <c r="E505" s="195" t="s">
        <v>5</v>
      </c>
      <c r="F505" s="207" t="s">
        <v>1959</v>
      </c>
      <c r="H505" s="208">
        <v>48.896</v>
      </c>
      <c r="I505" s="191"/>
      <c r="L505" s="186"/>
      <c r="M505" s="192"/>
      <c r="N505" s="193"/>
      <c r="O505" s="193"/>
      <c r="P505" s="193"/>
      <c r="Q505" s="193"/>
      <c r="R505" s="193"/>
      <c r="S505" s="193"/>
      <c r="T505" s="194"/>
      <c r="AT505" s="195" t="s">
        <v>161</v>
      </c>
      <c r="AU505" s="195" t="s">
        <v>87</v>
      </c>
      <c r="AV505" s="11" t="s">
        <v>87</v>
      </c>
      <c r="AW505" s="11" t="s">
        <v>41</v>
      </c>
      <c r="AX505" s="11" t="s">
        <v>78</v>
      </c>
      <c r="AY505" s="195" t="s">
        <v>151</v>
      </c>
    </row>
    <row r="506" spans="2:51" s="12" customFormat="1" ht="13.5">
      <c r="B506" s="211"/>
      <c r="D506" s="206" t="s">
        <v>161</v>
      </c>
      <c r="E506" s="212" t="s">
        <v>5</v>
      </c>
      <c r="F506" s="213" t="s">
        <v>1960</v>
      </c>
      <c r="H506" s="214" t="s">
        <v>5</v>
      </c>
      <c r="I506" s="215"/>
      <c r="L506" s="211"/>
      <c r="M506" s="216"/>
      <c r="N506" s="217"/>
      <c r="O506" s="217"/>
      <c r="P506" s="217"/>
      <c r="Q506" s="217"/>
      <c r="R506" s="217"/>
      <c r="S506" s="217"/>
      <c r="T506" s="218"/>
      <c r="AT506" s="214" t="s">
        <v>161</v>
      </c>
      <c r="AU506" s="214" t="s">
        <v>87</v>
      </c>
      <c r="AV506" s="12" t="s">
        <v>24</v>
      </c>
      <c r="AW506" s="12" t="s">
        <v>41</v>
      </c>
      <c r="AX506" s="12" t="s">
        <v>78</v>
      </c>
      <c r="AY506" s="214" t="s">
        <v>151</v>
      </c>
    </row>
    <row r="507" spans="2:51" s="11" customFormat="1" ht="13.5">
      <c r="B507" s="186"/>
      <c r="D507" s="206" t="s">
        <v>161</v>
      </c>
      <c r="E507" s="195" t="s">
        <v>5</v>
      </c>
      <c r="F507" s="207" t="s">
        <v>1961</v>
      </c>
      <c r="H507" s="208">
        <v>16</v>
      </c>
      <c r="I507" s="191"/>
      <c r="L507" s="186"/>
      <c r="M507" s="192"/>
      <c r="N507" s="193"/>
      <c r="O507" s="193"/>
      <c r="P507" s="193"/>
      <c r="Q507" s="193"/>
      <c r="R507" s="193"/>
      <c r="S507" s="193"/>
      <c r="T507" s="194"/>
      <c r="AT507" s="195" t="s">
        <v>161</v>
      </c>
      <c r="AU507" s="195" t="s">
        <v>87</v>
      </c>
      <c r="AV507" s="11" t="s">
        <v>87</v>
      </c>
      <c r="AW507" s="11" t="s">
        <v>41</v>
      </c>
      <c r="AX507" s="11" t="s">
        <v>78</v>
      </c>
      <c r="AY507" s="195" t="s">
        <v>151</v>
      </c>
    </row>
    <row r="508" spans="2:51" s="12" customFormat="1" ht="13.5">
      <c r="B508" s="211"/>
      <c r="D508" s="206" t="s">
        <v>161</v>
      </c>
      <c r="E508" s="212" t="s">
        <v>5</v>
      </c>
      <c r="F508" s="213" t="s">
        <v>1634</v>
      </c>
      <c r="H508" s="214" t="s">
        <v>5</v>
      </c>
      <c r="I508" s="215"/>
      <c r="L508" s="211"/>
      <c r="M508" s="216"/>
      <c r="N508" s="217"/>
      <c r="O508" s="217"/>
      <c r="P508" s="217"/>
      <c r="Q508" s="217"/>
      <c r="R508" s="217"/>
      <c r="S508" s="217"/>
      <c r="T508" s="218"/>
      <c r="AT508" s="214" t="s">
        <v>161</v>
      </c>
      <c r="AU508" s="214" t="s">
        <v>87</v>
      </c>
      <c r="AV508" s="12" t="s">
        <v>24</v>
      </c>
      <c r="AW508" s="12" t="s">
        <v>41</v>
      </c>
      <c r="AX508" s="12" t="s">
        <v>78</v>
      </c>
      <c r="AY508" s="214" t="s">
        <v>151</v>
      </c>
    </row>
    <row r="509" spans="2:51" s="11" customFormat="1" ht="13.5">
      <c r="B509" s="186"/>
      <c r="D509" s="206" t="s">
        <v>161</v>
      </c>
      <c r="E509" s="195" t="s">
        <v>5</v>
      </c>
      <c r="F509" s="207" t="s">
        <v>1962</v>
      </c>
      <c r="H509" s="208">
        <v>40.065</v>
      </c>
      <c r="I509" s="191"/>
      <c r="L509" s="186"/>
      <c r="M509" s="192"/>
      <c r="N509" s="193"/>
      <c r="O509" s="193"/>
      <c r="P509" s="193"/>
      <c r="Q509" s="193"/>
      <c r="R509" s="193"/>
      <c r="S509" s="193"/>
      <c r="T509" s="194"/>
      <c r="AT509" s="195" t="s">
        <v>161</v>
      </c>
      <c r="AU509" s="195" t="s">
        <v>87</v>
      </c>
      <c r="AV509" s="11" t="s">
        <v>87</v>
      </c>
      <c r="AW509" s="11" t="s">
        <v>41</v>
      </c>
      <c r="AX509" s="11" t="s">
        <v>78</v>
      </c>
      <c r="AY509" s="195" t="s">
        <v>151</v>
      </c>
    </row>
    <row r="510" spans="2:51" s="12" customFormat="1" ht="13.5">
      <c r="B510" s="211"/>
      <c r="D510" s="206" t="s">
        <v>161</v>
      </c>
      <c r="E510" s="212" t="s">
        <v>5</v>
      </c>
      <c r="F510" s="213" t="s">
        <v>1646</v>
      </c>
      <c r="H510" s="214" t="s">
        <v>5</v>
      </c>
      <c r="I510" s="215"/>
      <c r="L510" s="211"/>
      <c r="M510" s="216"/>
      <c r="N510" s="217"/>
      <c r="O510" s="217"/>
      <c r="P510" s="217"/>
      <c r="Q510" s="217"/>
      <c r="R510" s="217"/>
      <c r="S510" s="217"/>
      <c r="T510" s="218"/>
      <c r="AT510" s="214" t="s">
        <v>161</v>
      </c>
      <c r="AU510" s="214" t="s">
        <v>87</v>
      </c>
      <c r="AV510" s="12" t="s">
        <v>24</v>
      </c>
      <c r="AW510" s="12" t="s">
        <v>41</v>
      </c>
      <c r="AX510" s="12" t="s">
        <v>78</v>
      </c>
      <c r="AY510" s="214" t="s">
        <v>151</v>
      </c>
    </row>
    <row r="511" spans="2:51" s="11" customFormat="1" ht="13.5">
      <c r="B511" s="186"/>
      <c r="D511" s="206" t="s">
        <v>161</v>
      </c>
      <c r="E511" s="195" t="s">
        <v>5</v>
      </c>
      <c r="F511" s="207" t="s">
        <v>1963</v>
      </c>
      <c r="H511" s="208">
        <v>12.853</v>
      </c>
      <c r="I511" s="191"/>
      <c r="L511" s="186"/>
      <c r="M511" s="192"/>
      <c r="N511" s="193"/>
      <c r="O511" s="193"/>
      <c r="P511" s="193"/>
      <c r="Q511" s="193"/>
      <c r="R511" s="193"/>
      <c r="S511" s="193"/>
      <c r="T511" s="194"/>
      <c r="AT511" s="195" t="s">
        <v>161</v>
      </c>
      <c r="AU511" s="195" t="s">
        <v>87</v>
      </c>
      <c r="AV511" s="11" t="s">
        <v>87</v>
      </c>
      <c r="AW511" s="11" t="s">
        <v>41</v>
      </c>
      <c r="AX511" s="11" t="s">
        <v>78</v>
      </c>
      <c r="AY511" s="195" t="s">
        <v>151</v>
      </c>
    </row>
    <row r="512" spans="2:51" s="12" customFormat="1" ht="13.5">
      <c r="B512" s="211"/>
      <c r="D512" s="206" t="s">
        <v>161</v>
      </c>
      <c r="E512" s="212" t="s">
        <v>5</v>
      </c>
      <c r="F512" s="213" t="s">
        <v>1964</v>
      </c>
      <c r="H512" s="214" t="s">
        <v>5</v>
      </c>
      <c r="I512" s="215"/>
      <c r="L512" s="211"/>
      <c r="M512" s="216"/>
      <c r="N512" s="217"/>
      <c r="O512" s="217"/>
      <c r="P512" s="217"/>
      <c r="Q512" s="217"/>
      <c r="R512" s="217"/>
      <c r="S512" s="217"/>
      <c r="T512" s="218"/>
      <c r="AT512" s="214" t="s">
        <v>161</v>
      </c>
      <c r="AU512" s="214" t="s">
        <v>87</v>
      </c>
      <c r="AV512" s="12" t="s">
        <v>24</v>
      </c>
      <c r="AW512" s="12" t="s">
        <v>41</v>
      </c>
      <c r="AX512" s="12" t="s">
        <v>78</v>
      </c>
      <c r="AY512" s="214" t="s">
        <v>151</v>
      </c>
    </row>
    <row r="513" spans="2:51" s="11" customFormat="1" ht="13.5">
      <c r="B513" s="186"/>
      <c r="D513" s="206" t="s">
        <v>161</v>
      </c>
      <c r="E513" s="195" t="s">
        <v>5</v>
      </c>
      <c r="F513" s="207" t="s">
        <v>1965</v>
      </c>
      <c r="H513" s="208">
        <v>9.6</v>
      </c>
      <c r="I513" s="191"/>
      <c r="L513" s="186"/>
      <c r="M513" s="192"/>
      <c r="N513" s="193"/>
      <c r="O513" s="193"/>
      <c r="P513" s="193"/>
      <c r="Q513" s="193"/>
      <c r="R513" s="193"/>
      <c r="S513" s="193"/>
      <c r="T513" s="194"/>
      <c r="AT513" s="195" t="s">
        <v>161</v>
      </c>
      <c r="AU513" s="195" t="s">
        <v>87</v>
      </c>
      <c r="AV513" s="11" t="s">
        <v>87</v>
      </c>
      <c r="AW513" s="11" t="s">
        <v>41</v>
      </c>
      <c r="AX513" s="11" t="s">
        <v>78</v>
      </c>
      <c r="AY513" s="195" t="s">
        <v>151</v>
      </c>
    </row>
    <row r="514" spans="2:51" s="13" customFormat="1" ht="13.5">
      <c r="B514" s="225"/>
      <c r="D514" s="187" t="s">
        <v>161</v>
      </c>
      <c r="E514" s="226" t="s">
        <v>5</v>
      </c>
      <c r="F514" s="227" t="s">
        <v>283</v>
      </c>
      <c r="H514" s="228">
        <v>146.489</v>
      </c>
      <c r="I514" s="229"/>
      <c r="L514" s="225"/>
      <c r="M514" s="230"/>
      <c r="N514" s="231"/>
      <c r="O514" s="231"/>
      <c r="P514" s="231"/>
      <c r="Q514" s="231"/>
      <c r="R514" s="231"/>
      <c r="S514" s="231"/>
      <c r="T514" s="232"/>
      <c r="AT514" s="233" t="s">
        <v>161</v>
      </c>
      <c r="AU514" s="233" t="s">
        <v>87</v>
      </c>
      <c r="AV514" s="13" t="s">
        <v>176</v>
      </c>
      <c r="AW514" s="13" t="s">
        <v>41</v>
      </c>
      <c r="AX514" s="13" t="s">
        <v>24</v>
      </c>
      <c r="AY514" s="233" t="s">
        <v>151</v>
      </c>
    </row>
    <row r="515" spans="2:65" s="1" customFormat="1" ht="22.5" customHeight="1">
      <c r="B515" s="173"/>
      <c r="C515" s="196" t="s">
        <v>1966</v>
      </c>
      <c r="D515" s="196" t="s">
        <v>148</v>
      </c>
      <c r="E515" s="197" t="s">
        <v>1967</v>
      </c>
      <c r="F515" s="198" t="s">
        <v>1968</v>
      </c>
      <c r="G515" s="199" t="s">
        <v>351</v>
      </c>
      <c r="H515" s="200">
        <v>0.095</v>
      </c>
      <c r="I515" s="201"/>
      <c r="J515" s="202">
        <f>ROUND(I515*H515,2)</f>
        <v>0</v>
      </c>
      <c r="K515" s="198" t="s">
        <v>158</v>
      </c>
      <c r="L515" s="203"/>
      <c r="M515" s="204" t="s">
        <v>5</v>
      </c>
      <c r="N515" s="205" t="s">
        <v>49</v>
      </c>
      <c r="O515" s="41"/>
      <c r="P515" s="183">
        <f>O515*H515</f>
        <v>0</v>
      </c>
      <c r="Q515" s="183">
        <v>1</v>
      </c>
      <c r="R515" s="183">
        <f>Q515*H515</f>
        <v>0.095</v>
      </c>
      <c r="S515" s="183">
        <v>0</v>
      </c>
      <c r="T515" s="184">
        <f>S515*H515</f>
        <v>0</v>
      </c>
      <c r="AR515" s="23" t="s">
        <v>460</v>
      </c>
      <c r="AT515" s="23" t="s">
        <v>148</v>
      </c>
      <c r="AU515" s="23" t="s">
        <v>87</v>
      </c>
      <c r="AY515" s="23" t="s">
        <v>151</v>
      </c>
      <c r="BE515" s="185">
        <f>IF(N515="základní",J515,0)</f>
        <v>0</v>
      </c>
      <c r="BF515" s="185">
        <f>IF(N515="snížená",J515,0)</f>
        <v>0</v>
      </c>
      <c r="BG515" s="185">
        <f>IF(N515="zákl. přenesená",J515,0)</f>
        <v>0</v>
      </c>
      <c r="BH515" s="185">
        <f>IF(N515="sníž. přenesená",J515,0)</f>
        <v>0</v>
      </c>
      <c r="BI515" s="185">
        <f>IF(N515="nulová",J515,0)</f>
        <v>0</v>
      </c>
      <c r="BJ515" s="23" t="s">
        <v>24</v>
      </c>
      <c r="BK515" s="185">
        <f>ROUND(I515*H515,2)</f>
        <v>0</v>
      </c>
      <c r="BL515" s="23" t="s">
        <v>259</v>
      </c>
      <c r="BM515" s="23" t="s">
        <v>1969</v>
      </c>
    </row>
    <row r="516" spans="2:51" s="11" customFormat="1" ht="13.5">
      <c r="B516" s="186"/>
      <c r="D516" s="206" t="s">
        <v>161</v>
      </c>
      <c r="E516" s="195" t="s">
        <v>5</v>
      </c>
      <c r="F516" s="207" t="s">
        <v>1970</v>
      </c>
      <c r="H516" s="208">
        <v>0.036</v>
      </c>
      <c r="I516" s="191"/>
      <c r="L516" s="186"/>
      <c r="M516" s="192"/>
      <c r="N516" s="193"/>
      <c r="O516" s="193"/>
      <c r="P516" s="193"/>
      <c r="Q516" s="193"/>
      <c r="R516" s="193"/>
      <c r="S516" s="193"/>
      <c r="T516" s="194"/>
      <c r="AT516" s="195" t="s">
        <v>161</v>
      </c>
      <c r="AU516" s="195" t="s">
        <v>87</v>
      </c>
      <c r="AV516" s="11" t="s">
        <v>87</v>
      </c>
      <c r="AW516" s="11" t="s">
        <v>41</v>
      </c>
      <c r="AX516" s="11" t="s">
        <v>78</v>
      </c>
      <c r="AY516" s="195" t="s">
        <v>151</v>
      </c>
    </row>
    <row r="517" spans="2:51" s="11" customFormat="1" ht="13.5">
      <c r="B517" s="186"/>
      <c r="D517" s="206" t="s">
        <v>161</v>
      </c>
      <c r="E517" s="195" t="s">
        <v>5</v>
      </c>
      <c r="F517" s="207" t="s">
        <v>1971</v>
      </c>
      <c r="H517" s="208">
        <v>0.059</v>
      </c>
      <c r="I517" s="191"/>
      <c r="L517" s="186"/>
      <c r="M517" s="192"/>
      <c r="N517" s="193"/>
      <c r="O517" s="193"/>
      <c r="P517" s="193"/>
      <c r="Q517" s="193"/>
      <c r="R517" s="193"/>
      <c r="S517" s="193"/>
      <c r="T517" s="194"/>
      <c r="AT517" s="195" t="s">
        <v>161</v>
      </c>
      <c r="AU517" s="195" t="s">
        <v>87</v>
      </c>
      <c r="AV517" s="11" t="s">
        <v>87</v>
      </c>
      <c r="AW517" s="11" t="s">
        <v>41</v>
      </c>
      <c r="AX517" s="11" t="s">
        <v>78</v>
      </c>
      <c r="AY517" s="195" t="s">
        <v>151</v>
      </c>
    </row>
    <row r="518" spans="2:51" s="13" customFormat="1" ht="13.5">
      <c r="B518" s="225"/>
      <c r="D518" s="187" t="s">
        <v>161</v>
      </c>
      <c r="E518" s="226" t="s">
        <v>5</v>
      </c>
      <c r="F518" s="227" t="s">
        <v>283</v>
      </c>
      <c r="H518" s="228">
        <v>0.095</v>
      </c>
      <c r="I518" s="229"/>
      <c r="L518" s="225"/>
      <c r="M518" s="230"/>
      <c r="N518" s="231"/>
      <c r="O518" s="231"/>
      <c r="P518" s="231"/>
      <c r="Q518" s="231"/>
      <c r="R518" s="231"/>
      <c r="S518" s="231"/>
      <c r="T518" s="232"/>
      <c r="AT518" s="233" t="s">
        <v>161</v>
      </c>
      <c r="AU518" s="233" t="s">
        <v>87</v>
      </c>
      <c r="AV518" s="13" t="s">
        <v>176</v>
      </c>
      <c r="AW518" s="13" t="s">
        <v>41</v>
      </c>
      <c r="AX518" s="13" t="s">
        <v>24</v>
      </c>
      <c r="AY518" s="233" t="s">
        <v>151</v>
      </c>
    </row>
    <row r="519" spans="2:65" s="1" customFormat="1" ht="22.5" customHeight="1">
      <c r="B519" s="173"/>
      <c r="C519" s="174" t="s">
        <v>1972</v>
      </c>
      <c r="D519" s="174" t="s">
        <v>154</v>
      </c>
      <c r="E519" s="175" t="s">
        <v>1973</v>
      </c>
      <c r="F519" s="176" t="s">
        <v>1974</v>
      </c>
      <c r="G519" s="177" t="s">
        <v>278</v>
      </c>
      <c r="H519" s="178">
        <v>273.778</v>
      </c>
      <c r="I519" s="179"/>
      <c r="J519" s="180">
        <f>ROUND(I519*H519,2)</f>
        <v>0</v>
      </c>
      <c r="K519" s="176" t="s">
        <v>158</v>
      </c>
      <c r="L519" s="40"/>
      <c r="M519" s="181" t="s">
        <v>5</v>
      </c>
      <c r="N519" s="182" t="s">
        <v>49</v>
      </c>
      <c r="O519" s="41"/>
      <c r="P519" s="183">
        <f>O519*H519</f>
        <v>0</v>
      </c>
      <c r="Q519" s="183">
        <v>0</v>
      </c>
      <c r="R519" s="183">
        <f>Q519*H519</f>
        <v>0</v>
      </c>
      <c r="S519" s="183">
        <v>0</v>
      </c>
      <c r="T519" s="184">
        <f>S519*H519</f>
        <v>0</v>
      </c>
      <c r="AR519" s="23" t="s">
        <v>259</v>
      </c>
      <c r="AT519" s="23" t="s">
        <v>154</v>
      </c>
      <c r="AU519" s="23" t="s">
        <v>87</v>
      </c>
      <c r="AY519" s="23" t="s">
        <v>151</v>
      </c>
      <c r="BE519" s="185">
        <f>IF(N519="základní",J519,0)</f>
        <v>0</v>
      </c>
      <c r="BF519" s="185">
        <f>IF(N519="snížená",J519,0)</f>
        <v>0</v>
      </c>
      <c r="BG519" s="185">
        <f>IF(N519="zákl. přenesená",J519,0)</f>
        <v>0</v>
      </c>
      <c r="BH519" s="185">
        <f>IF(N519="sníž. přenesená",J519,0)</f>
        <v>0</v>
      </c>
      <c r="BI519" s="185">
        <f>IF(N519="nulová",J519,0)</f>
        <v>0</v>
      </c>
      <c r="BJ519" s="23" t="s">
        <v>24</v>
      </c>
      <c r="BK519" s="185">
        <f>ROUND(I519*H519,2)</f>
        <v>0</v>
      </c>
      <c r="BL519" s="23" t="s">
        <v>259</v>
      </c>
      <c r="BM519" s="23" t="s">
        <v>1975</v>
      </c>
    </row>
    <row r="520" spans="2:51" s="12" customFormat="1" ht="13.5">
      <c r="B520" s="211"/>
      <c r="D520" s="206" t="s">
        <v>161</v>
      </c>
      <c r="E520" s="212" t="s">
        <v>5</v>
      </c>
      <c r="F520" s="213" t="s">
        <v>1958</v>
      </c>
      <c r="H520" s="214" t="s">
        <v>5</v>
      </c>
      <c r="I520" s="215"/>
      <c r="L520" s="211"/>
      <c r="M520" s="216"/>
      <c r="N520" s="217"/>
      <c r="O520" s="217"/>
      <c r="P520" s="217"/>
      <c r="Q520" s="217"/>
      <c r="R520" s="217"/>
      <c r="S520" s="217"/>
      <c r="T520" s="218"/>
      <c r="AT520" s="214" t="s">
        <v>161</v>
      </c>
      <c r="AU520" s="214" t="s">
        <v>87</v>
      </c>
      <c r="AV520" s="12" t="s">
        <v>24</v>
      </c>
      <c r="AW520" s="12" t="s">
        <v>41</v>
      </c>
      <c r="AX520" s="12" t="s">
        <v>78</v>
      </c>
      <c r="AY520" s="214" t="s">
        <v>151</v>
      </c>
    </row>
    <row r="521" spans="2:51" s="11" customFormat="1" ht="13.5">
      <c r="B521" s="186"/>
      <c r="D521" s="206" t="s">
        <v>161</v>
      </c>
      <c r="E521" s="195" t="s">
        <v>5</v>
      </c>
      <c r="F521" s="207" t="s">
        <v>1593</v>
      </c>
      <c r="H521" s="208">
        <v>19.075</v>
      </c>
      <c r="I521" s="191"/>
      <c r="L521" s="186"/>
      <c r="M521" s="192"/>
      <c r="N521" s="193"/>
      <c r="O521" s="193"/>
      <c r="P521" s="193"/>
      <c r="Q521" s="193"/>
      <c r="R521" s="193"/>
      <c r="S521" s="193"/>
      <c r="T521" s="194"/>
      <c r="AT521" s="195" t="s">
        <v>161</v>
      </c>
      <c r="AU521" s="195" t="s">
        <v>87</v>
      </c>
      <c r="AV521" s="11" t="s">
        <v>87</v>
      </c>
      <c r="AW521" s="11" t="s">
        <v>41</v>
      </c>
      <c r="AX521" s="11" t="s">
        <v>78</v>
      </c>
      <c r="AY521" s="195" t="s">
        <v>151</v>
      </c>
    </row>
    <row r="522" spans="2:51" s="12" customFormat="1" ht="13.5">
      <c r="B522" s="211"/>
      <c r="D522" s="206" t="s">
        <v>161</v>
      </c>
      <c r="E522" s="212" t="s">
        <v>5</v>
      </c>
      <c r="F522" s="213" t="s">
        <v>1629</v>
      </c>
      <c r="H522" s="214" t="s">
        <v>5</v>
      </c>
      <c r="I522" s="215"/>
      <c r="L522" s="211"/>
      <c r="M522" s="216"/>
      <c r="N522" s="217"/>
      <c r="O522" s="217"/>
      <c r="P522" s="217"/>
      <c r="Q522" s="217"/>
      <c r="R522" s="217"/>
      <c r="S522" s="217"/>
      <c r="T522" s="218"/>
      <c r="AT522" s="214" t="s">
        <v>161</v>
      </c>
      <c r="AU522" s="214" t="s">
        <v>87</v>
      </c>
      <c r="AV522" s="12" t="s">
        <v>24</v>
      </c>
      <c r="AW522" s="12" t="s">
        <v>41</v>
      </c>
      <c r="AX522" s="12" t="s">
        <v>78</v>
      </c>
      <c r="AY522" s="214" t="s">
        <v>151</v>
      </c>
    </row>
    <row r="523" spans="2:51" s="11" customFormat="1" ht="13.5">
      <c r="B523" s="186"/>
      <c r="D523" s="206" t="s">
        <v>161</v>
      </c>
      <c r="E523" s="195" t="s">
        <v>5</v>
      </c>
      <c r="F523" s="207" t="s">
        <v>1959</v>
      </c>
      <c r="H523" s="208">
        <v>48.896</v>
      </c>
      <c r="I523" s="191"/>
      <c r="L523" s="186"/>
      <c r="M523" s="192"/>
      <c r="N523" s="193"/>
      <c r="O523" s="193"/>
      <c r="P523" s="193"/>
      <c r="Q523" s="193"/>
      <c r="R523" s="193"/>
      <c r="S523" s="193"/>
      <c r="T523" s="194"/>
      <c r="AT523" s="195" t="s">
        <v>161</v>
      </c>
      <c r="AU523" s="195" t="s">
        <v>87</v>
      </c>
      <c r="AV523" s="11" t="s">
        <v>87</v>
      </c>
      <c r="AW523" s="11" t="s">
        <v>41</v>
      </c>
      <c r="AX523" s="11" t="s">
        <v>78</v>
      </c>
      <c r="AY523" s="195" t="s">
        <v>151</v>
      </c>
    </row>
    <row r="524" spans="2:51" s="12" customFormat="1" ht="13.5">
      <c r="B524" s="211"/>
      <c r="D524" s="206" t="s">
        <v>161</v>
      </c>
      <c r="E524" s="212" t="s">
        <v>5</v>
      </c>
      <c r="F524" s="213" t="s">
        <v>1960</v>
      </c>
      <c r="H524" s="214" t="s">
        <v>5</v>
      </c>
      <c r="I524" s="215"/>
      <c r="L524" s="211"/>
      <c r="M524" s="216"/>
      <c r="N524" s="217"/>
      <c r="O524" s="217"/>
      <c r="P524" s="217"/>
      <c r="Q524" s="217"/>
      <c r="R524" s="217"/>
      <c r="S524" s="217"/>
      <c r="T524" s="218"/>
      <c r="AT524" s="214" t="s">
        <v>161</v>
      </c>
      <c r="AU524" s="214" t="s">
        <v>87</v>
      </c>
      <c r="AV524" s="12" t="s">
        <v>24</v>
      </c>
      <c r="AW524" s="12" t="s">
        <v>41</v>
      </c>
      <c r="AX524" s="12" t="s">
        <v>78</v>
      </c>
      <c r="AY524" s="214" t="s">
        <v>151</v>
      </c>
    </row>
    <row r="525" spans="2:51" s="11" customFormat="1" ht="13.5">
      <c r="B525" s="186"/>
      <c r="D525" s="206" t="s">
        <v>161</v>
      </c>
      <c r="E525" s="195" t="s">
        <v>5</v>
      </c>
      <c r="F525" s="207" t="s">
        <v>1961</v>
      </c>
      <c r="H525" s="208">
        <v>16</v>
      </c>
      <c r="I525" s="191"/>
      <c r="L525" s="186"/>
      <c r="M525" s="192"/>
      <c r="N525" s="193"/>
      <c r="O525" s="193"/>
      <c r="P525" s="193"/>
      <c r="Q525" s="193"/>
      <c r="R525" s="193"/>
      <c r="S525" s="193"/>
      <c r="T525" s="194"/>
      <c r="AT525" s="195" t="s">
        <v>161</v>
      </c>
      <c r="AU525" s="195" t="s">
        <v>87</v>
      </c>
      <c r="AV525" s="11" t="s">
        <v>87</v>
      </c>
      <c r="AW525" s="11" t="s">
        <v>41</v>
      </c>
      <c r="AX525" s="11" t="s">
        <v>78</v>
      </c>
      <c r="AY525" s="195" t="s">
        <v>151</v>
      </c>
    </row>
    <row r="526" spans="2:51" s="12" customFormat="1" ht="13.5">
      <c r="B526" s="211"/>
      <c r="D526" s="206" t="s">
        <v>161</v>
      </c>
      <c r="E526" s="212" t="s">
        <v>5</v>
      </c>
      <c r="F526" s="213" t="s">
        <v>1634</v>
      </c>
      <c r="H526" s="214" t="s">
        <v>5</v>
      </c>
      <c r="I526" s="215"/>
      <c r="L526" s="211"/>
      <c r="M526" s="216"/>
      <c r="N526" s="217"/>
      <c r="O526" s="217"/>
      <c r="P526" s="217"/>
      <c r="Q526" s="217"/>
      <c r="R526" s="217"/>
      <c r="S526" s="217"/>
      <c r="T526" s="218"/>
      <c r="AT526" s="214" t="s">
        <v>161</v>
      </c>
      <c r="AU526" s="214" t="s">
        <v>87</v>
      </c>
      <c r="AV526" s="12" t="s">
        <v>24</v>
      </c>
      <c r="AW526" s="12" t="s">
        <v>41</v>
      </c>
      <c r="AX526" s="12" t="s">
        <v>78</v>
      </c>
      <c r="AY526" s="214" t="s">
        <v>151</v>
      </c>
    </row>
    <row r="527" spans="2:51" s="11" customFormat="1" ht="13.5">
      <c r="B527" s="186"/>
      <c r="D527" s="206" t="s">
        <v>161</v>
      </c>
      <c r="E527" s="195" t="s">
        <v>5</v>
      </c>
      <c r="F527" s="207" t="s">
        <v>1962</v>
      </c>
      <c r="H527" s="208">
        <v>40.065</v>
      </c>
      <c r="I527" s="191"/>
      <c r="L527" s="186"/>
      <c r="M527" s="192"/>
      <c r="N527" s="193"/>
      <c r="O527" s="193"/>
      <c r="P527" s="193"/>
      <c r="Q527" s="193"/>
      <c r="R527" s="193"/>
      <c r="S527" s="193"/>
      <c r="T527" s="194"/>
      <c r="AT527" s="195" t="s">
        <v>161</v>
      </c>
      <c r="AU527" s="195" t="s">
        <v>87</v>
      </c>
      <c r="AV527" s="11" t="s">
        <v>87</v>
      </c>
      <c r="AW527" s="11" t="s">
        <v>41</v>
      </c>
      <c r="AX527" s="11" t="s">
        <v>78</v>
      </c>
      <c r="AY527" s="195" t="s">
        <v>151</v>
      </c>
    </row>
    <row r="528" spans="2:51" s="12" customFormat="1" ht="13.5">
      <c r="B528" s="211"/>
      <c r="D528" s="206" t="s">
        <v>161</v>
      </c>
      <c r="E528" s="212" t="s">
        <v>5</v>
      </c>
      <c r="F528" s="213" t="s">
        <v>1646</v>
      </c>
      <c r="H528" s="214" t="s">
        <v>5</v>
      </c>
      <c r="I528" s="215"/>
      <c r="L528" s="211"/>
      <c r="M528" s="216"/>
      <c r="N528" s="217"/>
      <c r="O528" s="217"/>
      <c r="P528" s="217"/>
      <c r="Q528" s="217"/>
      <c r="R528" s="217"/>
      <c r="S528" s="217"/>
      <c r="T528" s="218"/>
      <c r="AT528" s="214" t="s">
        <v>161</v>
      </c>
      <c r="AU528" s="214" t="s">
        <v>87</v>
      </c>
      <c r="AV528" s="12" t="s">
        <v>24</v>
      </c>
      <c r="AW528" s="12" t="s">
        <v>41</v>
      </c>
      <c r="AX528" s="12" t="s">
        <v>78</v>
      </c>
      <c r="AY528" s="214" t="s">
        <v>151</v>
      </c>
    </row>
    <row r="529" spans="2:51" s="11" customFormat="1" ht="13.5">
      <c r="B529" s="186"/>
      <c r="D529" s="206" t="s">
        <v>161</v>
      </c>
      <c r="E529" s="195" t="s">
        <v>5</v>
      </c>
      <c r="F529" s="207" t="s">
        <v>1963</v>
      </c>
      <c r="H529" s="208">
        <v>12.853</v>
      </c>
      <c r="I529" s="191"/>
      <c r="L529" s="186"/>
      <c r="M529" s="192"/>
      <c r="N529" s="193"/>
      <c r="O529" s="193"/>
      <c r="P529" s="193"/>
      <c r="Q529" s="193"/>
      <c r="R529" s="193"/>
      <c r="S529" s="193"/>
      <c r="T529" s="194"/>
      <c r="AT529" s="195" t="s">
        <v>161</v>
      </c>
      <c r="AU529" s="195" t="s">
        <v>87</v>
      </c>
      <c r="AV529" s="11" t="s">
        <v>87</v>
      </c>
      <c r="AW529" s="11" t="s">
        <v>41</v>
      </c>
      <c r="AX529" s="11" t="s">
        <v>78</v>
      </c>
      <c r="AY529" s="195" t="s">
        <v>151</v>
      </c>
    </row>
    <row r="530" spans="2:51" s="14" customFormat="1" ht="13.5">
      <c r="B530" s="234"/>
      <c r="D530" s="206" t="s">
        <v>161</v>
      </c>
      <c r="E530" s="235" t="s">
        <v>5</v>
      </c>
      <c r="F530" s="236" t="s">
        <v>305</v>
      </c>
      <c r="H530" s="237">
        <v>136.889</v>
      </c>
      <c r="I530" s="238"/>
      <c r="L530" s="234"/>
      <c r="M530" s="239"/>
      <c r="N530" s="240"/>
      <c r="O530" s="240"/>
      <c r="P530" s="240"/>
      <c r="Q530" s="240"/>
      <c r="R530" s="240"/>
      <c r="S530" s="240"/>
      <c r="T530" s="241"/>
      <c r="AT530" s="235" t="s">
        <v>161</v>
      </c>
      <c r="AU530" s="235" t="s">
        <v>87</v>
      </c>
      <c r="AV530" s="14" t="s">
        <v>150</v>
      </c>
      <c r="AW530" s="14" t="s">
        <v>41</v>
      </c>
      <c r="AX530" s="14" t="s">
        <v>78</v>
      </c>
      <c r="AY530" s="235" t="s">
        <v>151</v>
      </c>
    </row>
    <row r="531" spans="2:51" s="11" customFormat="1" ht="13.5">
      <c r="B531" s="186"/>
      <c r="D531" s="187" t="s">
        <v>161</v>
      </c>
      <c r="E531" s="188" t="s">
        <v>5</v>
      </c>
      <c r="F531" s="189" t="s">
        <v>1976</v>
      </c>
      <c r="H531" s="190">
        <v>273.778</v>
      </c>
      <c r="I531" s="191"/>
      <c r="L531" s="186"/>
      <c r="M531" s="192"/>
      <c r="N531" s="193"/>
      <c r="O531" s="193"/>
      <c r="P531" s="193"/>
      <c r="Q531" s="193"/>
      <c r="R531" s="193"/>
      <c r="S531" s="193"/>
      <c r="T531" s="194"/>
      <c r="AT531" s="195" t="s">
        <v>161</v>
      </c>
      <c r="AU531" s="195" t="s">
        <v>87</v>
      </c>
      <c r="AV531" s="11" t="s">
        <v>87</v>
      </c>
      <c r="AW531" s="11" t="s">
        <v>41</v>
      </c>
      <c r="AX531" s="11" t="s">
        <v>24</v>
      </c>
      <c r="AY531" s="195" t="s">
        <v>151</v>
      </c>
    </row>
    <row r="532" spans="2:65" s="1" customFormat="1" ht="22.5" customHeight="1">
      <c r="B532" s="173"/>
      <c r="C532" s="196" t="s">
        <v>1977</v>
      </c>
      <c r="D532" s="196" t="s">
        <v>148</v>
      </c>
      <c r="E532" s="197" t="s">
        <v>1978</v>
      </c>
      <c r="F532" s="198" t="s">
        <v>1979</v>
      </c>
      <c r="G532" s="199" t="s">
        <v>351</v>
      </c>
      <c r="H532" s="200">
        <v>0.142</v>
      </c>
      <c r="I532" s="201"/>
      <c r="J532" s="202">
        <f>ROUND(I532*H532,2)</f>
        <v>0</v>
      </c>
      <c r="K532" s="198" t="s">
        <v>158</v>
      </c>
      <c r="L532" s="203"/>
      <c r="M532" s="204" t="s">
        <v>5</v>
      </c>
      <c r="N532" s="205" t="s">
        <v>49</v>
      </c>
      <c r="O532" s="41"/>
      <c r="P532" s="183">
        <f>O532*H532</f>
        <v>0</v>
      </c>
      <c r="Q532" s="183">
        <v>1</v>
      </c>
      <c r="R532" s="183">
        <f>Q532*H532</f>
        <v>0.142</v>
      </c>
      <c r="S532" s="183">
        <v>0</v>
      </c>
      <c r="T532" s="184">
        <f>S532*H532</f>
        <v>0</v>
      </c>
      <c r="AR532" s="23" t="s">
        <v>460</v>
      </c>
      <c r="AT532" s="23" t="s">
        <v>148</v>
      </c>
      <c r="AU532" s="23" t="s">
        <v>87</v>
      </c>
      <c r="AY532" s="23" t="s">
        <v>151</v>
      </c>
      <c r="BE532" s="185">
        <f>IF(N532="základní",J532,0)</f>
        <v>0</v>
      </c>
      <c r="BF532" s="185">
        <f>IF(N532="snížená",J532,0)</f>
        <v>0</v>
      </c>
      <c r="BG532" s="185">
        <f>IF(N532="zákl. přenesená",J532,0)</f>
        <v>0</v>
      </c>
      <c r="BH532" s="185">
        <f>IF(N532="sníž. přenesená",J532,0)</f>
        <v>0</v>
      </c>
      <c r="BI532" s="185">
        <f>IF(N532="nulová",J532,0)</f>
        <v>0</v>
      </c>
      <c r="BJ532" s="23" t="s">
        <v>24</v>
      </c>
      <c r="BK532" s="185">
        <f>ROUND(I532*H532,2)</f>
        <v>0</v>
      </c>
      <c r="BL532" s="23" t="s">
        <v>259</v>
      </c>
      <c r="BM532" s="23" t="s">
        <v>1980</v>
      </c>
    </row>
    <row r="533" spans="2:51" s="11" customFormat="1" ht="13.5">
      <c r="B533" s="186"/>
      <c r="D533" s="206" t="s">
        <v>161</v>
      </c>
      <c r="E533" s="195" t="s">
        <v>5</v>
      </c>
      <c r="F533" s="207" t="s">
        <v>1981</v>
      </c>
      <c r="H533" s="208">
        <v>0.032</v>
      </c>
      <c r="I533" s="191"/>
      <c r="L533" s="186"/>
      <c r="M533" s="192"/>
      <c r="N533" s="193"/>
      <c r="O533" s="193"/>
      <c r="P533" s="193"/>
      <c r="Q533" s="193"/>
      <c r="R533" s="193"/>
      <c r="S533" s="193"/>
      <c r="T533" s="194"/>
      <c r="AT533" s="195" t="s">
        <v>161</v>
      </c>
      <c r="AU533" s="195" t="s">
        <v>87</v>
      </c>
      <c r="AV533" s="11" t="s">
        <v>87</v>
      </c>
      <c r="AW533" s="11" t="s">
        <v>41</v>
      </c>
      <c r="AX533" s="11" t="s">
        <v>78</v>
      </c>
      <c r="AY533" s="195" t="s">
        <v>151</v>
      </c>
    </row>
    <row r="534" spans="2:51" s="11" customFormat="1" ht="13.5">
      <c r="B534" s="186"/>
      <c r="D534" s="206" t="s">
        <v>161</v>
      </c>
      <c r="E534" s="195" t="s">
        <v>5</v>
      </c>
      <c r="F534" s="207" t="s">
        <v>1982</v>
      </c>
      <c r="H534" s="208">
        <v>0.11</v>
      </c>
      <c r="I534" s="191"/>
      <c r="L534" s="186"/>
      <c r="M534" s="192"/>
      <c r="N534" s="193"/>
      <c r="O534" s="193"/>
      <c r="P534" s="193"/>
      <c r="Q534" s="193"/>
      <c r="R534" s="193"/>
      <c r="S534" s="193"/>
      <c r="T534" s="194"/>
      <c r="AT534" s="195" t="s">
        <v>161</v>
      </c>
      <c r="AU534" s="195" t="s">
        <v>87</v>
      </c>
      <c r="AV534" s="11" t="s">
        <v>87</v>
      </c>
      <c r="AW534" s="11" t="s">
        <v>41</v>
      </c>
      <c r="AX534" s="11" t="s">
        <v>78</v>
      </c>
      <c r="AY534" s="195" t="s">
        <v>151</v>
      </c>
    </row>
    <row r="535" spans="2:51" s="13" customFormat="1" ht="13.5">
      <c r="B535" s="225"/>
      <c r="D535" s="187" t="s">
        <v>161</v>
      </c>
      <c r="E535" s="226" t="s">
        <v>5</v>
      </c>
      <c r="F535" s="227" t="s">
        <v>283</v>
      </c>
      <c r="H535" s="228">
        <v>0.142</v>
      </c>
      <c r="I535" s="229"/>
      <c r="L535" s="225"/>
      <c r="M535" s="230"/>
      <c r="N535" s="231"/>
      <c r="O535" s="231"/>
      <c r="P535" s="231"/>
      <c r="Q535" s="231"/>
      <c r="R535" s="231"/>
      <c r="S535" s="231"/>
      <c r="T535" s="232"/>
      <c r="AT535" s="233" t="s">
        <v>161</v>
      </c>
      <c r="AU535" s="233" t="s">
        <v>87</v>
      </c>
      <c r="AV535" s="13" t="s">
        <v>176</v>
      </c>
      <c r="AW535" s="13" t="s">
        <v>41</v>
      </c>
      <c r="AX535" s="13" t="s">
        <v>24</v>
      </c>
      <c r="AY535" s="233" t="s">
        <v>151</v>
      </c>
    </row>
    <row r="536" spans="2:65" s="1" customFormat="1" ht="22.5" customHeight="1">
      <c r="B536" s="173"/>
      <c r="C536" s="174" t="s">
        <v>1983</v>
      </c>
      <c r="D536" s="174" t="s">
        <v>154</v>
      </c>
      <c r="E536" s="175" t="s">
        <v>1984</v>
      </c>
      <c r="F536" s="176" t="s">
        <v>1985</v>
      </c>
      <c r="G536" s="177" t="s">
        <v>278</v>
      </c>
      <c r="H536" s="178">
        <v>73.16</v>
      </c>
      <c r="I536" s="179"/>
      <c r="J536" s="180">
        <f>ROUND(I536*H536,2)</f>
        <v>0</v>
      </c>
      <c r="K536" s="176" t="s">
        <v>158</v>
      </c>
      <c r="L536" s="40"/>
      <c r="M536" s="181" t="s">
        <v>5</v>
      </c>
      <c r="N536" s="182" t="s">
        <v>49</v>
      </c>
      <c r="O536" s="41"/>
      <c r="P536" s="183">
        <f>O536*H536</f>
        <v>0</v>
      </c>
      <c r="Q536" s="183">
        <v>0</v>
      </c>
      <c r="R536" s="183">
        <f>Q536*H536</f>
        <v>0</v>
      </c>
      <c r="S536" s="183">
        <v>0.004</v>
      </c>
      <c r="T536" s="184">
        <f>S536*H536</f>
        <v>0.29264</v>
      </c>
      <c r="AR536" s="23" t="s">
        <v>259</v>
      </c>
      <c r="AT536" s="23" t="s">
        <v>154</v>
      </c>
      <c r="AU536" s="23" t="s">
        <v>87</v>
      </c>
      <c r="AY536" s="23" t="s">
        <v>151</v>
      </c>
      <c r="BE536" s="185">
        <f>IF(N536="základní",J536,0)</f>
        <v>0</v>
      </c>
      <c r="BF536" s="185">
        <f>IF(N536="snížená",J536,0)</f>
        <v>0</v>
      </c>
      <c r="BG536" s="185">
        <f>IF(N536="zákl. přenesená",J536,0)</f>
        <v>0</v>
      </c>
      <c r="BH536" s="185">
        <f>IF(N536="sníž. přenesená",J536,0)</f>
        <v>0</v>
      </c>
      <c r="BI536" s="185">
        <f>IF(N536="nulová",J536,0)</f>
        <v>0</v>
      </c>
      <c r="BJ536" s="23" t="s">
        <v>24</v>
      </c>
      <c r="BK536" s="185">
        <f>ROUND(I536*H536,2)</f>
        <v>0</v>
      </c>
      <c r="BL536" s="23" t="s">
        <v>259</v>
      </c>
      <c r="BM536" s="23" t="s">
        <v>1986</v>
      </c>
    </row>
    <row r="537" spans="2:51" s="12" customFormat="1" ht="13.5">
      <c r="B537" s="211"/>
      <c r="D537" s="206" t="s">
        <v>161</v>
      </c>
      <c r="E537" s="212" t="s">
        <v>5</v>
      </c>
      <c r="F537" s="213" t="s">
        <v>1894</v>
      </c>
      <c r="H537" s="214" t="s">
        <v>5</v>
      </c>
      <c r="I537" s="215"/>
      <c r="L537" s="211"/>
      <c r="M537" s="216"/>
      <c r="N537" s="217"/>
      <c r="O537" s="217"/>
      <c r="P537" s="217"/>
      <c r="Q537" s="217"/>
      <c r="R537" s="217"/>
      <c r="S537" s="217"/>
      <c r="T537" s="218"/>
      <c r="AT537" s="214" t="s">
        <v>161</v>
      </c>
      <c r="AU537" s="214" t="s">
        <v>87</v>
      </c>
      <c r="AV537" s="12" t="s">
        <v>24</v>
      </c>
      <c r="AW537" s="12" t="s">
        <v>41</v>
      </c>
      <c r="AX537" s="12" t="s">
        <v>78</v>
      </c>
      <c r="AY537" s="214" t="s">
        <v>151</v>
      </c>
    </row>
    <row r="538" spans="2:51" s="11" customFormat="1" ht="13.5">
      <c r="B538" s="186"/>
      <c r="D538" s="206" t="s">
        <v>161</v>
      </c>
      <c r="E538" s="195" t="s">
        <v>5</v>
      </c>
      <c r="F538" s="207" t="s">
        <v>1987</v>
      </c>
      <c r="H538" s="208">
        <v>35.4</v>
      </c>
      <c r="I538" s="191"/>
      <c r="L538" s="186"/>
      <c r="M538" s="192"/>
      <c r="N538" s="193"/>
      <c r="O538" s="193"/>
      <c r="P538" s="193"/>
      <c r="Q538" s="193"/>
      <c r="R538" s="193"/>
      <c r="S538" s="193"/>
      <c r="T538" s="194"/>
      <c r="AT538" s="195" t="s">
        <v>161</v>
      </c>
      <c r="AU538" s="195" t="s">
        <v>87</v>
      </c>
      <c r="AV538" s="11" t="s">
        <v>87</v>
      </c>
      <c r="AW538" s="11" t="s">
        <v>41</v>
      </c>
      <c r="AX538" s="11" t="s">
        <v>78</v>
      </c>
      <c r="AY538" s="195" t="s">
        <v>151</v>
      </c>
    </row>
    <row r="539" spans="2:51" s="12" customFormat="1" ht="13.5">
      <c r="B539" s="211"/>
      <c r="D539" s="206" t="s">
        <v>161</v>
      </c>
      <c r="E539" s="212" t="s">
        <v>5</v>
      </c>
      <c r="F539" s="213" t="s">
        <v>1896</v>
      </c>
      <c r="H539" s="214" t="s">
        <v>5</v>
      </c>
      <c r="I539" s="215"/>
      <c r="L539" s="211"/>
      <c r="M539" s="216"/>
      <c r="N539" s="217"/>
      <c r="O539" s="217"/>
      <c r="P539" s="217"/>
      <c r="Q539" s="217"/>
      <c r="R539" s="217"/>
      <c r="S539" s="217"/>
      <c r="T539" s="218"/>
      <c r="AT539" s="214" t="s">
        <v>161</v>
      </c>
      <c r="AU539" s="214" t="s">
        <v>87</v>
      </c>
      <c r="AV539" s="12" t="s">
        <v>24</v>
      </c>
      <c r="AW539" s="12" t="s">
        <v>41</v>
      </c>
      <c r="AX539" s="12" t="s">
        <v>78</v>
      </c>
      <c r="AY539" s="214" t="s">
        <v>151</v>
      </c>
    </row>
    <row r="540" spans="2:51" s="11" customFormat="1" ht="13.5">
      <c r="B540" s="186"/>
      <c r="D540" s="206" t="s">
        <v>161</v>
      </c>
      <c r="E540" s="195" t="s">
        <v>5</v>
      </c>
      <c r="F540" s="207" t="s">
        <v>1988</v>
      </c>
      <c r="H540" s="208">
        <v>37.76</v>
      </c>
      <c r="I540" s="191"/>
      <c r="L540" s="186"/>
      <c r="M540" s="192"/>
      <c r="N540" s="193"/>
      <c r="O540" s="193"/>
      <c r="P540" s="193"/>
      <c r="Q540" s="193"/>
      <c r="R540" s="193"/>
      <c r="S540" s="193"/>
      <c r="T540" s="194"/>
      <c r="AT540" s="195" t="s">
        <v>161</v>
      </c>
      <c r="AU540" s="195" t="s">
        <v>87</v>
      </c>
      <c r="AV540" s="11" t="s">
        <v>87</v>
      </c>
      <c r="AW540" s="11" t="s">
        <v>41</v>
      </c>
      <c r="AX540" s="11" t="s">
        <v>78</v>
      </c>
      <c r="AY540" s="195" t="s">
        <v>151</v>
      </c>
    </row>
    <row r="541" spans="2:51" s="13" customFormat="1" ht="13.5">
      <c r="B541" s="225"/>
      <c r="D541" s="187" t="s">
        <v>161</v>
      </c>
      <c r="E541" s="226" t="s">
        <v>5</v>
      </c>
      <c r="F541" s="227" t="s">
        <v>283</v>
      </c>
      <c r="H541" s="228">
        <v>73.16</v>
      </c>
      <c r="I541" s="229"/>
      <c r="L541" s="225"/>
      <c r="M541" s="230"/>
      <c r="N541" s="231"/>
      <c r="O541" s="231"/>
      <c r="P541" s="231"/>
      <c r="Q541" s="231"/>
      <c r="R541" s="231"/>
      <c r="S541" s="231"/>
      <c r="T541" s="232"/>
      <c r="AT541" s="233" t="s">
        <v>161</v>
      </c>
      <c r="AU541" s="233" t="s">
        <v>87</v>
      </c>
      <c r="AV541" s="13" t="s">
        <v>176</v>
      </c>
      <c r="AW541" s="13" t="s">
        <v>41</v>
      </c>
      <c r="AX541" s="13" t="s">
        <v>24</v>
      </c>
      <c r="AY541" s="233" t="s">
        <v>151</v>
      </c>
    </row>
    <row r="542" spans="2:65" s="1" customFormat="1" ht="22.5" customHeight="1">
      <c r="B542" s="173"/>
      <c r="C542" s="174" t="s">
        <v>1989</v>
      </c>
      <c r="D542" s="174" t="s">
        <v>154</v>
      </c>
      <c r="E542" s="175" t="s">
        <v>1990</v>
      </c>
      <c r="F542" s="176" t="s">
        <v>1991</v>
      </c>
      <c r="G542" s="177" t="s">
        <v>278</v>
      </c>
      <c r="H542" s="178">
        <v>16.9</v>
      </c>
      <c r="I542" s="179"/>
      <c r="J542" s="180">
        <f>ROUND(I542*H542,2)</f>
        <v>0</v>
      </c>
      <c r="K542" s="176" t="s">
        <v>158</v>
      </c>
      <c r="L542" s="40"/>
      <c r="M542" s="181" t="s">
        <v>5</v>
      </c>
      <c r="N542" s="182" t="s">
        <v>49</v>
      </c>
      <c r="O542" s="41"/>
      <c r="P542" s="183">
        <f>O542*H542</f>
        <v>0</v>
      </c>
      <c r="Q542" s="183">
        <v>0.0003753</v>
      </c>
      <c r="R542" s="183">
        <f>Q542*H542</f>
        <v>0.00634257</v>
      </c>
      <c r="S542" s="183">
        <v>0</v>
      </c>
      <c r="T542" s="184">
        <f>S542*H542</f>
        <v>0</v>
      </c>
      <c r="AR542" s="23" t="s">
        <v>259</v>
      </c>
      <c r="AT542" s="23" t="s">
        <v>154</v>
      </c>
      <c r="AU542" s="23" t="s">
        <v>87</v>
      </c>
      <c r="AY542" s="23" t="s">
        <v>151</v>
      </c>
      <c r="BE542" s="185">
        <f>IF(N542="základní",J542,0)</f>
        <v>0</v>
      </c>
      <c r="BF542" s="185">
        <f>IF(N542="snížená",J542,0)</f>
        <v>0</v>
      </c>
      <c r="BG542" s="185">
        <f>IF(N542="zákl. přenesená",J542,0)</f>
        <v>0</v>
      </c>
      <c r="BH542" s="185">
        <f>IF(N542="sníž. přenesená",J542,0)</f>
        <v>0</v>
      </c>
      <c r="BI542" s="185">
        <f>IF(N542="nulová",J542,0)</f>
        <v>0</v>
      </c>
      <c r="BJ542" s="23" t="s">
        <v>24</v>
      </c>
      <c r="BK542" s="185">
        <f>ROUND(I542*H542,2)</f>
        <v>0</v>
      </c>
      <c r="BL542" s="23" t="s">
        <v>259</v>
      </c>
      <c r="BM542" s="23" t="s">
        <v>1992</v>
      </c>
    </row>
    <row r="543" spans="2:51" s="12" customFormat="1" ht="13.5">
      <c r="B543" s="211"/>
      <c r="D543" s="206" t="s">
        <v>161</v>
      </c>
      <c r="E543" s="212" t="s">
        <v>5</v>
      </c>
      <c r="F543" s="213" t="s">
        <v>1993</v>
      </c>
      <c r="H543" s="214" t="s">
        <v>5</v>
      </c>
      <c r="I543" s="215"/>
      <c r="L543" s="211"/>
      <c r="M543" s="216"/>
      <c r="N543" s="217"/>
      <c r="O543" s="217"/>
      <c r="P543" s="217"/>
      <c r="Q543" s="217"/>
      <c r="R543" s="217"/>
      <c r="S543" s="217"/>
      <c r="T543" s="218"/>
      <c r="AT543" s="214" t="s">
        <v>161</v>
      </c>
      <c r="AU543" s="214" t="s">
        <v>87</v>
      </c>
      <c r="AV543" s="12" t="s">
        <v>24</v>
      </c>
      <c r="AW543" s="12" t="s">
        <v>41</v>
      </c>
      <c r="AX543" s="12" t="s">
        <v>78</v>
      </c>
      <c r="AY543" s="214" t="s">
        <v>151</v>
      </c>
    </row>
    <row r="544" spans="2:51" s="11" customFormat="1" ht="13.5">
      <c r="B544" s="186"/>
      <c r="D544" s="187" t="s">
        <v>161</v>
      </c>
      <c r="E544" s="188" t="s">
        <v>5</v>
      </c>
      <c r="F544" s="189" t="s">
        <v>1994</v>
      </c>
      <c r="H544" s="190">
        <v>16.9</v>
      </c>
      <c r="I544" s="191"/>
      <c r="L544" s="186"/>
      <c r="M544" s="192"/>
      <c r="N544" s="193"/>
      <c r="O544" s="193"/>
      <c r="P544" s="193"/>
      <c r="Q544" s="193"/>
      <c r="R544" s="193"/>
      <c r="S544" s="193"/>
      <c r="T544" s="194"/>
      <c r="AT544" s="195" t="s">
        <v>161</v>
      </c>
      <c r="AU544" s="195" t="s">
        <v>87</v>
      </c>
      <c r="AV544" s="11" t="s">
        <v>87</v>
      </c>
      <c r="AW544" s="11" t="s">
        <v>41</v>
      </c>
      <c r="AX544" s="11" t="s">
        <v>24</v>
      </c>
      <c r="AY544" s="195" t="s">
        <v>151</v>
      </c>
    </row>
    <row r="545" spans="2:65" s="1" customFormat="1" ht="22.5" customHeight="1">
      <c r="B545" s="173"/>
      <c r="C545" s="196" t="s">
        <v>1995</v>
      </c>
      <c r="D545" s="196" t="s">
        <v>148</v>
      </c>
      <c r="E545" s="197" t="s">
        <v>1996</v>
      </c>
      <c r="F545" s="198" t="s">
        <v>1997</v>
      </c>
      <c r="G545" s="199" t="s">
        <v>278</v>
      </c>
      <c r="H545" s="200">
        <v>19.435</v>
      </c>
      <c r="I545" s="201"/>
      <c r="J545" s="202">
        <f>ROUND(I545*H545,2)</f>
        <v>0</v>
      </c>
      <c r="K545" s="198" t="s">
        <v>158</v>
      </c>
      <c r="L545" s="203"/>
      <c r="M545" s="204" t="s">
        <v>5</v>
      </c>
      <c r="N545" s="205" t="s">
        <v>49</v>
      </c>
      <c r="O545" s="41"/>
      <c r="P545" s="183">
        <f>O545*H545</f>
        <v>0</v>
      </c>
      <c r="Q545" s="183">
        <v>0.0041</v>
      </c>
      <c r="R545" s="183">
        <f>Q545*H545</f>
        <v>0.0796835</v>
      </c>
      <c r="S545" s="183">
        <v>0</v>
      </c>
      <c r="T545" s="184">
        <f>S545*H545</f>
        <v>0</v>
      </c>
      <c r="AR545" s="23" t="s">
        <v>460</v>
      </c>
      <c r="AT545" s="23" t="s">
        <v>148</v>
      </c>
      <c r="AU545" s="23" t="s">
        <v>87</v>
      </c>
      <c r="AY545" s="23" t="s">
        <v>151</v>
      </c>
      <c r="BE545" s="185">
        <f>IF(N545="základní",J545,0)</f>
        <v>0</v>
      </c>
      <c r="BF545" s="185">
        <f>IF(N545="snížená",J545,0)</f>
        <v>0</v>
      </c>
      <c r="BG545" s="185">
        <f>IF(N545="zákl. přenesená",J545,0)</f>
        <v>0</v>
      </c>
      <c r="BH545" s="185">
        <f>IF(N545="sníž. přenesená",J545,0)</f>
        <v>0</v>
      </c>
      <c r="BI545" s="185">
        <f>IF(N545="nulová",J545,0)</f>
        <v>0</v>
      </c>
      <c r="BJ545" s="23" t="s">
        <v>24</v>
      </c>
      <c r="BK545" s="185">
        <f>ROUND(I545*H545,2)</f>
        <v>0</v>
      </c>
      <c r="BL545" s="23" t="s">
        <v>259</v>
      </c>
      <c r="BM545" s="23" t="s">
        <v>1998</v>
      </c>
    </row>
    <row r="546" spans="2:51" s="12" customFormat="1" ht="13.5">
      <c r="B546" s="211"/>
      <c r="D546" s="206" t="s">
        <v>161</v>
      </c>
      <c r="E546" s="212" t="s">
        <v>5</v>
      </c>
      <c r="F546" s="213" t="s">
        <v>1993</v>
      </c>
      <c r="H546" s="214" t="s">
        <v>5</v>
      </c>
      <c r="I546" s="215"/>
      <c r="L546" s="211"/>
      <c r="M546" s="216"/>
      <c r="N546" s="217"/>
      <c r="O546" s="217"/>
      <c r="P546" s="217"/>
      <c r="Q546" s="217"/>
      <c r="R546" s="217"/>
      <c r="S546" s="217"/>
      <c r="T546" s="218"/>
      <c r="AT546" s="214" t="s">
        <v>161</v>
      </c>
      <c r="AU546" s="214" t="s">
        <v>87</v>
      </c>
      <c r="AV546" s="12" t="s">
        <v>24</v>
      </c>
      <c r="AW546" s="12" t="s">
        <v>41</v>
      </c>
      <c r="AX546" s="12" t="s">
        <v>78</v>
      </c>
      <c r="AY546" s="214" t="s">
        <v>151</v>
      </c>
    </row>
    <row r="547" spans="2:51" s="11" customFormat="1" ht="13.5">
      <c r="B547" s="186"/>
      <c r="D547" s="187" t="s">
        <v>161</v>
      </c>
      <c r="E547" s="188" t="s">
        <v>5</v>
      </c>
      <c r="F547" s="189" t="s">
        <v>1999</v>
      </c>
      <c r="H547" s="190">
        <v>19.435</v>
      </c>
      <c r="I547" s="191"/>
      <c r="L547" s="186"/>
      <c r="M547" s="192"/>
      <c r="N547" s="193"/>
      <c r="O547" s="193"/>
      <c r="P547" s="193"/>
      <c r="Q547" s="193"/>
      <c r="R547" s="193"/>
      <c r="S547" s="193"/>
      <c r="T547" s="194"/>
      <c r="AT547" s="195" t="s">
        <v>161</v>
      </c>
      <c r="AU547" s="195" t="s">
        <v>87</v>
      </c>
      <c r="AV547" s="11" t="s">
        <v>87</v>
      </c>
      <c r="AW547" s="11" t="s">
        <v>41</v>
      </c>
      <c r="AX547" s="11" t="s">
        <v>24</v>
      </c>
      <c r="AY547" s="195" t="s">
        <v>151</v>
      </c>
    </row>
    <row r="548" spans="2:65" s="1" customFormat="1" ht="22.5" customHeight="1">
      <c r="B548" s="173"/>
      <c r="C548" s="174" t="s">
        <v>2000</v>
      </c>
      <c r="D548" s="174" t="s">
        <v>154</v>
      </c>
      <c r="E548" s="175" t="s">
        <v>2001</v>
      </c>
      <c r="F548" s="176" t="s">
        <v>2002</v>
      </c>
      <c r="G548" s="177" t="s">
        <v>278</v>
      </c>
      <c r="H548" s="178">
        <v>65.05</v>
      </c>
      <c r="I548" s="179"/>
      <c r="J548" s="180">
        <f>ROUND(I548*H548,2)</f>
        <v>0</v>
      </c>
      <c r="K548" s="176" t="s">
        <v>5</v>
      </c>
      <c r="L548" s="40"/>
      <c r="M548" s="181" t="s">
        <v>5</v>
      </c>
      <c r="N548" s="182" t="s">
        <v>49</v>
      </c>
      <c r="O548" s="41"/>
      <c r="P548" s="183">
        <f>O548*H548</f>
        <v>0</v>
      </c>
      <c r="Q548" s="183">
        <v>0.00038</v>
      </c>
      <c r="R548" s="183">
        <f>Q548*H548</f>
        <v>0.024719</v>
      </c>
      <c r="S548" s="183">
        <v>0</v>
      </c>
      <c r="T548" s="184">
        <f>S548*H548</f>
        <v>0</v>
      </c>
      <c r="AR548" s="23" t="s">
        <v>259</v>
      </c>
      <c r="AT548" s="23" t="s">
        <v>154</v>
      </c>
      <c r="AU548" s="23" t="s">
        <v>87</v>
      </c>
      <c r="AY548" s="23" t="s">
        <v>151</v>
      </c>
      <c r="BE548" s="185">
        <f>IF(N548="základní",J548,0)</f>
        <v>0</v>
      </c>
      <c r="BF548" s="185">
        <f>IF(N548="snížená",J548,0)</f>
        <v>0</v>
      </c>
      <c r="BG548" s="185">
        <f>IF(N548="zákl. přenesená",J548,0)</f>
        <v>0</v>
      </c>
      <c r="BH548" s="185">
        <f>IF(N548="sníž. přenesená",J548,0)</f>
        <v>0</v>
      </c>
      <c r="BI548" s="185">
        <f>IF(N548="nulová",J548,0)</f>
        <v>0</v>
      </c>
      <c r="BJ548" s="23" t="s">
        <v>24</v>
      </c>
      <c r="BK548" s="185">
        <f>ROUND(I548*H548,2)</f>
        <v>0</v>
      </c>
      <c r="BL548" s="23" t="s">
        <v>259</v>
      </c>
      <c r="BM548" s="23" t="s">
        <v>2003</v>
      </c>
    </row>
    <row r="549" spans="2:51" s="12" customFormat="1" ht="27">
      <c r="B549" s="211"/>
      <c r="D549" s="206" t="s">
        <v>161</v>
      </c>
      <c r="E549" s="212" t="s">
        <v>5</v>
      </c>
      <c r="F549" s="213" t="s">
        <v>2004</v>
      </c>
      <c r="H549" s="214" t="s">
        <v>5</v>
      </c>
      <c r="I549" s="215"/>
      <c r="L549" s="211"/>
      <c r="M549" s="216"/>
      <c r="N549" s="217"/>
      <c r="O549" s="217"/>
      <c r="P549" s="217"/>
      <c r="Q549" s="217"/>
      <c r="R549" s="217"/>
      <c r="S549" s="217"/>
      <c r="T549" s="218"/>
      <c r="AT549" s="214" t="s">
        <v>161</v>
      </c>
      <c r="AU549" s="214" t="s">
        <v>87</v>
      </c>
      <c r="AV549" s="12" t="s">
        <v>24</v>
      </c>
      <c r="AW549" s="12" t="s">
        <v>41</v>
      </c>
      <c r="AX549" s="12" t="s">
        <v>78</v>
      </c>
      <c r="AY549" s="214" t="s">
        <v>151</v>
      </c>
    </row>
    <row r="550" spans="2:51" s="12" customFormat="1" ht="13.5">
      <c r="B550" s="211"/>
      <c r="D550" s="206" t="s">
        <v>161</v>
      </c>
      <c r="E550" s="212" t="s">
        <v>5</v>
      </c>
      <c r="F550" s="213" t="s">
        <v>2005</v>
      </c>
      <c r="H550" s="214" t="s">
        <v>5</v>
      </c>
      <c r="I550" s="215"/>
      <c r="L550" s="211"/>
      <c r="M550" s="216"/>
      <c r="N550" s="217"/>
      <c r="O550" s="217"/>
      <c r="P550" s="217"/>
      <c r="Q550" s="217"/>
      <c r="R550" s="217"/>
      <c r="S550" s="217"/>
      <c r="T550" s="218"/>
      <c r="AT550" s="214" t="s">
        <v>161</v>
      </c>
      <c r="AU550" s="214" t="s">
        <v>87</v>
      </c>
      <c r="AV550" s="12" t="s">
        <v>24</v>
      </c>
      <c r="AW550" s="12" t="s">
        <v>41</v>
      </c>
      <c r="AX550" s="12" t="s">
        <v>78</v>
      </c>
      <c r="AY550" s="214" t="s">
        <v>151</v>
      </c>
    </row>
    <row r="551" spans="2:51" s="12" customFormat="1" ht="13.5">
      <c r="B551" s="211"/>
      <c r="D551" s="206" t="s">
        <v>161</v>
      </c>
      <c r="E551" s="212" t="s">
        <v>5</v>
      </c>
      <c r="F551" s="213" t="s">
        <v>1945</v>
      </c>
      <c r="H551" s="214" t="s">
        <v>5</v>
      </c>
      <c r="I551" s="215"/>
      <c r="L551" s="211"/>
      <c r="M551" s="216"/>
      <c r="N551" s="217"/>
      <c r="O551" s="217"/>
      <c r="P551" s="217"/>
      <c r="Q551" s="217"/>
      <c r="R551" s="217"/>
      <c r="S551" s="217"/>
      <c r="T551" s="218"/>
      <c r="AT551" s="214" t="s">
        <v>161</v>
      </c>
      <c r="AU551" s="214" t="s">
        <v>87</v>
      </c>
      <c r="AV551" s="12" t="s">
        <v>24</v>
      </c>
      <c r="AW551" s="12" t="s">
        <v>41</v>
      </c>
      <c r="AX551" s="12" t="s">
        <v>78</v>
      </c>
      <c r="AY551" s="214" t="s">
        <v>151</v>
      </c>
    </row>
    <row r="552" spans="2:51" s="11" customFormat="1" ht="13.5">
      <c r="B552" s="186"/>
      <c r="D552" s="206" t="s">
        <v>161</v>
      </c>
      <c r="E552" s="195" t="s">
        <v>5</v>
      </c>
      <c r="F552" s="207" t="s">
        <v>1946</v>
      </c>
      <c r="H552" s="208">
        <v>50.4</v>
      </c>
      <c r="I552" s="191"/>
      <c r="L552" s="186"/>
      <c r="M552" s="192"/>
      <c r="N552" s="193"/>
      <c r="O552" s="193"/>
      <c r="P552" s="193"/>
      <c r="Q552" s="193"/>
      <c r="R552" s="193"/>
      <c r="S552" s="193"/>
      <c r="T552" s="194"/>
      <c r="AT552" s="195" t="s">
        <v>161</v>
      </c>
      <c r="AU552" s="195" t="s">
        <v>87</v>
      </c>
      <c r="AV552" s="11" t="s">
        <v>87</v>
      </c>
      <c r="AW552" s="11" t="s">
        <v>41</v>
      </c>
      <c r="AX552" s="11" t="s">
        <v>78</v>
      </c>
      <c r="AY552" s="195" t="s">
        <v>151</v>
      </c>
    </row>
    <row r="553" spans="2:51" s="12" customFormat="1" ht="13.5">
      <c r="B553" s="211"/>
      <c r="D553" s="206" t="s">
        <v>161</v>
      </c>
      <c r="E553" s="212" t="s">
        <v>5</v>
      </c>
      <c r="F553" s="213" t="s">
        <v>1964</v>
      </c>
      <c r="H553" s="214" t="s">
        <v>5</v>
      </c>
      <c r="I553" s="215"/>
      <c r="L553" s="211"/>
      <c r="M553" s="216"/>
      <c r="N553" s="217"/>
      <c r="O553" s="217"/>
      <c r="P553" s="217"/>
      <c r="Q553" s="217"/>
      <c r="R553" s="217"/>
      <c r="S553" s="217"/>
      <c r="T553" s="218"/>
      <c r="AT553" s="214" t="s">
        <v>161</v>
      </c>
      <c r="AU553" s="214" t="s">
        <v>87</v>
      </c>
      <c r="AV553" s="12" t="s">
        <v>24</v>
      </c>
      <c r="AW553" s="12" t="s">
        <v>41</v>
      </c>
      <c r="AX553" s="12" t="s">
        <v>78</v>
      </c>
      <c r="AY553" s="214" t="s">
        <v>151</v>
      </c>
    </row>
    <row r="554" spans="2:51" s="11" customFormat="1" ht="13.5">
      <c r="B554" s="186"/>
      <c r="D554" s="206" t="s">
        <v>161</v>
      </c>
      <c r="E554" s="195" t="s">
        <v>5</v>
      </c>
      <c r="F554" s="207" t="s">
        <v>2006</v>
      </c>
      <c r="H554" s="208">
        <v>14.65</v>
      </c>
      <c r="I554" s="191"/>
      <c r="L554" s="186"/>
      <c r="M554" s="192"/>
      <c r="N554" s="193"/>
      <c r="O554" s="193"/>
      <c r="P554" s="193"/>
      <c r="Q554" s="193"/>
      <c r="R554" s="193"/>
      <c r="S554" s="193"/>
      <c r="T554" s="194"/>
      <c r="AT554" s="195" t="s">
        <v>161</v>
      </c>
      <c r="AU554" s="195" t="s">
        <v>87</v>
      </c>
      <c r="AV554" s="11" t="s">
        <v>87</v>
      </c>
      <c r="AW554" s="11" t="s">
        <v>41</v>
      </c>
      <c r="AX554" s="11" t="s">
        <v>78</v>
      </c>
      <c r="AY554" s="195" t="s">
        <v>151</v>
      </c>
    </row>
    <row r="555" spans="2:51" s="13" customFormat="1" ht="13.5">
      <c r="B555" s="225"/>
      <c r="D555" s="187" t="s">
        <v>161</v>
      </c>
      <c r="E555" s="226" t="s">
        <v>5</v>
      </c>
      <c r="F555" s="227" t="s">
        <v>283</v>
      </c>
      <c r="H555" s="228">
        <v>65.05</v>
      </c>
      <c r="I555" s="229"/>
      <c r="L555" s="225"/>
      <c r="M555" s="230"/>
      <c r="N555" s="231"/>
      <c r="O555" s="231"/>
      <c r="P555" s="231"/>
      <c r="Q555" s="231"/>
      <c r="R555" s="231"/>
      <c r="S555" s="231"/>
      <c r="T555" s="232"/>
      <c r="AT555" s="233" t="s">
        <v>161</v>
      </c>
      <c r="AU555" s="233" t="s">
        <v>87</v>
      </c>
      <c r="AV555" s="13" t="s">
        <v>176</v>
      </c>
      <c r="AW555" s="13" t="s">
        <v>41</v>
      </c>
      <c r="AX555" s="13" t="s">
        <v>24</v>
      </c>
      <c r="AY555" s="233" t="s">
        <v>151</v>
      </c>
    </row>
    <row r="556" spans="2:65" s="1" customFormat="1" ht="31.5" customHeight="1">
      <c r="B556" s="173"/>
      <c r="C556" s="174" t="s">
        <v>2007</v>
      </c>
      <c r="D556" s="174" t="s">
        <v>154</v>
      </c>
      <c r="E556" s="175" t="s">
        <v>2008</v>
      </c>
      <c r="F556" s="176" t="s">
        <v>2009</v>
      </c>
      <c r="G556" s="177" t="s">
        <v>278</v>
      </c>
      <c r="H556" s="178">
        <v>70</v>
      </c>
      <c r="I556" s="179"/>
      <c r="J556" s="180">
        <f>ROUND(I556*H556,2)</f>
        <v>0</v>
      </c>
      <c r="K556" s="176" t="s">
        <v>158</v>
      </c>
      <c r="L556" s="40"/>
      <c r="M556" s="181" t="s">
        <v>5</v>
      </c>
      <c r="N556" s="182" t="s">
        <v>49</v>
      </c>
      <c r="O556" s="41"/>
      <c r="P556" s="183">
        <f>O556*H556</f>
        <v>0</v>
      </c>
      <c r="Q556" s="183">
        <v>0</v>
      </c>
      <c r="R556" s="183">
        <f>Q556*H556</f>
        <v>0</v>
      </c>
      <c r="S556" s="183">
        <v>0</v>
      </c>
      <c r="T556" s="184">
        <f>S556*H556</f>
        <v>0</v>
      </c>
      <c r="AR556" s="23" t="s">
        <v>259</v>
      </c>
      <c r="AT556" s="23" t="s">
        <v>154</v>
      </c>
      <c r="AU556" s="23" t="s">
        <v>87</v>
      </c>
      <c r="AY556" s="23" t="s">
        <v>151</v>
      </c>
      <c r="BE556" s="185">
        <f>IF(N556="základní",J556,0)</f>
        <v>0</v>
      </c>
      <c r="BF556" s="185">
        <f>IF(N556="snížená",J556,0)</f>
        <v>0</v>
      </c>
      <c r="BG556" s="185">
        <f>IF(N556="zákl. přenesená",J556,0)</f>
        <v>0</v>
      </c>
      <c r="BH556" s="185">
        <f>IF(N556="sníž. přenesená",J556,0)</f>
        <v>0</v>
      </c>
      <c r="BI556" s="185">
        <f>IF(N556="nulová",J556,0)</f>
        <v>0</v>
      </c>
      <c r="BJ556" s="23" t="s">
        <v>24</v>
      </c>
      <c r="BK556" s="185">
        <f>ROUND(I556*H556,2)</f>
        <v>0</v>
      </c>
      <c r="BL556" s="23" t="s">
        <v>259</v>
      </c>
      <c r="BM556" s="23" t="s">
        <v>2010</v>
      </c>
    </row>
    <row r="557" spans="2:51" s="12" customFormat="1" ht="13.5">
      <c r="B557" s="211"/>
      <c r="D557" s="206" t="s">
        <v>161</v>
      </c>
      <c r="E557" s="212" t="s">
        <v>5</v>
      </c>
      <c r="F557" s="213" t="s">
        <v>2011</v>
      </c>
      <c r="H557" s="214" t="s">
        <v>5</v>
      </c>
      <c r="I557" s="215"/>
      <c r="L557" s="211"/>
      <c r="M557" s="216"/>
      <c r="N557" s="217"/>
      <c r="O557" s="217"/>
      <c r="P557" s="217"/>
      <c r="Q557" s="217"/>
      <c r="R557" s="217"/>
      <c r="S557" s="217"/>
      <c r="T557" s="218"/>
      <c r="AT557" s="214" t="s">
        <v>161</v>
      </c>
      <c r="AU557" s="214" t="s">
        <v>87</v>
      </c>
      <c r="AV557" s="12" t="s">
        <v>24</v>
      </c>
      <c r="AW557" s="12" t="s">
        <v>41</v>
      </c>
      <c r="AX557" s="12" t="s">
        <v>78</v>
      </c>
      <c r="AY557" s="214" t="s">
        <v>151</v>
      </c>
    </row>
    <row r="558" spans="2:51" s="11" customFormat="1" ht="13.5">
      <c r="B558" s="186"/>
      <c r="D558" s="187" t="s">
        <v>161</v>
      </c>
      <c r="E558" s="188" t="s">
        <v>5</v>
      </c>
      <c r="F558" s="189" t="s">
        <v>2012</v>
      </c>
      <c r="H558" s="190">
        <v>70</v>
      </c>
      <c r="I558" s="191"/>
      <c r="L558" s="186"/>
      <c r="M558" s="192"/>
      <c r="N558" s="193"/>
      <c r="O558" s="193"/>
      <c r="P558" s="193"/>
      <c r="Q558" s="193"/>
      <c r="R558" s="193"/>
      <c r="S558" s="193"/>
      <c r="T558" s="194"/>
      <c r="AT558" s="195" t="s">
        <v>161</v>
      </c>
      <c r="AU558" s="195" t="s">
        <v>87</v>
      </c>
      <c r="AV558" s="11" t="s">
        <v>87</v>
      </c>
      <c r="AW558" s="11" t="s">
        <v>41</v>
      </c>
      <c r="AX558" s="11" t="s">
        <v>24</v>
      </c>
      <c r="AY558" s="195" t="s">
        <v>151</v>
      </c>
    </row>
    <row r="559" spans="2:65" s="1" customFormat="1" ht="22.5" customHeight="1">
      <c r="B559" s="173"/>
      <c r="C559" s="196" t="s">
        <v>2013</v>
      </c>
      <c r="D559" s="196" t="s">
        <v>148</v>
      </c>
      <c r="E559" s="197" t="s">
        <v>2014</v>
      </c>
      <c r="F559" s="198" t="s">
        <v>2015</v>
      </c>
      <c r="G559" s="199" t="s">
        <v>278</v>
      </c>
      <c r="H559" s="200">
        <v>77</v>
      </c>
      <c r="I559" s="201"/>
      <c r="J559" s="202">
        <f>ROUND(I559*H559,2)</f>
        <v>0</v>
      </c>
      <c r="K559" s="198" t="s">
        <v>158</v>
      </c>
      <c r="L559" s="203"/>
      <c r="M559" s="204" t="s">
        <v>5</v>
      </c>
      <c r="N559" s="205" t="s">
        <v>49</v>
      </c>
      <c r="O559" s="41"/>
      <c r="P559" s="183">
        <f>O559*H559</f>
        <v>0</v>
      </c>
      <c r="Q559" s="183">
        <v>0.00237</v>
      </c>
      <c r="R559" s="183">
        <f>Q559*H559</f>
        <v>0.18249</v>
      </c>
      <c r="S559" s="183">
        <v>0</v>
      </c>
      <c r="T559" s="184">
        <f>S559*H559</f>
        <v>0</v>
      </c>
      <c r="AR559" s="23" t="s">
        <v>460</v>
      </c>
      <c r="AT559" s="23" t="s">
        <v>148</v>
      </c>
      <c r="AU559" s="23" t="s">
        <v>87</v>
      </c>
      <c r="AY559" s="23" t="s">
        <v>151</v>
      </c>
      <c r="BE559" s="185">
        <f>IF(N559="základní",J559,0)</f>
        <v>0</v>
      </c>
      <c r="BF559" s="185">
        <f>IF(N559="snížená",J559,0)</f>
        <v>0</v>
      </c>
      <c r="BG559" s="185">
        <f>IF(N559="zákl. přenesená",J559,0)</f>
        <v>0</v>
      </c>
      <c r="BH559" s="185">
        <f>IF(N559="sníž. přenesená",J559,0)</f>
        <v>0</v>
      </c>
      <c r="BI559" s="185">
        <f>IF(N559="nulová",J559,0)</f>
        <v>0</v>
      </c>
      <c r="BJ559" s="23" t="s">
        <v>24</v>
      </c>
      <c r="BK559" s="185">
        <f>ROUND(I559*H559,2)</f>
        <v>0</v>
      </c>
      <c r="BL559" s="23" t="s">
        <v>259</v>
      </c>
      <c r="BM559" s="23" t="s">
        <v>2016</v>
      </c>
    </row>
    <row r="560" spans="2:51" s="12" customFormat="1" ht="13.5">
      <c r="B560" s="211"/>
      <c r="D560" s="206" t="s">
        <v>161</v>
      </c>
      <c r="E560" s="212" t="s">
        <v>5</v>
      </c>
      <c r="F560" s="213" t="s">
        <v>1828</v>
      </c>
      <c r="H560" s="214" t="s">
        <v>5</v>
      </c>
      <c r="I560" s="215"/>
      <c r="L560" s="211"/>
      <c r="M560" s="216"/>
      <c r="N560" s="217"/>
      <c r="O560" s="217"/>
      <c r="P560" s="217"/>
      <c r="Q560" s="217"/>
      <c r="R560" s="217"/>
      <c r="S560" s="217"/>
      <c r="T560" s="218"/>
      <c r="AT560" s="214" t="s">
        <v>161</v>
      </c>
      <c r="AU560" s="214" t="s">
        <v>87</v>
      </c>
      <c r="AV560" s="12" t="s">
        <v>24</v>
      </c>
      <c r="AW560" s="12" t="s">
        <v>41</v>
      </c>
      <c r="AX560" s="12" t="s">
        <v>78</v>
      </c>
      <c r="AY560" s="214" t="s">
        <v>151</v>
      </c>
    </row>
    <row r="561" spans="2:51" s="12" customFormat="1" ht="13.5">
      <c r="B561" s="211"/>
      <c r="D561" s="206" t="s">
        <v>161</v>
      </c>
      <c r="E561" s="212" t="s">
        <v>5</v>
      </c>
      <c r="F561" s="213" t="s">
        <v>2017</v>
      </c>
      <c r="H561" s="214" t="s">
        <v>5</v>
      </c>
      <c r="I561" s="215"/>
      <c r="L561" s="211"/>
      <c r="M561" s="216"/>
      <c r="N561" s="217"/>
      <c r="O561" s="217"/>
      <c r="P561" s="217"/>
      <c r="Q561" s="217"/>
      <c r="R561" s="217"/>
      <c r="S561" s="217"/>
      <c r="T561" s="218"/>
      <c r="AT561" s="214" t="s">
        <v>161</v>
      </c>
      <c r="AU561" s="214" t="s">
        <v>87</v>
      </c>
      <c r="AV561" s="12" t="s">
        <v>24</v>
      </c>
      <c r="AW561" s="12" t="s">
        <v>41</v>
      </c>
      <c r="AX561" s="12" t="s">
        <v>78</v>
      </c>
      <c r="AY561" s="214" t="s">
        <v>151</v>
      </c>
    </row>
    <row r="562" spans="2:51" s="11" customFormat="1" ht="13.5">
      <c r="B562" s="186"/>
      <c r="D562" s="206" t="s">
        <v>161</v>
      </c>
      <c r="E562" s="195" t="s">
        <v>5</v>
      </c>
      <c r="F562" s="207" t="s">
        <v>687</v>
      </c>
      <c r="H562" s="208">
        <v>70</v>
      </c>
      <c r="I562" s="191"/>
      <c r="L562" s="186"/>
      <c r="M562" s="192"/>
      <c r="N562" s="193"/>
      <c r="O562" s="193"/>
      <c r="P562" s="193"/>
      <c r="Q562" s="193"/>
      <c r="R562" s="193"/>
      <c r="S562" s="193"/>
      <c r="T562" s="194"/>
      <c r="AT562" s="195" t="s">
        <v>161</v>
      </c>
      <c r="AU562" s="195" t="s">
        <v>87</v>
      </c>
      <c r="AV562" s="11" t="s">
        <v>87</v>
      </c>
      <c r="AW562" s="11" t="s">
        <v>41</v>
      </c>
      <c r="AX562" s="11" t="s">
        <v>24</v>
      </c>
      <c r="AY562" s="195" t="s">
        <v>151</v>
      </c>
    </row>
    <row r="563" spans="2:51" s="11" customFormat="1" ht="13.5">
      <c r="B563" s="186"/>
      <c r="D563" s="187" t="s">
        <v>161</v>
      </c>
      <c r="F563" s="189" t="s">
        <v>2018</v>
      </c>
      <c r="H563" s="190">
        <v>77</v>
      </c>
      <c r="I563" s="191"/>
      <c r="L563" s="186"/>
      <c r="M563" s="192"/>
      <c r="N563" s="193"/>
      <c r="O563" s="193"/>
      <c r="P563" s="193"/>
      <c r="Q563" s="193"/>
      <c r="R563" s="193"/>
      <c r="S563" s="193"/>
      <c r="T563" s="194"/>
      <c r="AT563" s="195" t="s">
        <v>161</v>
      </c>
      <c r="AU563" s="195" t="s">
        <v>87</v>
      </c>
      <c r="AV563" s="11" t="s">
        <v>87</v>
      </c>
      <c r="AW563" s="11" t="s">
        <v>6</v>
      </c>
      <c r="AX563" s="11" t="s">
        <v>24</v>
      </c>
      <c r="AY563" s="195" t="s">
        <v>151</v>
      </c>
    </row>
    <row r="564" spans="2:65" s="1" customFormat="1" ht="22.5" customHeight="1">
      <c r="B564" s="173"/>
      <c r="C564" s="174" t="s">
        <v>2019</v>
      </c>
      <c r="D564" s="174" t="s">
        <v>154</v>
      </c>
      <c r="E564" s="175" t="s">
        <v>2020</v>
      </c>
      <c r="F564" s="176" t="s">
        <v>2021</v>
      </c>
      <c r="G564" s="177" t="s">
        <v>278</v>
      </c>
      <c r="H564" s="178">
        <v>70</v>
      </c>
      <c r="I564" s="179"/>
      <c r="J564" s="180">
        <f>ROUND(I564*H564,2)</f>
        <v>0</v>
      </c>
      <c r="K564" s="176" t="s">
        <v>158</v>
      </c>
      <c r="L564" s="40"/>
      <c r="M564" s="181" t="s">
        <v>5</v>
      </c>
      <c r="N564" s="182" t="s">
        <v>49</v>
      </c>
      <c r="O564" s="41"/>
      <c r="P564" s="183">
        <f>O564*H564</f>
        <v>0</v>
      </c>
      <c r="Q564" s="183">
        <v>0</v>
      </c>
      <c r="R564" s="183">
        <f>Q564*H564</f>
        <v>0</v>
      </c>
      <c r="S564" s="183">
        <v>0</v>
      </c>
      <c r="T564" s="184">
        <f>S564*H564</f>
        <v>0</v>
      </c>
      <c r="AR564" s="23" t="s">
        <v>259</v>
      </c>
      <c r="AT564" s="23" t="s">
        <v>154</v>
      </c>
      <c r="AU564" s="23" t="s">
        <v>87</v>
      </c>
      <c r="AY564" s="23" t="s">
        <v>151</v>
      </c>
      <c r="BE564" s="185">
        <f>IF(N564="základní",J564,0)</f>
        <v>0</v>
      </c>
      <c r="BF564" s="185">
        <f>IF(N564="snížená",J564,0)</f>
        <v>0</v>
      </c>
      <c r="BG564" s="185">
        <f>IF(N564="zákl. přenesená",J564,0)</f>
        <v>0</v>
      </c>
      <c r="BH564" s="185">
        <f>IF(N564="sníž. přenesená",J564,0)</f>
        <v>0</v>
      </c>
      <c r="BI564" s="185">
        <f>IF(N564="nulová",J564,0)</f>
        <v>0</v>
      </c>
      <c r="BJ564" s="23" t="s">
        <v>24</v>
      </c>
      <c r="BK564" s="185">
        <f>ROUND(I564*H564,2)</f>
        <v>0</v>
      </c>
      <c r="BL564" s="23" t="s">
        <v>259</v>
      </c>
      <c r="BM564" s="23" t="s">
        <v>2022</v>
      </c>
    </row>
    <row r="565" spans="2:51" s="12" customFormat="1" ht="13.5">
      <c r="B565" s="211"/>
      <c r="D565" s="206" t="s">
        <v>161</v>
      </c>
      <c r="E565" s="212" t="s">
        <v>5</v>
      </c>
      <c r="F565" s="213" t="s">
        <v>2023</v>
      </c>
      <c r="H565" s="214" t="s">
        <v>5</v>
      </c>
      <c r="I565" s="215"/>
      <c r="L565" s="211"/>
      <c r="M565" s="216"/>
      <c r="N565" s="217"/>
      <c r="O565" s="217"/>
      <c r="P565" s="217"/>
      <c r="Q565" s="217"/>
      <c r="R565" s="217"/>
      <c r="S565" s="217"/>
      <c r="T565" s="218"/>
      <c r="AT565" s="214" t="s">
        <v>161</v>
      </c>
      <c r="AU565" s="214" t="s">
        <v>87</v>
      </c>
      <c r="AV565" s="12" t="s">
        <v>24</v>
      </c>
      <c r="AW565" s="12" t="s">
        <v>41</v>
      </c>
      <c r="AX565" s="12" t="s">
        <v>78</v>
      </c>
      <c r="AY565" s="214" t="s">
        <v>151</v>
      </c>
    </row>
    <row r="566" spans="2:51" s="11" customFormat="1" ht="13.5">
      <c r="B566" s="186"/>
      <c r="D566" s="187" t="s">
        <v>161</v>
      </c>
      <c r="E566" s="188" t="s">
        <v>5</v>
      </c>
      <c r="F566" s="189" t="s">
        <v>687</v>
      </c>
      <c r="H566" s="190">
        <v>70</v>
      </c>
      <c r="I566" s="191"/>
      <c r="L566" s="186"/>
      <c r="M566" s="192"/>
      <c r="N566" s="193"/>
      <c r="O566" s="193"/>
      <c r="P566" s="193"/>
      <c r="Q566" s="193"/>
      <c r="R566" s="193"/>
      <c r="S566" s="193"/>
      <c r="T566" s="194"/>
      <c r="AT566" s="195" t="s">
        <v>161</v>
      </c>
      <c r="AU566" s="195" t="s">
        <v>87</v>
      </c>
      <c r="AV566" s="11" t="s">
        <v>87</v>
      </c>
      <c r="AW566" s="11" t="s">
        <v>41</v>
      </c>
      <c r="AX566" s="11" t="s">
        <v>24</v>
      </c>
      <c r="AY566" s="195" t="s">
        <v>151</v>
      </c>
    </row>
    <row r="567" spans="2:65" s="1" customFormat="1" ht="22.5" customHeight="1">
      <c r="B567" s="173"/>
      <c r="C567" s="196" t="s">
        <v>2024</v>
      </c>
      <c r="D567" s="196" t="s">
        <v>148</v>
      </c>
      <c r="E567" s="197" t="s">
        <v>2025</v>
      </c>
      <c r="F567" s="198" t="s">
        <v>2026</v>
      </c>
      <c r="G567" s="199" t="s">
        <v>451</v>
      </c>
      <c r="H567" s="200">
        <v>147</v>
      </c>
      <c r="I567" s="201"/>
      <c r="J567" s="202">
        <f>ROUND(I567*H567,2)</f>
        <v>0</v>
      </c>
      <c r="K567" s="198" t="s">
        <v>1206</v>
      </c>
      <c r="L567" s="203"/>
      <c r="M567" s="204" t="s">
        <v>5</v>
      </c>
      <c r="N567" s="205" t="s">
        <v>49</v>
      </c>
      <c r="O567" s="41"/>
      <c r="P567" s="183">
        <f>O567*H567</f>
        <v>0</v>
      </c>
      <c r="Q567" s="183">
        <v>0.0006</v>
      </c>
      <c r="R567" s="183">
        <f>Q567*H567</f>
        <v>0.08819999999999999</v>
      </c>
      <c r="S567" s="183">
        <v>0</v>
      </c>
      <c r="T567" s="184">
        <f>S567*H567</f>
        <v>0</v>
      </c>
      <c r="AR567" s="23" t="s">
        <v>460</v>
      </c>
      <c r="AT567" s="23" t="s">
        <v>148</v>
      </c>
      <c r="AU567" s="23" t="s">
        <v>87</v>
      </c>
      <c r="AY567" s="23" t="s">
        <v>151</v>
      </c>
      <c r="BE567" s="185">
        <f>IF(N567="základní",J567,0)</f>
        <v>0</v>
      </c>
      <c r="BF567" s="185">
        <f>IF(N567="snížená",J567,0)</f>
        <v>0</v>
      </c>
      <c r="BG567" s="185">
        <f>IF(N567="zákl. přenesená",J567,0)</f>
        <v>0</v>
      </c>
      <c r="BH567" s="185">
        <f>IF(N567="sníž. přenesená",J567,0)</f>
        <v>0</v>
      </c>
      <c r="BI567" s="185">
        <f>IF(N567="nulová",J567,0)</f>
        <v>0</v>
      </c>
      <c r="BJ567" s="23" t="s">
        <v>24</v>
      </c>
      <c r="BK567" s="185">
        <f>ROUND(I567*H567,2)</f>
        <v>0</v>
      </c>
      <c r="BL567" s="23" t="s">
        <v>259</v>
      </c>
      <c r="BM567" s="23" t="s">
        <v>2027</v>
      </c>
    </row>
    <row r="568" spans="2:51" s="12" customFormat="1" ht="13.5">
      <c r="B568" s="211"/>
      <c r="D568" s="206" t="s">
        <v>161</v>
      </c>
      <c r="E568" s="212" t="s">
        <v>5</v>
      </c>
      <c r="F568" s="213" t="s">
        <v>1828</v>
      </c>
      <c r="H568" s="214" t="s">
        <v>5</v>
      </c>
      <c r="I568" s="215"/>
      <c r="L568" s="211"/>
      <c r="M568" s="216"/>
      <c r="N568" s="217"/>
      <c r="O568" s="217"/>
      <c r="P568" s="217"/>
      <c r="Q568" s="217"/>
      <c r="R568" s="217"/>
      <c r="S568" s="217"/>
      <c r="T568" s="218"/>
      <c r="AT568" s="214" t="s">
        <v>161</v>
      </c>
      <c r="AU568" s="214" t="s">
        <v>87</v>
      </c>
      <c r="AV568" s="12" t="s">
        <v>24</v>
      </c>
      <c r="AW568" s="12" t="s">
        <v>41</v>
      </c>
      <c r="AX568" s="12" t="s">
        <v>78</v>
      </c>
      <c r="AY568" s="214" t="s">
        <v>151</v>
      </c>
    </row>
    <row r="569" spans="2:51" s="11" customFormat="1" ht="13.5">
      <c r="B569" s="186"/>
      <c r="D569" s="206" t="s">
        <v>161</v>
      </c>
      <c r="E569" s="195" t="s">
        <v>5</v>
      </c>
      <c r="F569" s="207" t="s">
        <v>2028</v>
      </c>
      <c r="H569" s="208">
        <v>140</v>
      </c>
      <c r="I569" s="191"/>
      <c r="L569" s="186"/>
      <c r="M569" s="192"/>
      <c r="N569" s="193"/>
      <c r="O569" s="193"/>
      <c r="P569" s="193"/>
      <c r="Q569" s="193"/>
      <c r="R569" s="193"/>
      <c r="S569" s="193"/>
      <c r="T569" s="194"/>
      <c r="AT569" s="195" t="s">
        <v>161</v>
      </c>
      <c r="AU569" s="195" t="s">
        <v>87</v>
      </c>
      <c r="AV569" s="11" t="s">
        <v>87</v>
      </c>
      <c r="AW569" s="11" t="s">
        <v>41</v>
      </c>
      <c r="AX569" s="11" t="s">
        <v>24</v>
      </c>
      <c r="AY569" s="195" t="s">
        <v>151</v>
      </c>
    </row>
    <row r="570" spans="2:51" s="11" customFormat="1" ht="13.5">
      <c r="B570" s="186"/>
      <c r="D570" s="187" t="s">
        <v>161</v>
      </c>
      <c r="F570" s="189" t="s">
        <v>2029</v>
      </c>
      <c r="H570" s="190">
        <v>147</v>
      </c>
      <c r="I570" s="191"/>
      <c r="L570" s="186"/>
      <c r="M570" s="192"/>
      <c r="N570" s="193"/>
      <c r="O570" s="193"/>
      <c r="P570" s="193"/>
      <c r="Q570" s="193"/>
      <c r="R570" s="193"/>
      <c r="S570" s="193"/>
      <c r="T570" s="194"/>
      <c r="AT570" s="195" t="s">
        <v>161</v>
      </c>
      <c r="AU570" s="195" t="s">
        <v>87</v>
      </c>
      <c r="AV570" s="11" t="s">
        <v>87</v>
      </c>
      <c r="AW570" s="11" t="s">
        <v>6</v>
      </c>
      <c r="AX570" s="11" t="s">
        <v>24</v>
      </c>
      <c r="AY570" s="195" t="s">
        <v>151</v>
      </c>
    </row>
    <row r="571" spans="2:65" s="1" customFormat="1" ht="22.5" customHeight="1">
      <c r="B571" s="173"/>
      <c r="C571" s="174" t="s">
        <v>1542</v>
      </c>
      <c r="D571" s="174" t="s">
        <v>154</v>
      </c>
      <c r="E571" s="175" t="s">
        <v>2030</v>
      </c>
      <c r="F571" s="176" t="s">
        <v>2031</v>
      </c>
      <c r="G571" s="177" t="s">
        <v>278</v>
      </c>
      <c r="H571" s="178">
        <v>70</v>
      </c>
      <c r="I571" s="179"/>
      <c r="J571" s="180">
        <f>ROUND(I571*H571,2)</f>
        <v>0</v>
      </c>
      <c r="K571" s="176" t="s">
        <v>158</v>
      </c>
      <c r="L571" s="40"/>
      <c r="M571" s="181" t="s">
        <v>5</v>
      </c>
      <c r="N571" s="182" t="s">
        <v>49</v>
      </c>
      <c r="O571" s="41"/>
      <c r="P571" s="183">
        <f>O571*H571</f>
        <v>0</v>
      </c>
      <c r="Q571" s="183">
        <v>0</v>
      </c>
      <c r="R571" s="183">
        <f>Q571*H571</f>
        <v>0</v>
      </c>
      <c r="S571" s="183">
        <v>0</v>
      </c>
      <c r="T571" s="184">
        <f>S571*H571</f>
        <v>0</v>
      </c>
      <c r="AR571" s="23" t="s">
        <v>259</v>
      </c>
      <c r="AT571" s="23" t="s">
        <v>154</v>
      </c>
      <c r="AU571" s="23" t="s">
        <v>87</v>
      </c>
      <c r="AY571" s="23" t="s">
        <v>151</v>
      </c>
      <c r="BE571" s="185">
        <f>IF(N571="základní",J571,0)</f>
        <v>0</v>
      </c>
      <c r="BF571" s="185">
        <f>IF(N571="snížená",J571,0)</f>
        <v>0</v>
      </c>
      <c r="BG571" s="185">
        <f>IF(N571="zákl. přenesená",J571,0)</f>
        <v>0</v>
      </c>
      <c r="BH571" s="185">
        <f>IF(N571="sníž. přenesená",J571,0)</f>
        <v>0</v>
      </c>
      <c r="BI571" s="185">
        <f>IF(N571="nulová",J571,0)</f>
        <v>0</v>
      </c>
      <c r="BJ571" s="23" t="s">
        <v>24</v>
      </c>
      <c r="BK571" s="185">
        <f>ROUND(I571*H571,2)</f>
        <v>0</v>
      </c>
      <c r="BL571" s="23" t="s">
        <v>259</v>
      </c>
      <c r="BM571" s="23" t="s">
        <v>2032</v>
      </c>
    </row>
    <row r="572" spans="2:51" s="12" customFormat="1" ht="13.5">
      <c r="B572" s="211"/>
      <c r="D572" s="206" t="s">
        <v>161</v>
      </c>
      <c r="E572" s="212" t="s">
        <v>5</v>
      </c>
      <c r="F572" s="213" t="s">
        <v>2023</v>
      </c>
      <c r="H572" s="214" t="s">
        <v>5</v>
      </c>
      <c r="I572" s="215"/>
      <c r="L572" s="211"/>
      <c r="M572" s="216"/>
      <c r="N572" s="217"/>
      <c r="O572" s="217"/>
      <c r="P572" s="217"/>
      <c r="Q572" s="217"/>
      <c r="R572" s="217"/>
      <c r="S572" s="217"/>
      <c r="T572" s="218"/>
      <c r="AT572" s="214" t="s">
        <v>161</v>
      </c>
      <c r="AU572" s="214" t="s">
        <v>87</v>
      </c>
      <c r="AV572" s="12" t="s">
        <v>24</v>
      </c>
      <c r="AW572" s="12" t="s">
        <v>41</v>
      </c>
      <c r="AX572" s="12" t="s">
        <v>78</v>
      </c>
      <c r="AY572" s="214" t="s">
        <v>151</v>
      </c>
    </row>
    <row r="573" spans="2:51" s="11" customFormat="1" ht="13.5">
      <c r="B573" s="186"/>
      <c r="D573" s="187" t="s">
        <v>161</v>
      </c>
      <c r="E573" s="188" t="s">
        <v>5</v>
      </c>
      <c r="F573" s="189" t="s">
        <v>687</v>
      </c>
      <c r="H573" s="190">
        <v>70</v>
      </c>
      <c r="I573" s="191"/>
      <c r="L573" s="186"/>
      <c r="M573" s="192"/>
      <c r="N573" s="193"/>
      <c r="O573" s="193"/>
      <c r="P573" s="193"/>
      <c r="Q573" s="193"/>
      <c r="R573" s="193"/>
      <c r="S573" s="193"/>
      <c r="T573" s="194"/>
      <c r="AT573" s="195" t="s">
        <v>161</v>
      </c>
      <c r="AU573" s="195" t="s">
        <v>87</v>
      </c>
      <c r="AV573" s="11" t="s">
        <v>87</v>
      </c>
      <c r="AW573" s="11" t="s">
        <v>41</v>
      </c>
      <c r="AX573" s="11" t="s">
        <v>24</v>
      </c>
      <c r="AY573" s="195" t="s">
        <v>151</v>
      </c>
    </row>
    <row r="574" spans="2:65" s="1" customFormat="1" ht="22.5" customHeight="1">
      <c r="B574" s="173"/>
      <c r="C574" s="174" t="s">
        <v>2033</v>
      </c>
      <c r="D574" s="174" t="s">
        <v>154</v>
      </c>
      <c r="E574" s="175" t="s">
        <v>2034</v>
      </c>
      <c r="F574" s="176" t="s">
        <v>2035</v>
      </c>
      <c r="G574" s="177" t="s">
        <v>351</v>
      </c>
      <c r="H574" s="178">
        <v>0.618</v>
      </c>
      <c r="I574" s="179"/>
      <c r="J574" s="180">
        <f>ROUND(I574*H574,2)</f>
        <v>0</v>
      </c>
      <c r="K574" s="176" t="s">
        <v>158</v>
      </c>
      <c r="L574" s="40"/>
      <c r="M574" s="181" t="s">
        <v>5</v>
      </c>
      <c r="N574" s="182" t="s">
        <v>49</v>
      </c>
      <c r="O574" s="41"/>
      <c r="P574" s="183">
        <f>O574*H574</f>
        <v>0</v>
      </c>
      <c r="Q574" s="183">
        <v>0</v>
      </c>
      <c r="R574" s="183">
        <f>Q574*H574</f>
        <v>0</v>
      </c>
      <c r="S574" s="183">
        <v>0</v>
      </c>
      <c r="T574" s="184">
        <f>S574*H574</f>
        <v>0</v>
      </c>
      <c r="AR574" s="23" t="s">
        <v>259</v>
      </c>
      <c r="AT574" s="23" t="s">
        <v>154</v>
      </c>
      <c r="AU574" s="23" t="s">
        <v>87</v>
      </c>
      <c r="AY574" s="23" t="s">
        <v>151</v>
      </c>
      <c r="BE574" s="185">
        <f>IF(N574="základní",J574,0)</f>
        <v>0</v>
      </c>
      <c r="BF574" s="185">
        <f>IF(N574="snížená",J574,0)</f>
        <v>0</v>
      </c>
      <c r="BG574" s="185">
        <f>IF(N574="zákl. přenesená",J574,0)</f>
        <v>0</v>
      </c>
      <c r="BH574" s="185">
        <f>IF(N574="sníž. přenesená",J574,0)</f>
        <v>0</v>
      </c>
      <c r="BI574" s="185">
        <f>IF(N574="nulová",J574,0)</f>
        <v>0</v>
      </c>
      <c r="BJ574" s="23" t="s">
        <v>24</v>
      </c>
      <c r="BK574" s="185">
        <f>ROUND(I574*H574,2)</f>
        <v>0</v>
      </c>
      <c r="BL574" s="23" t="s">
        <v>259</v>
      </c>
      <c r="BM574" s="23" t="s">
        <v>2036</v>
      </c>
    </row>
    <row r="575" spans="2:63" s="10" customFormat="1" ht="37.35" customHeight="1">
      <c r="B575" s="159"/>
      <c r="D575" s="160" t="s">
        <v>77</v>
      </c>
      <c r="E575" s="161" t="s">
        <v>173</v>
      </c>
      <c r="F575" s="161" t="s">
        <v>174</v>
      </c>
      <c r="I575" s="162"/>
      <c r="J575" s="163">
        <f>BK575</f>
        <v>0</v>
      </c>
      <c r="L575" s="159"/>
      <c r="M575" s="164"/>
      <c r="N575" s="165"/>
      <c r="O575" s="165"/>
      <c r="P575" s="166">
        <f>P576</f>
        <v>0</v>
      </c>
      <c r="Q575" s="165"/>
      <c r="R575" s="166">
        <f>R576</f>
        <v>0</v>
      </c>
      <c r="S575" s="165"/>
      <c r="T575" s="167">
        <f>T576</f>
        <v>0</v>
      </c>
      <c r="AR575" s="160" t="s">
        <v>175</v>
      </c>
      <c r="AT575" s="168" t="s">
        <v>77</v>
      </c>
      <c r="AU575" s="168" t="s">
        <v>78</v>
      </c>
      <c r="AY575" s="160" t="s">
        <v>151</v>
      </c>
      <c r="BK575" s="169">
        <f>BK576</f>
        <v>0</v>
      </c>
    </row>
    <row r="576" spans="2:63" s="10" customFormat="1" ht="19.9" customHeight="1">
      <c r="B576" s="159"/>
      <c r="D576" s="170" t="s">
        <v>77</v>
      </c>
      <c r="E576" s="171" t="s">
        <v>2037</v>
      </c>
      <c r="F576" s="171" t="s">
        <v>2038</v>
      </c>
      <c r="I576" s="162"/>
      <c r="J576" s="172">
        <f>BK576</f>
        <v>0</v>
      </c>
      <c r="L576" s="159"/>
      <c r="M576" s="164"/>
      <c r="N576" s="165"/>
      <c r="O576" s="165"/>
      <c r="P576" s="166">
        <f>SUM(P577:P580)</f>
        <v>0</v>
      </c>
      <c r="Q576" s="165"/>
      <c r="R576" s="166">
        <f>SUM(R577:R580)</f>
        <v>0</v>
      </c>
      <c r="S576" s="165"/>
      <c r="T576" s="167">
        <f>SUM(T577:T580)</f>
        <v>0</v>
      </c>
      <c r="AR576" s="160" t="s">
        <v>175</v>
      </c>
      <c r="AT576" s="168" t="s">
        <v>77</v>
      </c>
      <c r="AU576" s="168" t="s">
        <v>24</v>
      </c>
      <c r="AY576" s="160" t="s">
        <v>151</v>
      </c>
      <c r="BK576" s="169">
        <f>SUM(BK577:BK580)</f>
        <v>0</v>
      </c>
    </row>
    <row r="577" spans="2:65" s="1" customFormat="1" ht="22.5" customHeight="1">
      <c r="B577" s="173"/>
      <c r="C577" s="174" t="s">
        <v>2039</v>
      </c>
      <c r="D577" s="174" t="s">
        <v>154</v>
      </c>
      <c r="E577" s="175" t="s">
        <v>2040</v>
      </c>
      <c r="F577" s="176" t="s">
        <v>2041</v>
      </c>
      <c r="G577" s="177" t="s">
        <v>165</v>
      </c>
      <c r="H577" s="178">
        <v>1</v>
      </c>
      <c r="I577" s="179"/>
      <c r="J577" s="180">
        <f>ROUND(I577*H577,2)</f>
        <v>0</v>
      </c>
      <c r="K577" s="176" t="s">
        <v>158</v>
      </c>
      <c r="L577" s="40"/>
      <c r="M577" s="181" t="s">
        <v>5</v>
      </c>
      <c r="N577" s="182" t="s">
        <v>49</v>
      </c>
      <c r="O577" s="41"/>
      <c r="P577" s="183">
        <f>O577*H577</f>
        <v>0</v>
      </c>
      <c r="Q577" s="183">
        <v>0</v>
      </c>
      <c r="R577" s="183">
        <f>Q577*H577</f>
        <v>0</v>
      </c>
      <c r="S577" s="183">
        <v>0</v>
      </c>
      <c r="T577" s="184">
        <f>S577*H577</f>
        <v>0</v>
      </c>
      <c r="AR577" s="23" t="s">
        <v>179</v>
      </c>
      <c r="AT577" s="23" t="s">
        <v>154</v>
      </c>
      <c r="AU577" s="23" t="s">
        <v>87</v>
      </c>
      <c r="AY577" s="23" t="s">
        <v>151</v>
      </c>
      <c r="BE577" s="185">
        <f>IF(N577="základní",J577,0)</f>
        <v>0</v>
      </c>
      <c r="BF577" s="185">
        <f>IF(N577="snížená",J577,0)</f>
        <v>0</v>
      </c>
      <c r="BG577" s="185">
        <f>IF(N577="zákl. přenesená",J577,0)</f>
        <v>0</v>
      </c>
      <c r="BH577" s="185">
        <f>IF(N577="sníž. přenesená",J577,0)</f>
        <v>0</v>
      </c>
      <c r="BI577" s="185">
        <f>IF(N577="nulová",J577,0)</f>
        <v>0</v>
      </c>
      <c r="BJ577" s="23" t="s">
        <v>24</v>
      </c>
      <c r="BK577" s="185">
        <f>ROUND(I577*H577,2)</f>
        <v>0</v>
      </c>
      <c r="BL577" s="23" t="s">
        <v>179</v>
      </c>
      <c r="BM577" s="23" t="s">
        <v>2042</v>
      </c>
    </row>
    <row r="578" spans="2:51" s="12" customFormat="1" ht="13.5">
      <c r="B578" s="211"/>
      <c r="D578" s="206" t="s">
        <v>161</v>
      </c>
      <c r="E578" s="212" t="s">
        <v>5</v>
      </c>
      <c r="F578" s="213" t="s">
        <v>2043</v>
      </c>
      <c r="H578" s="214" t="s">
        <v>5</v>
      </c>
      <c r="I578" s="215"/>
      <c r="L578" s="211"/>
      <c r="M578" s="216"/>
      <c r="N578" s="217"/>
      <c r="O578" s="217"/>
      <c r="P578" s="217"/>
      <c r="Q578" s="217"/>
      <c r="R578" s="217"/>
      <c r="S578" s="217"/>
      <c r="T578" s="218"/>
      <c r="AT578" s="214" t="s">
        <v>161</v>
      </c>
      <c r="AU578" s="214" t="s">
        <v>87</v>
      </c>
      <c r="AV578" s="12" t="s">
        <v>24</v>
      </c>
      <c r="AW578" s="12" t="s">
        <v>41</v>
      </c>
      <c r="AX578" s="12" t="s">
        <v>78</v>
      </c>
      <c r="AY578" s="214" t="s">
        <v>151</v>
      </c>
    </row>
    <row r="579" spans="2:51" s="12" customFormat="1" ht="13.5">
      <c r="B579" s="211"/>
      <c r="D579" s="206" t="s">
        <v>161</v>
      </c>
      <c r="E579" s="212" t="s">
        <v>5</v>
      </c>
      <c r="F579" s="213" t="s">
        <v>2044</v>
      </c>
      <c r="H579" s="214" t="s">
        <v>5</v>
      </c>
      <c r="I579" s="215"/>
      <c r="L579" s="211"/>
      <c r="M579" s="216"/>
      <c r="N579" s="217"/>
      <c r="O579" s="217"/>
      <c r="P579" s="217"/>
      <c r="Q579" s="217"/>
      <c r="R579" s="217"/>
      <c r="S579" s="217"/>
      <c r="T579" s="218"/>
      <c r="AT579" s="214" t="s">
        <v>161</v>
      </c>
      <c r="AU579" s="214" t="s">
        <v>87</v>
      </c>
      <c r="AV579" s="12" t="s">
        <v>24</v>
      </c>
      <c r="AW579" s="12" t="s">
        <v>41</v>
      </c>
      <c r="AX579" s="12" t="s">
        <v>78</v>
      </c>
      <c r="AY579" s="214" t="s">
        <v>151</v>
      </c>
    </row>
    <row r="580" spans="2:51" s="11" customFormat="1" ht="13.5">
      <c r="B580" s="186"/>
      <c r="D580" s="206" t="s">
        <v>161</v>
      </c>
      <c r="E580" s="195" t="s">
        <v>5</v>
      </c>
      <c r="F580" s="207" t="s">
        <v>2045</v>
      </c>
      <c r="H580" s="208">
        <v>1</v>
      </c>
      <c r="I580" s="191"/>
      <c r="L580" s="186"/>
      <c r="M580" s="222"/>
      <c r="N580" s="223"/>
      <c r="O580" s="223"/>
      <c r="P580" s="223"/>
      <c r="Q580" s="223"/>
      <c r="R580" s="223"/>
      <c r="S580" s="223"/>
      <c r="T580" s="224"/>
      <c r="AT580" s="195" t="s">
        <v>161</v>
      </c>
      <c r="AU580" s="195" t="s">
        <v>87</v>
      </c>
      <c r="AV580" s="11" t="s">
        <v>87</v>
      </c>
      <c r="AW580" s="11" t="s">
        <v>41</v>
      </c>
      <c r="AX580" s="11" t="s">
        <v>24</v>
      </c>
      <c r="AY580" s="195" t="s">
        <v>151</v>
      </c>
    </row>
    <row r="581" spans="2:12" s="1" customFormat="1" ht="6.95" customHeight="1">
      <c r="B581" s="55"/>
      <c r="C581" s="56"/>
      <c r="D581" s="56"/>
      <c r="E581" s="56"/>
      <c r="F581" s="56"/>
      <c r="G581" s="56"/>
      <c r="H581" s="56"/>
      <c r="I581" s="126"/>
      <c r="J581" s="56"/>
      <c r="K581" s="56"/>
      <c r="L581" s="40"/>
    </row>
  </sheetData>
  <autoFilter ref="C89:K580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sabina.kolocova</cp:lastModifiedBy>
  <dcterms:created xsi:type="dcterms:W3CDTF">2018-01-04T14:25:56Z</dcterms:created>
  <dcterms:modified xsi:type="dcterms:W3CDTF">2018-03-21T08:08:08Z</dcterms:modified>
  <cp:category/>
  <cp:version/>
  <cp:contentType/>
  <cp:contentStatus/>
</cp:coreProperties>
</file>