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8"/>
  <workbookPr/>
  <bookViews>
    <workbookView xWindow="0" yWindow="0" windowWidth="28800" windowHeight="12225" activeTab="0"/>
  </bookViews>
  <sheets>
    <sheet name="Rekapitulace stavby" sheetId="1" r:id="rId1"/>
    <sheet name="01 - SO 01 Víceúčelové hř..." sheetId="2" r:id="rId2"/>
    <sheet name="02 - SO 02 Sportovní plocha" sheetId="3" r:id="rId3"/>
    <sheet name="03 - SO 03 Skladový objekt" sheetId="4" r:id="rId4"/>
    <sheet name="04 - SO 04 Příprava pro o..." sheetId="5" r:id="rId5"/>
  </sheets>
  <definedNames>
    <definedName name="_xlnm._FilterDatabase" localSheetId="1" hidden="1">'01 - SO 01 Víceúčelové hř...'!$C$132:$K$416</definedName>
    <definedName name="_xlnm._FilterDatabase" localSheetId="2" hidden="1">'02 - SO 02 Sportovní plocha'!$C$124:$K$241</definedName>
    <definedName name="_xlnm._FilterDatabase" localSheetId="3" hidden="1">'03 - SO 03 Skladový objekt'!$C$135:$K$500</definedName>
    <definedName name="_xlnm._FilterDatabase" localSheetId="4" hidden="1">'04 - SO 04 Příprava pro o...'!$C$117:$K$127</definedName>
    <definedName name="_xlnm.Print_Area" localSheetId="1">'01 - SO 01 Víceúčelové hř...'!$C$4:$J$76,'01 - SO 01 Víceúčelové hř...'!$C$82:$J$114,'01 - SO 01 Víceúčelové hř...'!$C$120:$K$416</definedName>
    <definedName name="_xlnm.Print_Area" localSheetId="2">'02 - SO 02 Sportovní plocha'!$C$4:$J$76,'02 - SO 02 Sportovní plocha'!$C$82:$J$106,'02 - SO 02 Sportovní plocha'!$C$112:$K$241</definedName>
    <definedName name="_xlnm.Print_Area" localSheetId="3">'03 - SO 03 Skladový objekt'!$C$4:$J$76,'03 - SO 03 Skladový objekt'!$C$82:$J$117,'03 - SO 03 Skladový objekt'!$C$123:$K$500</definedName>
    <definedName name="_xlnm.Print_Area" localSheetId="4">'04 - SO 04 Příprava pro o...'!$C$4:$J$76,'04 - SO 04 Příprava pro o...'!$C$82:$J$99,'04 - SO 04 Příprava pro o...'!$C$105:$K$127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'01 - SO 01 Víceúčelové hř...'!$132:$132</definedName>
    <definedName name="_xlnm.Print_Titles" localSheetId="2">'02 - SO 02 Sportovní plocha'!$124:$124</definedName>
    <definedName name="_xlnm.Print_Titles" localSheetId="3">'03 - SO 03 Skladový objekt'!$135:$135</definedName>
    <definedName name="_xlnm.Print_Titles" localSheetId="4">'04 - SO 04 Příprava pro o...'!$117:$117</definedName>
  </definedNames>
  <calcPr calcId="191029"/>
</workbook>
</file>

<file path=xl/sharedStrings.xml><?xml version="1.0" encoding="utf-8"?>
<sst xmlns="http://schemas.openxmlformats.org/spreadsheetml/2006/main" count="9021" uniqueCount="1239">
  <si>
    <t>Export Komplet</t>
  </si>
  <si>
    <t/>
  </si>
  <si>
    <t>2.0</t>
  </si>
  <si>
    <t>False</t>
  </si>
  <si>
    <t>{ca52f388-93b5-4044-b673-dbd7410b1149}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</si>
  <si>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</si>
  <si>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</si>
  <si>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</si>
  <si>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</si>
  <si>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</si>
  <si>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</si>
  <si>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</si>
  <si>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</si>
  <si>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</si>
  <si>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Pitter148b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</si>
  <si>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</si>
  <si>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</si>
  <si>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školního sportoviště-otevřené hřiště</t>
  </si>
  <si>
    <t>KSO:</t>
  </si>
  <si>
    <t>CC-CZ:</t>
  </si>
  <si>
    <t>Místo:</t>
  </si>
  <si>
    <t>Kutná Hora</t>
  </si>
  <si>
    <t>Datum:</t>
  </si>
  <si>
    <t>Zadavatel:</t>
  </si>
  <si>
    <t>IČ:</t>
  </si>
  <si>
    <t>00509965</t>
  </si>
  <si>
    <t>SOŠ a SOU řemesel, Kutná Hora, Čáslavská 202</t>
  </si>
  <si>
    <t>DIČ:</t>
  </si>
  <si>
    <t>Uchazeč:</t>
  </si>
  <si>
    <t>Vyplň údaj</t>
  </si>
  <si>
    <t>Projektant:</t>
  </si>
  <si>
    <t>25275291</t>
  </si>
  <si>
    <t>Pitter Design, s.r.o.Schulhoffova 1632  Pardubice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</si>
  <si>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</si>
  <si>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</si>
  <si>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</si>
  <si>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</si>
  <si>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</si>
  <si>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</si>
  <si>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</si>
  <si>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</si>
  <si>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</si>
  <si>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</si>
  <si>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</si>
  <si>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</si>
  <si>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</si>
  <si>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</si>
  <si>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</si>
  <si>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</si>
  <si>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</si>
  <si>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</si>
  <si>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</si>
  <si>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</si>
  <si>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</si>
  <si>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</si>
  <si>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</si>
  <si>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</si>
  <si>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</si>
  <si>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</si>
  <si>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</si>
  <si>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</si>
  <si>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</si>
  <si>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</si>
  <si>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</si>
  <si>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</si>
  <si>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</si>
  <si>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</si>
  <si>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</si>
  <si>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</si>
  <si>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</si>
  <si>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</si>
  <si>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</si>
  <si>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</si>
  <si>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</si>
  <si>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</si>
  <si>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</si>
  <si>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</si>
  <si>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</si>
  <si>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</si>
  <si>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</si>
  <si>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</si>
  <si>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</si>
  <si>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</si>
  <si>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Víceúčelové hřiště</t>
  </si>
  <si>
    <t>STA</t>
  </si>
  <si>
    <t>1</t>
  </si>
  <si>
    <t>{5485b2c6-9e51-4075-b633-d95cfc5b6e6a}</t>
  </si>
  <si>
    <t>2</t>
  </si>
  <si>
    <t>02</t>
  </si>
  <si>
    <t>SO 02 Sportovní plocha</t>
  </si>
  <si>
    <t>{9258e195-3446-4a90-a3f5-9de05c984eb0}</t>
  </si>
  <si>
    <t>03</t>
  </si>
  <si>
    <t>SO 03 Skladový objekt</t>
  </si>
  <si>
    <t>{9b7c6818-6678-41c1-b322-e8b27d8961d4}</t>
  </si>
  <si>
    <t>04</t>
  </si>
  <si>
    <t>SO 04 Příprava pro osvětlení hřiště</t>
  </si>
  <si>
    <t>{3b49d4fb-4014-4ec3-9dd9-c38643090d1b}</t>
  </si>
  <si>
    <t>KRYCÍ LIST SOUPISU PRACÍ</t>
  </si>
  <si>
    <t>Objekt:</t>
  </si>
  <si>
    <t>01 - SO 01 Víceúčelové hřiště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</si>
  <si>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</si>
  <si>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</si>
  <si>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</si>
  <si>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</si>
  <si>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</si>
  <si>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</si>
  <si>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</si>
  <si>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</si>
  <si>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</si>
  <si>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</si>
  <si>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</si>
  <si>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</si>
  <si>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</si>
  <si>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</si>
  <si>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</si>
  <si>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</si>
  <si>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767 - Konstrukce zámečnické</t>
  </si>
  <si>
    <t>VRN - Vedlejší rozpočtové náklady-pro celou stavbu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</si>
  <si>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</si>
  <si>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</si>
  <si>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</si>
  <si>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</si>
  <si>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</si>
  <si>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</si>
  <si>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</si>
  <si>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</si>
  <si>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</si>
  <si>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</si>
  <si>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</si>
  <si>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</si>
  <si>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</si>
  <si>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</si>
  <si>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</si>
  <si>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</si>
  <si>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</si>
  <si>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</si>
  <si>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</si>
  <si>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</si>
  <si>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</si>
  <si>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</si>
  <si>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1131072-R01</t>
  </si>
  <si>
    <t>Odstranění podkladu z antuky tl 100 mm strojně pl přes 200 m2</t>
  </si>
  <si>
    <t>m2</t>
  </si>
  <si>
    <t>4</t>
  </si>
  <si>
    <t>1761048220</t>
  </si>
  <si>
    <t>VV</t>
  </si>
  <si>
    <t>"C3"</t>
  </si>
  <si>
    <t>"So 01"38,5*18</t>
  </si>
  <si>
    <t>"SO 02"41,0*15,6</t>
  </si>
  <si>
    <t>Součet</t>
  </si>
  <si>
    <t>121151103</t>
  </si>
  <si>
    <t>Sejmutí ornice plochy do 100 m2 tl vrstvy do 200 mm strojně</t>
  </si>
  <si>
    <t>-1331103443</t>
  </si>
  <si>
    <t>(42,5+35,6)*2*1,0</t>
  </si>
  <si>
    <t>3</t>
  </si>
  <si>
    <t>122251104</t>
  </si>
  <si>
    <t>Odkopávky a prokopávky nezapažené v hornině třídy těžitelnosti I, skupiny 3 objem do 500 m3 strojně</t>
  </si>
  <si>
    <t>m3</t>
  </si>
  <si>
    <t>1984396016</t>
  </si>
  <si>
    <t>"v,č. C3"</t>
  </si>
  <si>
    <t>"SO 02"41,0*15,6*0,4+5,0*2,2*0,4</t>
  </si>
  <si>
    <t>131251100</t>
  </si>
  <si>
    <t>Hloubení jam nezapažených v hornině třídy těžitelnosti I, skupiny 3 objem do 20 m3 strojně</t>
  </si>
  <si>
    <t>1176866891</t>
  </si>
  <si>
    <t>"v.č. D1.5"</t>
  </si>
  <si>
    <t>"vsakovací jímka"</t>
  </si>
  <si>
    <t>4,0*2,0*2,0</t>
  </si>
  <si>
    <t>5</t>
  </si>
  <si>
    <t>131252502</t>
  </si>
  <si>
    <t>Hloubení jamek do 0,5 m3 v hornině třídy těžitelnosti I, skupiny 1 až 3 strojně</t>
  </si>
  <si>
    <t>1826940945</t>
  </si>
  <si>
    <t>"oplocení- D1.3"</t>
  </si>
  <si>
    <t>"ozn. 1"0,5*0,5*0,8*33</t>
  </si>
  <si>
    <t>"ozn. 2"0,7*0,7*0,85*4</t>
  </si>
  <si>
    <t>"ozn. 3"0,5*0,5*0,55*2</t>
  </si>
  <si>
    <t>"D1,9"</t>
  </si>
  <si>
    <t>"skluzavka"</t>
  </si>
  <si>
    <t>"A"0,45*0,45*0,8*4</t>
  </si>
  <si>
    <t>"B"0,3*0,3*0,8*2</t>
  </si>
  <si>
    <t>"C"0,3*0,75*0,6*1</t>
  </si>
  <si>
    <t>"pavučina"</t>
  </si>
  <si>
    <t>0,64*0,64*0,65</t>
  </si>
  <si>
    <t>0,8*0,9*0,65*4</t>
  </si>
  <si>
    <t>"D1,10"</t>
  </si>
  <si>
    <t>"dopadová plocha"</t>
  </si>
  <si>
    <t>"A"0,3*0,3*0,9*11</t>
  </si>
  <si>
    <t>"B"1,5*0,3*0,9*1</t>
  </si>
  <si>
    <t>6</t>
  </si>
  <si>
    <t>132251102</t>
  </si>
  <si>
    <t>Hloubení rýh nezapažených  š do 800 mm v hornině třídy těžitelnosti I, skupiny 3 objem do 50 m3 strojně</t>
  </si>
  <si>
    <t>-1306907222</t>
  </si>
  <si>
    <t>"drenáž v.č.1.5  pro obj 01 a02"</t>
  </si>
  <si>
    <t>(23,5*2+23,8+17,0*3+19,5*4+20,0+15,5*4+16,0)*0,3*0,5</t>
  </si>
  <si>
    <t>34,0*0,3*0,6</t>
  </si>
  <si>
    <t>"opěrná zeď"</t>
  </si>
  <si>
    <t>(38,5+11,0)*0,3*1,0</t>
  </si>
  <si>
    <t>7</t>
  </si>
  <si>
    <t>162751117</t>
  </si>
  <si>
    <t>Vodorovné přemístění do 10000 m výkopku/sypaniny z horniny třídy těžitelnosti I, skupiny 1 až 3</t>
  </si>
  <si>
    <t>298540088</t>
  </si>
  <si>
    <t>260,24+16,0+12,902+65,64</t>
  </si>
  <si>
    <t>8</t>
  </si>
  <si>
    <t>167151111</t>
  </si>
  <si>
    <t>Nakládání výkopku z hornin třídy těžitelnosti I, skupiny 1 až 3 přes 100 m3</t>
  </si>
  <si>
    <t>342460553</t>
  </si>
  <si>
    <t>350,307</t>
  </si>
  <si>
    <t>9</t>
  </si>
  <si>
    <t>171152501</t>
  </si>
  <si>
    <t>Zhutnění podloží z hornin soudržných nebo nesoudržných pod násypy</t>
  </si>
  <si>
    <t>1965384684</t>
  </si>
  <si>
    <t>"v,č. D1,6"</t>
  </si>
  <si>
    <t>"multifunkční hřiště"</t>
  </si>
  <si>
    <t>36,2*18,2</t>
  </si>
  <si>
    <t>"v.č1,8"</t>
  </si>
  <si>
    <t>" sportovní plochy"</t>
  </si>
  <si>
    <t>41*15,6</t>
  </si>
  <si>
    <t>5,0*2,2</t>
  </si>
  <si>
    <t>10</t>
  </si>
  <si>
    <t>171201201</t>
  </si>
  <si>
    <t>Uložení sypaniny na skládky nebo meziskládky</t>
  </si>
  <si>
    <t>1317043326</t>
  </si>
  <si>
    <t>11</t>
  </si>
  <si>
    <t>171201231</t>
  </si>
  <si>
    <t>Poplatek za uložení zeminy a kamení na recyklační skládce (skládkovné) kód odpadu 17 05 04</t>
  </si>
  <si>
    <t>t</t>
  </si>
  <si>
    <t>1618924355</t>
  </si>
  <si>
    <t>350,307*1,6</t>
  </si>
  <si>
    <t>12</t>
  </si>
  <si>
    <t>181111111</t>
  </si>
  <si>
    <t>Plošná úprava terénu do 500 m2 zemina tř 1 až 4 nerovnosti do 100 mm v rovinně a svahu do 1:5</t>
  </si>
  <si>
    <t>1932479282</t>
  </si>
  <si>
    <t>"nové rozprostření ornice"156,2</t>
  </si>
  <si>
    <t>13</t>
  </si>
  <si>
    <t>181351103</t>
  </si>
  <si>
    <t>Rozprostření ornice tl vrstvy do 200 mm pl do 500 m2 v rovině nebo ve svahu do 1:5 strojně</t>
  </si>
  <si>
    <t>2064387122</t>
  </si>
  <si>
    <t>156,2</t>
  </si>
  <si>
    <t>14</t>
  </si>
  <si>
    <t>181951112</t>
  </si>
  <si>
    <t>Úprava pláně v hornině třídy těžitelnosti I, skupiny 1 až 3 se zhutněním</t>
  </si>
  <si>
    <t>295997840</t>
  </si>
  <si>
    <t>183403153</t>
  </si>
  <si>
    <t>Obdělání půdy hrabáním v rovině a svahu do 1:5</t>
  </si>
  <si>
    <t>927514026</t>
  </si>
  <si>
    <t>16</t>
  </si>
  <si>
    <t>183403161</t>
  </si>
  <si>
    <t>Obdělání půdy válením v rovině a svahu do 1:5</t>
  </si>
  <si>
    <t>-880152390</t>
  </si>
  <si>
    <t>17</t>
  </si>
  <si>
    <t>183405211</t>
  </si>
  <si>
    <t>Výsev trávníku hydroosevem na ornici</t>
  </si>
  <si>
    <t>1190568612</t>
  </si>
  <si>
    <t>18</t>
  </si>
  <si>
    <t>M</t>
  </si>
  <si>
    <t>00572440</t>
  </si>
  <si>
    <t>osivo směs travní hřištní</t>
  </si>
  <si>
    <t>kg</t>
  </si>
  <si>
    <t>18392193</t>
  </si>
  <si>
    <t>156,2*0,03</t>
  </si>
  <si>
    <t>Zakládání</t>
  </si>
  <si>
    <t>19</t>
  </si>
  <si>
    <t>211531111</t>
  </si>
  <si>
    <t>Výplň odvodňovacích žeber nebo trativodů kamenivem hrubým drceným frakce 16 až 63 mm</t>
  </si>
  <si>
    <t>-1810109865</t>
  </si>
  <si>
    <t>(23,5*3+17,0*3+19,5*5+15,5*4+16,0)*0,3*0,5</t>
  </si>
  <si>
    <t>"v.č.1,5-kanalizace"</t>
  </si>
  <si>
    <t>20</t>
  </si>
  <si>
    <t>212751103.ACO</t>
  </si>
  <si>
    <t>Trativod z trubek PVC-U SN 4 ACO Flex perforace 360° včetně lože otevřený výkop DN 80 pro meliorace</t>
  </si>
  <si>
    <t>m</t>
  </si>
  <si>
    <t>931612262</t>
  </si>
  <si>
    <t>"drenáž v.č.1.5 "</t>
  </si>
  <si>
    <t>(23,5*2+23,8+17,0*3+19,5*4+20,0+15,5*4+16,0)</t>
  </si>
  <si>
    <t>271532211</t>
  </si>
  <si>
    <t>Podsyp pod základové konstrukce se zhutněním z hrubého kameniva frakce 32 až 63 mm</t>
  </si>
  <si>
    <t>-110712919</t>
  </si>
  <si>
    <t>"ozn. 1"0,5*0,5*0,15*33</t>
  </si>
  <si>
    <t>"ozn. 2"0,7*0,7*0,15*4</t>
  </si>
  <si>
    <t>"ozn. 3"0,5*0,5*0,15*2</t>
  </si>
  <si>
    <t>"A"0,3*0,3*0,1*11</t>
  </si>
  <si>
    <t>"B"1,5*0,3*0,1*1</t>
  </si>
  <si>
    <t>22</t>
  </si>
  <si>
    <t>-559654969</t>
  </si>
  <si>
    <t>"zásyp vsakovací jímky"</t>
  </si>
  <si>
    <t>4,0*2,0*1,7</t>
  </si>
  <si>
    <t>23</t>
  </si>
  <si>
    <t>271562211</t>
  </si>
  <si>
    <t>Podsyp pod základové konstrukce se zhutněním z drobného kameniva frakce 0 až 4 mm</t>
  </si>
  <si>
    <t>656249077</t>
  </si>
  <si>
    <t>4,0*2,0*0,1</t>
  </si>
  <si>
    <t>24</t>
  </si>
  <si>
    <t>275313611</t>
  </si>
  <si>
    <t>Základové patky z betonu tř. C 16/20</t>
  </si>
  <si>
    <t>1169053374</t>
  </si>
  <si>
    <t>"ozn. 1"0,5*0,5*0,95*33</t>
  </si>
  <si>
    <t>"ozn. 2"0,7*0,7*1,0*4</t>
  </si>
  <si>
    <t>"ozn. 3"0,5*0,5*0,7*2</t>
  </si>
  <si>
    <t>"opěrná Zeď"</t>
  </si>
  <si>
    <t>(38,5+11,0)*0,3*0,2</t>
  </si>
  <si>
    <t>"A"0,3*0,3*0,8*11</t>
  </si>
  <si>
    <t>"B"1,5*0,3*0,8*1</t>
  </si>
  <si>
    <t>25</t>
  </si>
  <si>
    <t>275351121</t>
  </si>
  <si>
    <t>Zřízení bednění základových patek</t>
  </si>
  <si>
    <t>-2090905326</t>
  </si>
  <si>
    <t>"ozn. 1"0,5*4*0,5*33</t>
  </si>
  <si>
    <t>"ozn. 2"0,7*4*0,5*4</t>
  </si>
  <si>
    <t>"ozn. 3"0,5*4*0,5*2</t>
  </si>
  <si>
    <t>0,64*4*0,5</t>
  </si>
  <si>
    <t>(0,8+0,9)*2*0,5*4</t>
  </si>
  <si>
    <t>"A"0,3*4*0,5*11</t>
  </si>
  <si>
    <t>"B"(1,5+0,3)*2*0,5*1</t>
  </si>
  <si>
    <t>26</t>
  </si>
  <si>
    <t>275351122</t>
  </si>
  <si>
    <t>Odstranění bednění základových patek</t>
  </si>
  <si>
    <t>1931528465</t>
  </si>
  <si>
    <t>27</t>
  </si>
  <si>
    <t>279113134</t>
  </si>
  <si>
    <t>Základová zeď tl do 300 mm z tvárnic ztraceného bednění včetně výplně z betonu tř. C 16/20</t>
  </si>
  <si>
    <t>228141572</t>
  </si>
  <si>
    <t>38,5*1,75</t>
  </si>
  <si>
    <t>3,0*1,75+3,0*1,5+3,0*1,25+2,0*1,0</t>
  </si>
  <si>
    <t>28</t>
  </si>
  <si>
    <t>279361821</t>
  </si>
  <si>
    <t>Výztuž základových zdí nosných betonářskou ocelí 10 505</t>
  </si>
  <si>
    <t>-1898776845</t>
  </si>
  <si>
    <t>"8 kg/m2</t>
  </si>
  <si>
    <t>82,875*0,008</t>
  </si>
  <si>
    <t>Svislé a kompletní konstrukce</t>
  </si>
  <si>
    <t>29</t>
  </si>
  <si>
    <t>33817119-R</t>
  </si>
  <si>
    <t>Osazování sloupků a vzpěr plotových ocelových v  přes 2,60 m se zabetonováním</t>
  </si>
  <si>
    <t>kus</t>
  </si>
  <si>
    <t>315942709</t>
  </si>
  <si>
    <t>"v.č. D1,3 "44</t>
  </si>
  <si>
    <t>30</t>
  </si>
  <si>
    <t>55342-nab1b</t>
  </si>
  <si>
    <t>Sloupek plotový žárově zinkovaný 4950x89x3mm- zavíčkovaný</t>
  </si>
  <si>
    <t>-560090186</t>
  </si>
  <si>
    <t>31</t>
  </si>
  <si>
    <t>348101240</t>
  </si>
  <si>
    <t>Osazení vrat a vrátek k oplocení na ocelové sloupky do 8 m2</t>
  </si>
  <si>
    <t>2124203292</t>
  </si>
  <si>
    <t>32</t>
  </si>
  <si>
    <t>55342naB2</t>
  </si>
  <si>
    <t>branka vstupní 2 křídlová otočná-2400x2500mm-rámy z trubek žárově zinkované bez nosných sloupků</t>
  </si>
  <si>
    <t>-1195733356</t>
  </si>
  <si>
    <t>Vodorovné konstrukce</t>
  </si>
  <si>
    <t>33</t>
  </si>
  <si>
    <t>451573111</t>
  </si>
  <si>
    <t>Lože pod potrubí otevřený výkop ze štěrkopísku</t>
  </si>
  <si>
    <t>1712774131</t>
  </si>
  <si>
    <t>"v.č.1,3"</t>
  </si>
  <si>
    <t>34*0,5*0,1</t>
  </si>
  <si>
    <t>Komunikace pozemní</t>
  </si>
  <si>
    <t>34</t>
  </si>
  <si>
    <t>564211111</t>
  </si>
  <si>
    <t>Podklad nebo podsyp ze štěrkopísku ŠP tl 50 mm</t>
  </si>
  <si>
    <t>-1793614749</t>
  </si>
  <si>
    <t>36,2*18,2+3,0*1,0*2</t>
  </si>
  <si>
    <t>80</t>
  </si>
  <si>
    <t>564710012</t>
  </si>
  <si>
    <t>Podklad z kameniva hrubého drceného vel. 8-16 mm tl 60 mm</t>
  </si>
  <si>
    <t>-790646944</t>
  </si>
  <si>
    <t>35</t>
  </si>
  <si>
    <t>564730111</t>
  </si>
  <si>
    <t>Podklad z kameniva hrubého drceného vel. 16-32 mm tl 100 mm</t>
  </si>
  <si>
    <t>-295348959</t>
  </si>
  <si>
    <t>"multifunkční hřiště D1,6"</t>
  </si>
  <si>
    <t>36,0*18,0+3,0*1,0*2</t>
  </si>
  <si>
    <t>36</t>
  </si>
  <si>
    <t>564771111</t>
  </si>
  <si>
    <t>Podklad z kameniva hrubého drceného vel. 32-63 mm tl 250 mm</t>
  </si>
  <si>
    <t>-1512828973</t>
  </si>
  <si>
    <t>"multifunkční hřiště D 1.4 a 1,6"</t>
  </si>
  <si>
    <t>83</t>
  </si>
  <si>
    <t>564801111</t>
  </si>
  <si>
    <t>Podklad ze štěrkodrtě ŠD tl 30 mm- frakce 0-4mm</t>
  </si>
  <si>
    <t>-284261734</t>
  </si>
  <si>
    <t>85</t>
  </si>
  <si>
    <t>57929nab12</t>
  </si>
  <si>
    <t>M a D umělý sportovní povrch-umělá tráva vč lajnování</t>
  </si>
  <si>
    <t>-1508944876</t>
  </si>
  <si>
    <t>654</t>
  </si>
  <si>
    <t>86</t>
  </si>
  <si>
    <t>-2019536543</t>
  </si>
  <si>
    <t>87</t>
  </si>
  <si>
    <t>57929nab14</t>
  </si>
  <si>
    <t>M a D umělý sportovní povrch- písek ST 05/10 20kg/m2</t>
  </si>
  <si>
    <t>-328227533</t>
  </si>
  <si>
    <t>Ostatní konstrukce a práce, bourání</t>
  </si>
  <si>
    <t>42</t>
  </si>
  <si>
    <t>916331112</t>
  </si>
  <si>
    <t>Osazení zahradního obrubníku betonového do lože z betonu s boční opěrou</t>
  </si>
  <si>
    <t>-1263712099</t>
  </si>
  <si>
    <t>"multifunkční  hřiště D1,2"</t>
  </si>
  <si>
    <t>(38+18*2+1,0*2)</t>
  </si>
  <si>
    <t>43</t>
  </si>
  <si>
    <t>59217037</t>
  </si>
  <si>
    <t>obrubník betonový parkový přírodní 500x50x200mm</t>
  </si>
  <si>
    <t>622120386</t>
  </si>
  <si>
    <t>76*1,01</t>
  </si>
  <si>
    <t>44</t>
  </si>
  <si>
    <t>916991121</t>
  </si>
  <si>
    <t>Lože pod obrubníky, krajníky nebo obruby z dlažebních kostek z betonu prostého</t>
  </si>
  <si>
    <t>-1499804894</t>
  </si>
  <si>
    <t>76*0,3*0,1</t>
  </si>
  <si>
    <t>45</t>
  </si>
  <si>
    <t>919726121</t>
  </si>
  <si>
    <t>Geotextilie pro ochranu, separaci a filtraci netkaná měrná hmotnost do 200 g/m2</t>
  </si>
  <si>
    <t>1656488263</t>
  </si>
  <si>
    <t xml:space="preserve">"geotextilie - obalení drenáže     m2"   </t>
  </si>
  <si>
    <t>(23,5*3+17,0*3+19,5*5+15,5*4+16,0)*1,0</t>
  </si>
  <si>
    <t>"geotextilie -vsakovací jímka     m2"  ( (4,0*2,0*2+(4,0+2,0)*2*2,0)*1,2)</t>
  </si>
  <si>
    <t>46</t>
  </si>
  <si>
    <t>944511111</t>
  </si>
  <si>
    <t>Montáž ochranné sítě z textilie z umělých vláken</t>
  </si>
  <si>
    <t>398146108</t>
  </si>
  <si>
    <t>"v, D 1,6"</t>
  </si>
  <si>
    <t>(36+18,0)*2*3,0</t>
  </si>
  <si>
    <t>47</t>
  </si>
  <si>
    <t>31687nab2</t>
  </si>
  <si>
    <t>síť záchytná bezuzlová, PP,vysoce pevná - tl. 5mm, oko 45mm  - zelená</t>
  </si>
  <si>
    <t>-667664602</t>
  </si>
  <si>
    <t>324*1,05</t>
  </si>
  <si>
    <t>48</t>
  </si>
  <si>
    <t>95998 nab1</t>
  </si>
  <si>
    <t>Vybavení hřiště-mon. a dod.s malá kopaná (branka vč síť..) dle specifikace v TZ</t>
  </si>
  <si>
    <t>-424364328</t>
  </si>
  <si>
    <t>49</t>
  </si>
  <si>
    <t>95998nab4</t>
  </si>
  <si>
    <t>Vybavení hřiiště   dodávka 2 sloupků na tenis vč.sítě-dle specifikace v TZ</t>
  </si>
  <si>
    <t>sada</t>
  </si>
  <si>
    <t>1896180513</t>
  </si>
  <si>
    <t>"vybavení"</t>
  </si>
  <si>
    <t>50</t>
  </si>
  <si>
    <t>95998nab5</t>
  </si>
  <si>
    <t>Vybavení hřiště - dodávka a montáž koše basketbalového-nosný systém s vyložením a s obroučkou+síťka-dle specifikace v TZ</t>
  </si>
  <si>
    <t>-1220676363</t>
  </si>
  <si>
    <t>"hřiště víceúčelové - vybavení sportovní"</t>
  </si>
  <si>
    <t>"koš basketbalový - nosný systém s vyložením a s obroučkou+síťka    ks"     2</t>
  </si>
  <si>
    <t>51</t>
  </si>
  <si>
    <t>95998nab6</t>
  </si>
  <si>
    <t>Vybavení hřiiště   dodávka 2 sloupků na nohejbal vč.sítě-dle specifikace v TZ</t>
  </si>
  <si>
    <t>-571189143</t>
  </si>
  <si>
    <t>52</t>
  </si>
  <si>
    <t>95998nab7</t>
  </si>
  <si>
    <t>Vybavení hřiště - dodávka sloupků na volejbal vč. sportovní sítě-dle specifikace v TZ</t>
  </si>
  <si>
    <t>-1572851573</t>
  </si>
  <si>
    <t>" vybavení sportovní"</t>
  </si>
  <si>
    <t xml:space="preserve">     2</t>
  </si>
  <si>
    <t>53</t>
  </si>
  <si>
    <t>962022491</t>
  </si>
  <si>
    <t>Bourání zdiva nadzákladového kamenného na MC přes 1 m3</t>
  </si>
  <si>
    <t>99599667</t>
  </si>
  <si>
    <t>"v.č. D1,4"42*0,7*0,6</t>
  </si>
  <si>
    <t>54</t>
  </si>
  <si>
    <t>966071-R16</t>
  </si>
  <si>
    <t>Bourání sloupků a vzpěr plotových ocelových do 4,5 m zabetonovaných</t>
  </si>
  <si>
    <t>828079124</t>
  </si>
  <si>
    <t>55</t>
  </si>
  <si>
    <t>96607-R17</t>
  </si>
  <si>
    <t>Rozebrání oplocení z drátěného pletiva se čtvercovými oky výšky přes 2,0 m</t>
  </si>
  <si>
    <t>-1624366870</t>
  </si>
  <si>
    <t>(40+25)*2</t>
  </si>
  <si>
    <t>56</t>
  </si>
  <si>
    <t>OPL0013</t>
  </si>
  <si>
    <t>Montáž dřevěného mantinelu v.1,0m vč. kotvení</t>
  </si>
  <si>
    <t>1410904807</t>
  </si>
  <si>
    <t>(36+18)*2</t>
  </si>
  <si>
    <t>57</t>
  </si>
  <si>
    <t>OPL0007</t>
  </si>
  <si>
    <t>Dřevěný mantinel 1,0 m, 160x40 mm, 2 x lazura vč kotvení</t>
  </si>
  <si>
    <t>1898779909</t>
  </si>
  <si>
    <t>108*1,05</t>
  </si>
  <si>
    <t>997</t>
  </si>
  <si>
    <t>Přesun sutě</t>
  </si>
  <si>
    <t>58</t>
  </si>
  <si>
    <t>997221551</t>
  </si>
  <si>
    <t>Vodorovná doprava suti ze sypkých materiálů do 1 km</t>
  </si>
  <si>
    <t>-502265713</t>
  </si>
  <si>
    <t>59</t>
  </si>
  <si>
    <t>997221559</t>
  </si>
  <si>
    <t>Příplatek ZKD 1 km u vodorovné dopravy suti ze sypkých materiálů</t>
  </si>
  <si>
    <t>-700998556</t>
  </si>
  <si>
    <t>274,379*9</t>
  </si>
  <si>
    <t>60</t>
  </si>
  <si>
    <t>997221611</t>
  </si>
  <si>
    <t>Nakládání suti na dopravní prostředky pro vodorovnou dopravu</t>
  </si>
  <si>
    <t>1171877648</t>
  </si>
  <si>
    <t>61</t>
  </si>
  <si>
    <t>997221873</t>
  </si>
  <si>
    <t>Poplatek za uložení stavebního odpadu na recyklační skládce (skládkovné) zeminy a kamení zatříděného do Katalogu odpadů pod kódem 17 05 04</t>
  </si>
  <si>
    <t>1658772605</t>
  </si>
  <si>
    <t>998</t>
  </si>
  <si>
    <t>Přesun hmot</t>
  </si>
  <si>
    <t>62</t>
  </si>
  <si>
    <t>998222012</t>
  </si>
  <si>
    <t>Přesun hmot pro tělovýchovné plochy</t>
  </si>
  <si>
    <t>983438066</t>
  </si>
  <si>
    <t>PSV</t>
  </si>
  <si>
    <t>Práce a dodávky PSV</t>
  </si>
  <si>
    <t>721</t>
  </si>
  <si>
    <t>Zdravotechnika - vnitřní kanalizace</t>
  </si>
  <si>
    <t>63</t>
  </si>
  <si>
    <t>721173403</t>
  </si>
  <si>
    <t>Potrubí kanalizační z PVC SN 4 svodné DN 160</t>
  </si>
  <si>
    <t>1854300826</t>
  </si>
  <si>
    <t>64</t>
  </si>
  <si>
    <t>72184</t>
  </si>
  <si>
    <t>Kontrolní a čistící šachta  DN400mm</t>
  </si>
  <si>
    <t>kpl</t>
  </si>
  <si>
    <t>258841289</t>
  </si>
  <si>
    <t>65</t>
  </si>
  <si>
    <t>998721201</t>
  </si>
  <si>
    <t>Přesun hmot procentní pro vnitřní kanalizace v objektech v do 6 m</t>
  </si>
  <si>
    <t>%</t>
  </si>
  <si>
    <t>-1346957225</t>
  </si>
  <si>
    <t>767</t>
  </si>
  <si>
    <t>Konstrukce zámečnické</t>
  </si>
  <si>
    <t>66</t>
  </si>
  <si>
    <t>76797nab1</t>
  </si>
  <si>
    <t>Montáž - natažení+napnutí lanka nosného ocelového - jednoho lana</t>
  </si>
  <si>
    <t>984086657</t>
  </si>
  <si>
    <t>"lanko ocelové s PVC tl. 5mm  ve výšce 2,5m"</t>
  </si>
  <si>
    <t>"lanko střední "    (36+18)*2</t>
  </si>
  <si>
    <t>67</t>
  </si>
  <si>
    <t>31452nab2</t>
  </si>
  <si>
    <t>lanko ocelové pozinkované + PVC -  D 5mm</t>
  </si>
  <si>
    <t>1850024526</t>
  </si>
  <si>
    <t>68</t>
  </si>
  <si>
    <t>767995111</t>
  </si>
  <si>
    <t>Montáž atypických zámečnických konstrukcí hmotnosti do 5 kg</t>
  </si>
  <si>
    <t>2058413798</t>
  </si>
  <si>
    <t>"trubky ztužující oplocení šroubované"</t>
  </si>
  <si>
    <t>(36+18)*2*2*1,94-(2,4*2)*1,94</t>
  </si>
  <si>
    <t>"kotvící a spojovací materiál"40</t>
  </si>
  <si>
    <t>69</t>
  </si>
  <si>
    <t>14011 nab2</t>
  </si>
  <si>
    <t>trubka ocelová bezešvá žárově zinkovaná 32x2,6mm vč úpravy pro montáž na sloupky a kotvicí materiál</t>
  </si>
  <si>
    <t>1017633964</t>
  </si>
  <si>
    <t>(36+18)*2*2*1,94*1,03-(2,4*2)*1,94*1,03</t>
  </si>
  <si>
    <t>"kotvící a spojovací materiál"40*1,03</t>
  </si>
  <si>
    <t>70</t>
  </si>
  <si>
    <t>998767202</t>
  </si>
  <si>
    <t>Přesun hmot procentní pro zámečnické konstrukce v objektech v do 12 m</t>
  </si>
  <si>
    <t>-950101758</t>
  </si>
  <si>
    <t>VRN</t>
  </si>
  <si>
    <t>Vedlejší rozpočtové náklady-pro celou stavbu</t>
  </si>
  <si>
    <t>VRN1</t>
  </si>
  <si>
    <t>Průzkumné, geodetické a projektové práce</t>
  </si>
  <si>
    <t>71</t>
  </si>
  <si>
    <t>011103000</t>
  </si>
  <si>
    <t>Geologický průzkum</t>
  </si>
  <si>
    <t>soubor</t>
  </si>
  <si>
    <t>1024</t>
  </si>
  <si>
    <t>-223858558</t>
  </si>
  <si>
    <t>72</t>
  </si>
  <si>
    <t>012203000</t>
  </si>
  <si>
    <t>Geodetické práce při provádění stavby</t>
  </si>
  <si>
    <t>1829913029</t>
  </si>
  <si>
    <t>73</t>
  </si>
  <si>
    <t>012303000</t>
  </si>
  <si>
    <t>Geodetické práce po výstavbě-zaměření skutečného provedení stavby</t>
  </si>
  <si>
    <t>66553106</t>
  </si>
  <si>
    <t>74</t>
  </si>
  <si>
    <t>012305000</t>
  </si>
  <si>
    <t>Vytýčení stáv. inženýrských sítí před zahájením zemních prací</t>
  </si>
  <si>
    <t>-1405103013</t>
  </si>
  <si>
    <t>75</t>
  </si>
  <si>
    <t>013254000</t>
  </si>
  <si>
    <t>Dokumentace skutečného provedení stavby- dle vyhlášky 499/2006 SB ve třech vyhotoveních a jednom elektronickém na CD Rom</t>
  </si>
  <si>
    <t>95869727</t>
  </si>
  <si>
    <t>VRN3</t>
  </si>
  <si>
    <t>Zařízení staveniště</t>
  </si>
  <si>
    <t>76</t>
  </si>
  <si>
    <t>032002000</t>
  </si>
  <si>
    <t>Zřízení a zrušení  staveniště- náklady spojené s vybudováním, provozem a likvidaci zařízení staveniště</t>
  </si>
  <si>
    <t>-1876699925</t>
  </si>
  <si>
    <t>VRN4</t>
  </si>
  <si>
    <t>Inženýrská činnost</t>
  </si>
  <si>
    <t>77</t>
  </si>
  <si>
    <t>043134000</t>
  </si>
  <si>
    <t>Zkoušky zatěžovací statické</t>
  </si>
  <si>
    <t>222700545</t>
  </si>
  <si>
    <t>VRN9</t>
  </si>
  <si>
    <t>Ostatní náklady</t>
  </si>
  <si>
    <t>78</t>
  </si>
  <si>
    <t>092103001</t>
  </si>
  <si>
    <t>Náklady spojené s umístěním stavby</t>
  </si>
  <si>
    <t>-763116326</t>
  </si>
  <si>
    <t>02 - SO 02 Sportovní plocha</t>
  </si>
  <si>
    <t>111-R02</t>
  </si>
  <si>
    <t>Zemní práce v obj 01</t>
  </si>
  <si>
    <t>-252427248</t>
  </si>
  <si>
    <t>271</t>
  </si>
  <si>
    <t>Základy a drenáž v obj. 01</t>
  </si>
  <si>
    <t>1421504784</t>
  </si>
  <si>
    <t>"v.č. D1,8 "8</t>
  </si>
  <si>
    <t>"v,č. D1,8"</t>
  </si>
  <si>
    <t>"sportovní plocha"</t>
  </si>
  <si>
    <t>36*12,6</t>
  </si>
  <si>
    <t>"mlatová  plocha"</t>
  </si>
  <si>
    <t>15,6*4,0</t>
  </si>
  <si>
    <t>564710011</t>
  </si>
  <si>
    <t>Podklad z kameniva hrubého drceného vel. 8-16 mm tl 50 mm</t>
  </si>
  <si>
    <t>-1876941657</t>
  </si>
  <si>
    <t>""D1,8 chodník"</t>
  </si>
  <si>
    <t>15,6*1,2</t>
  </si>
  <si>
    <t>35,8*1,2</t>
  </si>
  <si>
    <t>35,8*2,0+5,0*2,0</t>
  </si>
  <si>
    <t>564730011</t>
  </si>
  <si>
    <t>Podklad z kameniva hrubého drceného vel. 8-16 mm tl 100 mm</t>
  </si>
  <si>
    <t>-112040810</t>
  </si>
  <si>
    <t>"v. č.1,8-mlatová plocha"</t>
  </si>
  <si>
    <t>"sprtovní plocha D1,8"</t>
  </si>
  <si>
    <t>35,8*12,4</t>
  </si>
  <si>
    <t>564750111</t>
  </si>
  <si>
    <t>Podklad z kameniva hrubého drceného vel. 16-32 mm tl 150 mm</t>
  </si>
  <si>
    <t>146075143</t>
  </si>
  <si>
    <t>564761111</t>
  </si>
  <si>
    <t>Podklad z kameniva hrubého drceného vel. 32-63 mm tl 200 mm</t>
  </si>
  <si>
    <t>-1220602640</t>
  </si>
  <si>
    <t>"mlatová plocha"</t>
  </si>
  <si>
    <t>56502</t>
  </si>
  <si>
    <t>Dopadová plocha SBR granulát s PUR  pojivem výška dopadové plochy 40mm+ PUR EPDM  povrch výšky 11mm</t>
  </si>
  <si>
    <t>300811282</t>
  </si>
  <si>
    <t>"dopadové plochy"</t>
  </si>
  <si>
    <t>"vč.1,8"</t>
  </si>
  <si>
    <t>29,3*6,4</t>
  </si>
  <si>
    <t>571907118</t>
  </si>
  <si>
    <t>Posyp krytu kamenivem drceným nebo těženým do 70 kg/m2</t>
  </si>
  <si>
    <t>-1351991949</t>
  </si>
  <si>
    <t>"podsyp tl.40mm"</t>
  </si>
  <si>
    <t>"v.č. 1,8"</t>
  </si>
  <si>
    <t>443,92</t>
  </si>
  <si>
    <t>57929nab16</t>
  </si>
  <si>
    <t>Elastická podložka pod sportovní plochy v. 35mm</t>
  </si>
  <si>
    <t>-1482414799</t>
  </si>
  <si>
    <t>35,8*6,0+6,5*6,4</t>
  </si>
  <si>
    <t>59341nab1</t>
  </si>
  <si>
    <t>Umělý sportovní kryt PUR- povrch plošně vodopropustný tl. 11mm - vrstva z polyuretanového pojiva a EPDM celobarevným granulátem</t>
  </si>
  <si>
    <t>-848306069</t>
  </si>
  <si>
    <t>256,4</t>
  </si>
  <si>
    <t>596211110</t>
  </si>
  <si>
    <t>Kladení zámkové dlažby komunikací pro pěší tl 60 mm skupiny A pl do 50 m2</t>
  </si>
  <si>
    <t>1676240887</t>
  </si>
  <si>
    <t>59245015</t>
  </si>
  <si>
    <t>dlažba zámková tvaru I 200x165x60mm přírodní</t>
  </si>
  <si>
    <t>-758349258</t>
  </si>
  <si>
    <t>143,28*1,01</t>
  </si>
  <si>
    <t>" v.č. D1,4 a D1,6""</t>
  </si>
  <si>
    <t>(35,8+5,0*2+12,4*2+35,8)</t>
  </si>
  <si>
    <t>(4,0*2+15,6*2+37)</t>
  </si>
  <si>
    <t>182,6*1,01</t>
  </si>
  <si>
    <t>182,6*0,3*0,1</t>
  </si>
  <si>
    <t>919726202</t>
  </si>
  <si>
    <t>Geotextilie pro vyztužení, separaci a filtraci tkaná z PP podélná pevnost v tahu do 50 kN/m</t>
  </si>
  <si>
    <t>-1961460934</t>
  </si>
  <si>
    <t>"v, D 1,11"</t>
  </si>
  <si>
    <t>(15,6+4,0)*4,0</t>
  </si>
  <si>
    <t>78,4*1,05</t>
  </si>
  <si>
    <t>960-A</t>
  </si>
  <si>
    <t>Stolní tenis-exterierový betonový stůl,  popis a schéma v tech. zprávě</t>
  </si>
  <si>
    <t>-99356345</t>
  </si>
  <si>
    <t>960-C</t>
  </si>
  <si>
    <t>Pavučina lezecká pyramida-  popis a schéma v tech. zprávě</t>
  </si>
  <si>
    <t>974553027</t>
  </si>
  <si>
    <t>960-D</t>
  </si>
  <si>
    <t>Ruské kuželky  popis a schéma v tech. zprávě</t>
  </si>
  <si>
    <t>-1217650643</t>
  </si>
  <si>
    <t>960-F</t>
  </si>
  <si>
    <t>Lavičky se stolem  popis a schéma v tech. zprávě</t>
  </si>
  <si>
    <t>1835815797</t>
  </si>
  <si>
    <t>960-G</t>
  </si>
  <si>
    <t>Skluzavka  popis a schéma v tech. zprávě</t>
  </si>
  <si>
    <t>-1748850303</t>
  </si>
  <si>
    <t>960-R20</t>
  </si>
  <si>
    <t>M a D WORKOUTOVÁ SESTAVA vč. dopravy  dle v .č 1,10</t>
  </si>
  <si>
    <t>275635313</t>
  </si>
  <si>
    <t>"lanko ocelové s PVC tl. 5mm  ve výšce 2,0m"</t>
  </si>
  <si>
    <t>"lanko střední "    (15,6+4,0)</t>
  </si>
  <si>
    <t>19,6*1,05</t>
  </si>
  <si>
    <t>(15,6+4,0)*2*1,94</t>
  </si>
  <si>
    <t>"kotvící a spojovací materiál"10</t>
  </si>
  <si>
    <t>(15,6+4,0)*2*1,94*1,03</t>
  </si>
  <si>
    <t>"kotvící a spojovací materiál"10*1,03</t>
  </si>
  <si>
    <t>03 - SO 03 Skladový objekt</t>
  </si>
  <si>
    <t xml:space="preserve">    6 - Úpravy povrchů, podlahy a osazování výplní</t>
  </si>
  <si>
    <t xml:space="preserve">    8 - Trubní vedení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</si>
  <si>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</si>
  <si>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</si>
  <si>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</si>
  <si>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741 - Elektroinstalace 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</si>
  <si>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</si>
  <si>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</si>
  <si>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</si>
  <si>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</si>
  <si>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784 - Dokončovací práce - malby a tapety</t>
  </si>
  <si>
    <t>111301111</t>
  </si>
  <si>
    <t>Sejmutí drnu tl do 100 mm s přemístěním do 50 m nebo naložením na dopravní prostředek</t>
  </si>
  <si>
    <t>-827759212</t>
  </si>
  <si>
    <t>"D1.12"</t>
  </si>
  <si>
    <t>"technické zázemí"</t>
  </si>
  <si>
    <t>5,5*4,5</t>
  </si>
  <si>
    <t>Mezisoučet</t>
  </si>
  <si>
    <t>"zámková dlažba"</t>
  </si>
  <si>
    <t>3,0*1,2</t>
  </si>
  <si>
    <t>8,0*2,0</t>
  </si>
  <si>
    <t>121151113</t>
  </si>
  <si>
    <t xml:space="preserve">Sejmutí ornice plochy do 500 m2 tl vrstvy do 200 mm strojně  </t>
  </si>
  <si>
    <t>901078258</t>
  </si>
  <si>
    <t>131251204</t>
  </si>
  <si>
    <t>Hloubení jam zapažených v hornině třídy těžitelnosti I, skupiny 3 objem do 500 m3 strojně</t>
  </si>
  <si>
    <t>1882335544</t>
  </si>
  <si>
    <t>"zázemí"</t>
  </si>
  <si>
    <t>5,5*4,5*0,1</t>
  </si>
  <si>
    <t>3,0*1,2*0,1</t>
  </si>
  <si>
    <t>8,0*2,0*0,1</t>
  </si>
  <si>
    <t>1829182116</t>
  </si>
  <si>
    <t>"v.č. D 12 a 14"</t>
  </si>
  <si>
    <t>(5,5+3,5)*2*0,5*0,75</t>
  </si>
  <si>
    <t>162651132</t>
  </si>
  <si>
    <t>Vodorovné přemístění do 5000 m výkopku/sypaniny z horniny třídy těžitelnosti II, skupiny 4 a 5</t>
  </si>
  <si>
    <t>1567740900</t>
  </si>
  <si>
    <t>"ornice"</t>
  </si>
  <si>
    <t>44,35*0,2</t>
  </si>
  <si>
    <t>"nová úprava"</t>
  </si>
  <si>
    <t>-(9,0*2+9,7)*1,0*0,3</t>
  </si>
  <si>
    <t>-1324150805</t>
  </si>
  <si>
    <t>4,435+6,75</t>
  </si>
  <si>
    <t>106665400</t>
  </si>
  <si>
    <t>11,185+0,56</t>
  </si>
  <si>
    <t>698874117</t>
  </si>
  <si>
    <t>11,185*1,6</t>
  </si>
  <si>
    <t>171251201</t>
  </si>
  <si>
    <t>2077920145</t>
  </si>
  <si>
    <t>11,185</t>
  </si>
  <si>
    <t>180404111</t>
  </si>
  <si>
    <t>Založení hřišťového trávníku výsevem na vrstvě ornice</t>
  </si>
  <si>
    <t>-2017137176</t>
  </si>
  <si>
    <t>(9,0*2+8,7)*1,0</t>
  </si>
  <si>
    <t>-487487564</t>
  </si>
  <si>
    <t>26,7*0,03</t>
  </si>
  <si>
    <t>-887116082</t>
  </si>
  <si>
    <t>"podél budovy a zp ploch"</t>
  </si>
  <si>
    <t>"osetí"26,7</t>
  </si>
  <si>
    <t>181351005</t>
  </si>
  <si>
    <t>Rozprostření ornice tl vrstvy do 300 mm pl do 100 m2 v rovině nebo ve svahu do 1:5 strojně</t>
  </si>
  <si>
    <t>1669284931</t>
  </si>
  <si>
    <t>-580641924</t>
  </si>
  <si>
    <t>26,7</t>
  </si>
  <si>
    <t>-2074856017</t>
  </si>
  <si>
    <t>-1461146782</t>
  </si>
  <si>
    <t>271572211</t>
  </si>
  <si>
    <t>Podsyp pod základové konstrukce se zhutněním z netříděného štěrkopísku</t>
  </si>
  <si>
    <t>773524228</t>
  </si>
  <si>
    <t>"D1,12 a 14"</t>
  </si>
  <si>
    <t>"pod pásy"</t>
  </si>
  <si>
    <t>(5,5+3,5)*2*0,5*0,1</t>
  </si>
  <si>
    <t>"pod základové desky"</t>
  </si>
  <si>
    <t>4,5*3,5*0,12</t>
  </si>
  <si>
    <t>273313811</t>
  </si>
  <si>
    <t>Základové desky z betonu tř. C 25/30</t>
  </si>
  <si>
    <t>-1129873336</t>
  </si>
  <si>
    <t>5,5*4,5*0,12</t>
  </si>
  <si>
    <t>273351121</t>
  </si>
  <si>
    <t>Zřízení bednění základových desek</t>
  </si>
  <si>
    <t>1558400497</t>
  </si>
  <si>
    <t>(5,5+4,5)*2*0,12</t>
  </si>
  <si>
    <t>273351122</t>
  </si>
  <si>
    <t>Odstranění bednění základových desek</t>
  </si>
  <si>
    <t>365244650</t>
  </si>
  <si>
    <t>273362021</t>
  </si>
  <si>
    <t>Výztuž základových desek svařovanými sítěmi Kari</t>
  </si>
  <si>
    <t>-1490065956</t>
  </si>
  <si>
    <t>5,5*4,5*0,00444*1,2</t>
  </si>
  <si>
    <t>274313811</t>
  </si>
  <si>
    <t>Základové pásy z betonu tř. C 25/30</t>
  </si>
  <si>
    <t>317758948</t>
  </si>
  <si>
    <t>274353131</t>
  </si>
  <si>
    <t>Bednění kotevních otvorů v základových pásech průřezu do 0,10 m2 hl 1 m</t>
  </si>
  <si>
    <t>-1802742172</t>
  </si>
  <si>
    <t>311237121</t>
  </si>
  <si>
    <t>Zdivo jednovrstvé tepelně izolační z cihel broušených na tenkovrstvou maltu U přes 0,22 do 0,26 W/m2K tl zdiva 380 mm</t>
  </si>
  <si>
    <t>1320784684</t>
  </si>
  <si>
    <t>"v.č D1,13 a 14"</t>
  </si>
  <si>
    <t>(5,5+3,9)*2*3,0</t>
  </si>
  <si>
    <t>"atika"(5,5+4,2*2)*2*0,25</t>
  </si>
  <si>
    <t>-1,8*1,4</t>
  </si>
  <si>
    <t>-1,25*0,7*2</t>
  </si>
  <si>
    <t>-1,0*2,3*2</t>
  </si>
  <si>
    <t>317168052</t>
  </si>
  <si>
    <t>Překlad keramický vysoký v 238 mm dl 1250 mm</t>
  </si>
  <si>
    <t>-202929268</t>
  </si>
  <si>
    <t>"ozn 1"6</t>
  </si>
  <si>
    <t>317168053</t>
  </si>
  <si>
    <t>Překlad keramický vysoký v 238 mm dl 1500 mm</t>
  </si>
  <si>
    <t>-253790664</t>
  </si>
  <si>
    <t>"ozn 2"6</t>
  </si>
  <si>
    <t>317168057</t>
  </si>
  <si>
    <t>Překlad keramický vysoký v 238 mm dl 2500 mm</t>
  </si>
  <si>
    <t>-617933493</t>
  </si>
  <si>
    <t>"ozn 3"3</t>
  </si>
  <si>
    <t>317998135</t>
  </si>
  <si>
    <t>Tepelná izolace mezi překlady v 24 cm z XPS tl 100 mm</t>
  </si>
  <si>
    <t>373216596</t>
  </si>
  <si>
    <t>1,25*2</t>
  </si>
  <si>
    <t>1,5*2</t>
  </si>
  <si>
    <t>2,5</t>
  </si>
  <si>
    <t>342244201</t>
  </si>
  <si>
    <t>Příčka z cihel broušených na tenkovrstvou maltu tloušťky 80 mm</t>
  </si>
  <si>
    <t>300338187</t>
  </si>
  <si>
    <t>3,9*3,0</t>
  </si>
  <si>
    <t>411161534</t>
  </si>
  <si>
    <t>Stropy z keramických panelů základních šířky do 1200 mm délky do 5750 mm</t>
  </si>
  <si>
    <t>792526677</t>
  </si>
  <si>
    <t>4,9*4,25</t>
  </si>
  <si>
    <t>417238211</t>
  </si>
  <si>
    <t>Obezdívka věnce jednostranná věncovkou keramickou v do 150 mm včetně polystyrenu tl 100 mm</t>
  </si>
  <si>
    <t>-165539515</t>
  </si>
  <si>
    <t>5,5+4,5*2</t>
  </si>
  <si>
    <t>417238213</t>
  </si>
  <si>
    <t>Obezdívka věnce jednostranná věncovkou keramickou v přes 210 do 250 mm včetně polystyrenu tl 100 mm</t>
  </si>
  <si>
    <t>745849516</t>
  </si>
  <si>
    <t>(4,9+4,5*2)</t>
  </si>
  <si>
    <t>417321515</t>
  </si>
  <si>
    <t>Ztužující pásy a věnce ze ŽB tř. C 25/30</t>
  </si>
  <si>
    <t>1606254914</t>
  </si>
  <si>
    <t>4,9*0,15*0,25</t>
  </si>
  <si>
    <t>4,5*2*0,15*0,25</t>
  </si>
  <si>
    <t>"na atice"</t>
  </si>
  <si>
    <t>(5,5+3,9*2)*0,2*0,15</t>
  </si>
  <si>
    <t>417351115</t>
  </si>
  <si>
    <t>Zřízení bednění ztužujících věnců</t>
  </si>
  <si>
    <t>1406813912</t>
  </si>
  <si>
    <t>(4,9+4,2*2)*0,15</t>
  </si>
  <si>
    <t>417351116</t>
  </si>
  <si>
    <t>Odstranění bednění ztužujících věnců</t>
  </si>
  <si>
    <t>-1564074391</t>
  </si>
  <si>
    <t>417361821</t>
  </si>
  <si>
    <t>Výztuž ztužujících pásů a věnců betonářskou ocelí 10 505</t>
  </si>
  <si>
    <t>1343446103</t>
  </si>
  <si>
    <t>"profil 10"(5,5+4,5*2)*4*0,000617*1,03</t>
  </si>
  <si>
    <t>"profil 6"</t>
  </si>
  <si>
    <t>58*0,6*0,000222*1,03</t>
  </si>
  <si>
    <t>"profil 10"(5,5+4,2*2)*4*0,000617*1,03</t>
  </si>
  <si>
    <t>"profil 6"56*0,7*0,000222*1,03</t>
  </si>
  <si>
    <t>37</t>
  </si>
  <si>
    <t>1288835928</t>
  </si>
  <si>
    <t>38</t>
  </si>
  <si>
    <t>-375902210</t>
  </si>
  <si>
    <t>19,6</t>
  </si>
  <si>
    <t>39</t>
  </si>
  <si>
    <t>2004102119</t>
  </si>
  <si>
    <t>40</t>
  </si>
  <si>
    <t>1278890193</t>
  </si>
  <si>
    <t>19,6*1,01</t>
  </si>
  <si>
    <t>Úpravy povrchů, podlahy a osazování výplní</t>
  </si>
  <si>
    <t>41</t>
  </si>
  <si>
    <t>611131301</t>
  </si>
  <si>
    <t>Cementový postřik vnitřních stropů nanášený celoplošně strojně</t>
  </si>
  <si>
    <t>-2050401776</t>
  </si>
  <si>
    <t>"m1,01-m1,02"</t>
  </si>
  <si>
    <t>10,92+7,8</t>
  </si>
  <si>
    <t>611321341</t>
  </si>
  <si>
    <t>Vápenocementová omítka štuková dvouvrstvá vnitřních stropů rovných nanášená strojně</t>
  </si>
  <si>
    <t>-304707676</t>
  </si>
  <si>
    <t>612131301</t>
  </si>
  <si>
    <t>Cementový postřik vnitřních stěn nanášený celoplošně strojně</t>
  </si>
  <si>
    <t>-2079250457</t>
  </si>
  <si>
    <t>"m1,01 "</t>
  </si>
  <si>
    <t>(2,8+3,9)*2*3,0</t>
  </si>
  <si>
    <t>-1,0*2,3+(1,0+2,3*2)*0,1</t>
  </si>
  <si>
    <t>-1,25*0,7+(1,25+0,7*2)*0,1</t>
  </si>
  <si>
    <t>-1,8*1,4+(1,8+1,4*2)*0,1</t>
  </si>
  <si>
    <t>"m1,02"</t>
  </si>
  <si>
    <t>(2,0+3,9)*2*3,0</t>
  </si>
  <si>
    <t>-0,8*2,1+(0,9+2,2*2)*0,2</t>
  </si>
  <si>
    <t>612321341</t>
  </si>
  <si>
    <t>Vápenocementová omítka štuková dvouvrstvá vnitřních stěn nanášená strojně</t>
  </si>
  <si>
    <t>-1217851477</t>
  </si>
  <si>
    <t>68,22</t>
  </si>
  <si>
    <t>622131301</t>
  </si>
  <si>
    <t>Cementový postřik vnějších stěn nanášený celoplošně strojně</t>
  </si>
  <si>
    <t>-719037546</t>
  </si>
  <si>
    <t>(5,5+4,5)*2*3,22</t>
  </si>
  <si>
    <t>-1,25*0,7*2+(1,25+0,7*2)*0,12*2</t>
  </si>
  <si>
    <t>-1,0*2,3*2+(1,0+2,3*2)*0,12*2</t>
  </si>
  <si>
    <t>-1,8*1,4+(1,8+1,4*2)*0,12</t>
  </si>
  <si>
    <t>622321141</t>
  </si>
  <si>
    <t>Vápenocementová omítka štuková dvouvrstvá vnějších stěn nanášená ručně</t>
  </si>
  <si>
    <t>261784433</t>
  </si>
  <si>
    <t>58,062</t>
  </si>
  <si>
    <t>622511101</t>
  </si>
  <si>
    <t>Tenkovrstvá akrylátová mozaiková jemnozrnná omítka včetně penetrace vnějších stěn</t>
  </si>
  <si>
    <t>138373725</t>
  </si>
  <si>
    <t>(5,5+4,5)*2*0,3</t>
  </si>
  <si>
    <t>-1,0*0,3*2+0,3*2*0,12*2</t>
  </si>
  <si>
    <t>622531021</t>
  </si>
  <si>
    <t>Tenkovrstvá silikonová zrnitá omítka tl. 2,0 mm včetně penetrace vnějších stěn</t>
  </si>
  <si>
    <t>1155614227</t>
  </si>
  <si>
    <t>58,062-5,544</t>
  </si>
  <si>
    <t>629991011</t>
  </si>
  <si>
    <t>Zakrytí výplní otvorů a svislých ploch fólií přilepenou lepící páskou</t>
  </si>
  <si>
    <t>-2012313856</t>
  </si>
  <si>
    <t>1,25*0,7*2</t>
  </si>
  <si>
    <t>1,0*2,3*2</t>
  </si>
  <si>
    <t>1,8*1,4</t>
  </si>
  <si>
    <t>632441225</t>
  </si>
  <si>
    <t>Potěr anhydritový samonivelační litý C30 tl do 50 mm</t>
  </si>
  <si>
    <t>728497073</t>
  </si>
  <si>
    <t>"v.č.1,13"</t>
  </si>
  <si>
    <t>"m1,01-1,02"</t>
  </si>
  <si>
    <t>632441293</t>
  </si>
  <si>
    <t>Příplatek k anhydritovému samonivelačnímu litému potěru C30 ZKD 5 mm tloušťky přes 50 mm</t>
  </si>
  <si>
    <t>-142821331</t>
  </si>
  <si>
    <t>18,72*2</t>
  </si>
  <si>
    <t>632450122</t>
  </si>
  <si>
    <t>Vyrovnávací cementový potěr tl do 30 mm ze suchých směsí provedený v pásu</t>
  </si>
  <si>
    <t>-1135943746</t>
  </si>
  <si>
    <t>"parapety"(1,25*2+1,8)*0,3</t>
  </si>
  <si>
    <t>Trubní vedení</t>
  </si>
  <si>
    <t>87- R05</t>
  </si>
  <si>
    <t>Dešťová kanalizace- DN 160, délky 10m. vč zemních prací</t>
  </si>
  <si>
    <t>-573089275</t>
  </si>
  <si>
    <t>916231213</t>
  </si>
  <si>
    <t>Osazení chodníkového obrubníku betonového stojatého s boční opěrou do lože z betonu prostého</t>
  </si>
  <si>
    <t>-435821483</t>
  </si>
  <si>
    <t>3,0+1,2</t>
  </si>
  <si>
    <t>3,5+2,0+8,0</t>
  </si>
  <si>
    <t>-1182980215</t>
  </si>
  <si>
    <t>17,7*1,01</t>
  </si>
  <si>
    <t>303708390</t>
  </si>
  <si>
    <t>" obrubníky"</t>
  </si>
  <si>
    <t>17,7*0,3*0,1</t>
  </si>
  <si>
    <t>941111111</t>
  </si>
  <si>
    <t>Montáž lešení řadového trubkového lehkého s podlahami zatížení do 200 kg/m2 š do 0,9 m v do 10 m</t>
  </si>
  <si>
    <t>141123276</t>
  </si>
  <si>
    <t>(5,5+4,5+1,5*4)*2*3,22</t>
  </si>
  <si>
    <t>941111211</t>
  </si>
  <si>
    <t>Příplatek k lešení řadovému trubkovému lehkému s podlahami š 0,9 m v 10 m za první a ZKD den použití</t>
  </si>
  <si>
    <t>727976561</t>
  </si>
  <si>
    <t>103,04*20</t>
  </si>
  <si>
    <t>941111811</t>
  </si>
  <si>
    <t>Demontáž lešení řadového trubkového lehkého s podlahami zatížení do 200 kg/m2 š do 0,9 m v do 10 m</t>
  </si>
  <si>
    <t>1031724750</t>
  </si>
  <si>
    <t>103,04</t>
  </si>
  <si>
    <t>952901111</t>
  </si>
  <si>
    <t>Vyčištění budov bytové a občanské výstavby při výšce podlaží do 4 m</t>
  </si>
  <si>
    <t>-1338211871</t>
  </si>
  <si>
    <t>4,5*5,5</t>
  </si>
  <si>
    <t>998011001</t>
  </si>
  <si>
    <t>Přesun hmot pro budovy zděné v do 6 m</t>
  </si>
  <si>
    <t>-1853522342</t>
  </si>
  <si>
    <t>711</t>
  </si>
  <si>
    <t>Izolace proti vodě, vlhkosti a plynům</t>
  </si>
  <si>
    <t>711111001</t>
  </si>
  <si>
    <t>Provedení izolace proti zemní vlhkosti vodorovné za studena nátěrem penetračním</t>
  </si>
  <si>
    <t>169057638</t>
  </si>
  <si>
    <t>11163150</t>
  </si>
  <si>
    <t>lak asfaltový ALP/9 (MJ t) bal 9 kg</t>
  </si>
  <si>
    <t>360432196</t>
  </si>
  <si>
    <t>24,75*0,0003</t>
  </si>
  <si>
    <t>711141559</t>
  </si>
  <si>
    <t>Provedení izolace proti zemní vlhkosti pásy přitavením vodorovné NAIP</t>
  </si>
  <si>
    <t>555501907</t>
  </si>
  <si>
    <t>5,6*4,6*2</t>
  </si>
  <si>
    <t>62832134</t>
  </si>
  <si>
    <t xml:space="preserve">pás těžký asfaltovaný </t>
  </si>
  <si>
    <t>1227566449</t>
  </si>
  <si>
    <t>51,52*1,15</t>
  </si>
  <si>
    <t>998711201</t>
  </si>
  <si>
    <t>Přesun hmot procentní pro izolace proti vodě, vlhkosti a plynům v objektech v do 6 m</t>
  </si>
  <si>
    <t>-776331845</t>
  </si>
  <si>
    <t>712</t>
  </si>
  <si>
    <t>Povlakové krytiny</t>
  </si>
  <si>
    <t>712311101</t>
  </si>
  <si>
    <t>Provedení povlakové krytiny střech do 10° za studena lakem penetračním nebo asfaltovým</t>
  </si>
  <si>
    <t>-1813046607</t>
  </si>
  <si>
    <t>1517299205</t>
  </si>
  <si>
    <t>712341659</t>
  </si>
  <si>
    <t>Provedení povlakové krytiny střech do 10° pásy NAIP přitavením bodově</t>
  </si>
  <si>
    <t>6088930</t>
  </si>
  <si>
    <t>"D1.15"</t>
  </si>
  <si>
    <t>62836110</t>
  </si>
  <si>
    <t>pás asfaltový natavitelný oxidovaný tl 4mm s vložkou z hliníkové fólie / hliníkové fólie s textilií, se spalitelnou PE folií nebo jemnozrnným minerálním posypem</t>
  </si>
  <si>
    <t>-621694172</t>
  </si>
  <si>
    <t>24,75*1,15</t>
  </si>
  <si>
    <t>5,32*1,2</t>
  </si>
  <si>
    <t>712361701</t>
  </si>
  <si>
    <t>Provedení povlakové krytiny střech do 10° fólií položenou volně s svařením spojů</t>
  </si>
  <si>
    <t>1539214538</t>
  </si>
  <si>
    <t>28322064</t>
  </si>
  <si>
    <t>fólie hydroizolační střešní mPVC mechanicky kotvená tl 1,5mm se zvýšenou požární odolností</t>
  </si>
  <si>
    <t>1935223483</t>
  </si>
  <si>
    <t>712363352</t>
  </si>
  <si>
    <t>Povlakové krytiny střech do 10° z tvarovaných poplastovaných lišt délky 2 m koutová lišta vnitřní rš 100 mm</t>
  </si>
  <si>
    <t>1704335662</t>
  </si>
  <si>
    <t>(4,9+4,2*2)</t>
  </si>
  <si>
    <t>712363353</t>
  </si>
  <si>
    <t>Povlakové krytiny střech do 10° z tvarovaných poplastovaných lišt délky 2 m koutová lišta vnější rš 100 mm</t>
  </si>
  <si>
    <t>-1847652251</t>
  </si>
  <si>
    <t>712363359</t>
  </si>
  <si>
    <t>Povlakové krytiny střech do 10° z tvarovaných poplastovaných lišt délky 2 m závětrná lišta rš 300 mm</t>
  </si>
  <si>
    <t>987643471</t>
  </si>
  <si>
    <t>5,5+4,2*2</t>
  </si>
  <si>
    <t>712391172</t>
  </si>
  <si>
    <t>Provedení povlakové krytiny střech do 10° ochranné textilní vrstvy</t>
  </si>
  <si>
    <t>2129548667</t>
  </si>
  <si>
    <t>69311172</t>
  </si>
  <si>
    <t>geotextilie PP s ÚV stabilizací 300g/m2</t>
  </si>
  <si>
    <t>1330558052</t>
  </si>
  <si>
    <t>5,5*4,5*1,15</t>
  </si>
  <si>
    <t>(4,9+4,2*2)*0,4*1,2</t>
  </si>
  <si>
    <t>712841559</t>
  </si>
  <si>
    <t>Provedení povlakové krytiny vytažením na konstrukce pásy přitavením NAIP</t>
  </si>
  <si>
    <t>-108510082</t>
  </si>
  <si>
    <t>(4,9+4,2*2)*0,4</t>
  </si>
  <si>
    <t>79</t>
  </si>
  <si>
    <t>712861703</t>
  </si>
  <si>
    <t>Provedení povlakové krytiny vytažením na konstrukce fólií přilepenou v plné ploše</t>
  </si>
  <si>
    <t>445135651</t>
  </si>
  <si>
    <t>998712201</t>
  </si>
  <si>
    <t>Přesun hmot procentní pro krytiny povlakové v objektech v do 6 m</t>
  </si>
  <si>
    <t>-807321678</t>
  </si>
  <si>
    <t>713</t>
  </si>
  <si>
    <t>Izolace tepelné</t>
  </si>
  <si>
    <t>81</t>
  </si>
  <si>
    <t>713121121</t>
  </si>
  <si>
    <t>Montáž izolace tepelné podlah volně kladenými rohožemi, pásy, dílci, deskami 2 vrstvy</t>
  </si>
  <si>
    <t>636051516</t>
  </si>
  <si>
    <t>"v.č.1,13 a 1,14"</t>
  </si>
  <si>
    <t>82</t>
  </si>
  <si>
    <t>28372306</t>
  </si>
  <si>
    <t>deska EPS 100 do plochých střech a podlah λ=0,037 tl 60mm</t>
  </si>
  <si>
    <t>-777442291</t>
  </si>
  <si>
    <t>18,720*2*1,02</t>
  </si>
  <si>
    <t>713141243</t>
  </si>
  <si>
    <t>Přikotvení tepelné izolace šrouby do betonu pro izolaci tl přes 140 do 200 mm</t>
  </si>
  <si>
    <t>-137276138</t>
  </si>
  <si>
    <t>4,9*3,9</t>
  </si>
  <si>
    <t>84</t>
  </si>
  <si>
    <t>28372312</t>
  </si>
  <si>
    <t>deska EPS 100 do plochých střech a podlah λ=0,037 tl 120mm</t>
  </si>
  <si>
    <t>-357540262</t>
  </si>
  <si>
    <t>4,9*3,9*1,02</t>
  </si>
  <si>
    <t>28376141</t>
  </si>
  <si>
    <t>klín izolační z pěnového polystyrenu EPS 100 spádový</t>
  </si>
  <si>
    <t>1366783119</t>
  </si>
  <si>
    <t>19,11*0,1*1,02</t>
  </si>
  <si>
    <t>713141351</t>
  </si>
  <si>
    <t>Montáž spádové izolace na zhlaví atiky šířky do 500 mm lepené za studena zplna</t>
  </si>
  <si>
    <t>553203881</t>
  </si>
  <si>
    <t>28376418</t>
  </si>
  <si>
    <t>deska z polystyrénu XPS, hrana polodrážková a hladký povrch 300kPa tl 60mm</t>
  </si>
  <si>
    <t>-703348753</t>
  </si>
  <si>
    <t>(5,5+4,2*2)*0,3*1,02</t>
  </si>
  <si>
    <t>88</t>
  </si>
  <si>
    <t>713141391</t>
  </si>
  <si>
    <t>Montáž izolace tepelné stěn výšky do 1000 mm na atiky a prostupy střechou lepené za studena zplna</t>
  </si>
  <si>
    <t>-461324583</t>
  </si>
  <si>
    <t>"střecha"</t>
  </si>
  <si>
    <t>89</t>
  </si>
  <si>
    <t>28376422</t>
  </si>
  <si>
    <t>deska z polystyrénu XPS, hrana polodrážková a hladký povrch 300kPa tl 100mm</t>
  </si>
  <si>
    <t>387888100</t>
  </si>
  <si>
    <t>"střecha- podél atiky"</t>
  </si>
  <si>
    <t>5,32*1,02</t>
  </si>
  <si>
    <t>90</t>
  </si>
  <si>
    <t>713191132</t>
  </si>
  <si>
    <t>Montáž izolace tepelné podlah, stropů vrchem nebo střech překrytí separační fólií z PE</t>
  </si>
  <si>
    <t>2098970792</t>
  </si>
  <si>
    <t>91</t>
  </si>
  <si>
    <t>283231500</t>
  </si>
  <si>
    <t>fólie separační PE bal. 100 m2</t>
  </si>
  <si>
    <t>CS ÚRS 2017 01</t>
  </si>
  <si>
    <t>996654340</t>
  </si>
  <si>
    <t>18,72*1,1</t>
  </si>
  <si>
    <t>92</t>
  </si>
  <si>
    <t>998713201</t>
  </si>
  <si>
    <t>Přesun hmot procentní pro izolace tepelné v objektech v do 6 m</t>
  </si>
  <si>
    <t>1840256461</t>
  </si>
  <si>
    <t>741</t>
  </si>
  <si>
    <t xml:space="preserve">Elektroinstalace </t>
  </si>
  <si>
    <t>93</t>
  </si>
  <si>
    <t>741-R06</t>
  </si>
  <si>
    <t>Elektroinstalace  vč přípojky dl. 8m (zemních prací)</t>
  </si>
  <si>
    <t>2090651341</t>
  </si>
  <si>
    <t>762</t>
  </si>
  <si>
    <t>Konstrukce tesařské</t>
  </si>
  <si>
    <t>94</t>
  </si>
  <si>
    <t>762361312</t>
  </si>
  <si>
    <t>Konstrukční a vyrovnávací vrstva pod klempířské prvky (atiky) z desek dřevoštěpkových tl. 22 mm</t>
  </si>
  <si>
    <t>533684967</t>
  </si>
  <si>
    <t>(5,5+4,2*2)*0,3</t>
  </si>
  <si>
    <t>95</t>
  </si>
  <si>
    <t>998762201</t>
  </si>
  <si>
    <t>Přesun hmot procentní pro kce tesařské v objektech v do 6 m</t>
  </si>
  <si>
    <t>-1989450173</t>
  </si>
  <si>
    <t>764</t>
  </si>
  <si>
    <t>Konstrukce klempířské</t>
  </si>
  <si>
    <t>96</t>
  </si>
  <si>
    <t>764226443</t>
  </si>
  <si>
    <t>Oplechování parapetů rovných celoplošně lepené z Al plechu rš 250 mm</t>
  </si>
  <si>
    <t>1163196320</t>
  </si>
  <si>
    <t>1,25*2+1,8</t>
  </si>
  <si>
    <t>97</t>
  </si>
  <si>
    <t>764226465</t>
  </si>
  <si>
    <t>Příplatek za zvýšenou pracnost oplechování rohů parapetů rovných z Al plechu rš do 400 mm</t>
  </si>
  <si>
    <t>-667167944</t>
  </si>
  <si>
    <t>6*2</t>
  </si>
  <si>
    <t>98</t>
  </si>
  <si>
    <t>764521403</t>
  </si>
  <si>
    <t>Žlab podokapní půlkruhový z Al plechu rš 250 mm</t>
  </si>
  <si>
    <t>-1645428822</t>
  </si>
  <si>
    <t>99</t>
  </si>
  <si>
    <t>764521443</t>
  </si>
  <si>
    <t>Kotlík oválný (trychtýřový) pro podokapní žlaby z Al plechu 250/80 mm</t>
  </si>
  <si>
    <t>-1420384566</t>
  </si>
  <si>
    <t>100</t>
  </si>
  <si>
    <t>764528421</t>
  </si>
  <si>
    <t>Svody kruhové včetně objímek, kolen, odskoků z Al plechu průměru 80 mm</t>
  </si>
  <si>
    <t>-989319731</t>
  </si>
  <si>
    <t>101</t>
  </si>
  <si>
    <t>998764201</t>
  </si>
  <si>
    <t>Přesun hmot procentní pro konstrukce klempířské v objektech v do 6 m</t>
  </si>
  <si>
    <t>1248429922</t>
  </si>
  <si>
    <t>766</t>
  </si>
  <si>
    <t>Konstrukce truhlářské</t>
  </si>
  <si>
    <t>102</t>
  </si>
  <si>
    <t>766622131</t>
  </si>
  <si>
    <t>Montáž plastových oken plochy přes 1 m2 otevíravých výšky do 1,5 m s rámem do zdiva</t>
  </si>
  <si>
    <t>-954052673</t>
  </si>
  <si>
    <t>"ozn.1- popis dle tabulky výpní otvorů"</t>
  </si>
  <si>
    <t>103</t>
  </si>
  <si>
    <t>61140052</t>
  </si>
  <si>
    <t>okno plastové otevíravé/sklopné trojsklo přes plochu 1m2 do v 1,5m</t>
  </si>
  <si>
    <t>-1045355661</t>
  </si>
  <si>
    <t>104</t>
  </si>
  <si>
    <t>766622216</t>
  </si>
  <si>
    <t>Montáž plastových oken plochy do 1 m2 otevíravých s rámem do zdiva</t>
  </si>
  <si>
    <t>-1803220578</t>
  </si>
  <si>
    <t>"ozn.2- popis dle tabulky výpní otvorů"</t>
  </si>
  <si>
    <t>105</t>
  </si>
  <si>
    <t>61140050</t>
  </si>
  <si>
    <t>okno plastové otevíravé/sklopné trojsklo do plochy 1m2</t>
  </si>
  <si>
    <t>-1263270989</t>
  </si>
  <si>
    <t>106</t>
  </si>
  <si>
    <t>766660411</t>
  </si>
  <si>
    <t>Montáž vchodových dveří jednokřídlových bez nadsvětlíku do zdiva</t>
  </si>
  <si>
    <t>-282280765</t>
  </si>
  <si>
    <t>"ozn.3 a 4- popis dle tabulky výpní otvorů"</t>
  </si>
  <si>
    <t>107</t>
  </si>
  <si>
    <t>611441-R04</t>
  </si>
  <si>
    <t>dveře plastové vchodové jednokřídlé otvíravé 1000x2300mm</t>
  </si>
  <si>
    <t>691604373</t>
  </si>
  <si>
    <t>108</t>
  </si>
  <si>
    <t>766694112</t>
  </si>
  <si>
    <t>Montáž parapetních desek dřevěných nebo plastových šířky do 30 cm délky do 1,6 m</t>
  </si>
  <si>
    <t>330583561</t>
  </si>
  <si>
    <t>109</t>
  </si>
  <si>
    <t>766694113</t>
  </si>
  <si>
    <t>Montáž parapetních desek dřevěných nebo plastových šířky do 30 cm délky do 2,6 m</t>
  </si>
  <si>
    <t>1569913221</t>
  </si>
  <si>
    <t>110</t>
  </si>
  <si>
    <t>61144401</t>
  </si>
  <si>
    <t>parapet plastový vnitřní komůrkový 250x20x1000mm</t>
  </si>
  <si>
    <t>1309241787</t>
  </si>
  <si>
    <t>(1,25*2+1,8)*1,05</t>
  </si>
  <si>
    <t>111</t>
  </si>
  <si>
    <t>998766201</t>
  </si>
  <si>
    <t>Přesun hmot procentní pro konstrukce truhlářské v objektech v do 6 m</t>
  </si>
  <si>
    <t>1268406757</t>
  </si>
  <si>
    <t>771</t>
  </si>
  <si>
    <t>Podlahy z dlaždic</t>
  </si>
  <si>
    <t>112</t>
  </si>
  <si>
    <t>771474112</t>
  </si>
  <si>
    <t>Montáž soklů z dlaždic keramických rovných flexibilní lepidlo v do 90 mm</t>
  </si>
  <si>
    <t>-1758795857</t>
  </si>
  <si>
    <t>"m1,01"</t>
  </si>
  <si>
    <t>(2,8+3,9)*2-1,0+0,1*2</t>
  </si>
  <si>
    <t>(2,0+3,9)*2-1,0+0,1*2</t>
  </si>
  <si>
    <t>113</t>
  </si>
  <si>
    <t>771574111</t>
  </si>
  <si>
    <t>Montáž podlah keramických hladkých lepených flexibilním lepidlem do 9 ks/m2</t>
  </si>
  <si>
    <t>1847432133</t>
  </si>
  <si>
    <t>114</t>
  </si>
  <si>
    <t>59761011</t>
  </si>
  <si>
    <t>dlažba keramická slinutá hladká do interiéru i exteriéru do 9ks/m2</t>
  </si>
  <si>
    <t>1640076864</t>
  </si>
  <si>
    <t>18,720*1,1</t>
  </si>
  <si>
    <t>23,6*0,1*1,2</t>
  </si>
  <si>
    <t>23,424*1,1 'Přepočtené koeficientem množství</t>
  </si>
  <si>
    <t>115</t>
  </si>
  <si>
    <t>998771201</t>
  </si>
  <si>
    <t>Přesun hmot procentní pro podlahy z dlaždic v objektech v do 6 m</t>
  </si>
  <si>
    <t>-1916837476</t>
  </si>
  <si>
    <t>784</t>
  </si>
  <si>
    <t>Dokončovací práce - malby a tapety</t>
  </si>
  <si>
    <t>116</t>
  </si>
  <si>
    <t>784181101</t>
  </si>
  <si>
    <t>Základní akrylátová jednonásobná penetrace podkladu v místnostech výšky do 3,80m</t>
  </si>
  <si>
    <t>-175579188</t>
  </si>
  <si>
    <t>"m1,01-m1,01"</t>
  </si>
  <si>
    <t>(2,8+3,9)*2*2,57</t>
  </si>
  <si>
    <t>(2,0+3,9)*2*2,57</t>
  </si>
  <si>
    <t>117</t>
  </si>
  <si>
    <t>784331001</t>
  </si>
  <si>
    <t>Dvojnásobné bílé protiplísňové malby v místnostech výšky do 3,80 m</t>
  </si>
  <si>
    <t>-338137844</t>
  </si>
  <si>
    <t>83,484</t>
  </si>
  <si>
    <t>04 - SO 04 Příprava pro osvětlení hřiště</t>
  </si>
  <si>
    <t xml:space="preserve">    740 - Elektromontáže </t>
  </si>
  <si>
    <t>740</t>
  </si>
  <si>
    <t xml:space="preserve">Elektromontáže </t>
  </si>
  <si>
    <t>Pol1</t>
  </si>
  <si>
    <t>-101585283</t>
  </si>
  <si>
    <t>Pol36</t>
  </si>
  <si>
    <t>Kabelová rýha 30x80 cm</t>
  </si>
  <si>
    <t>1862646710</t>
  </si>
  <si>
    <t>Pol38</t>
  </si>
  <si>
    <t xml:space="preserve">Kabel. lože z kop. písku </t>
  </si>
  <si>
    <t>1453865998</t>
  </si>
  <si>
    <t>Pol39</t>
  </si>
  <si>
    <t>Výstr. folie šířky 33 cm</t>
  </si>
  <si>
    <t>127042120</t>
  </si>
  <si>
    <t>Pol40</t>
  </si>
  <si>
    <t>Jáma pro stož.VO do 2 m3</t>
  </si>
  <si>
    <t>-797210689</t>
  </si>
  <si>
    <t>Pol41</t>
  </si>
  <si>
    <t>Pouzdrový základ pro VO</t>
  </si>
  <si>
    <t>ks</t>
  </si>
  <si>
    <t>427626790</t>
  </si>
  <si>
    <t>Pol42</t>
  </si>
  <si>
    <t>Zához rýhy 35x40 cm; tř. zem. 3</t>
  </si>
  <si>
    <t>-1103305919</t>
  </si>
  <si>
    <t>CS ÚRS 2022</t>
  </si>
  <si>
    <t>D+M Kabel CYKY 5x6 mm2 - příprava (D+M zemnící pásovina, spojovací materiál, chránička)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</si>
</sst>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51" t="s">
        <v>5</v>
      </c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0" t="s">
        <v>14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R5" s="21"/>
      <c r="BE5" s="257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61" t="s">
        <v>17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R6" s="21"/>
      <c r="BE6" s="258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58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69">
        <v>44793</v>
      </c>
      <c r="AR8" s="21"/>
      <c r="BE8" s="258"/>
      <c r="BS8" s="18" t="s">
        <v>6</v>
      </c>
    </row>
    <row r="9" spans="2:71" s="1" customFormat="1" ht="14.45" customHeight="1">
      <c r="B9" s="21"/>
      <c r="AR9" s="21"/>
      <c r="BE9" s="258"/>
      <c r="BS9" s="18" t="s">
        <v>6</v>
      </c>
    </row>
    <row r="10" spans="2:71" s="1" customFormat="1" ht="12" customHeight="1">
      <c r="B10" s="21"/>
      <c r="D10" s="28" t="s">
        <v>23</v>
      </c>
      <c r="AK10" s="28" t="s">
        <v>24</v>
      </c>
      <c r="AN10" s="26" t="s">
        <v>25</v>
      </c>
      <c r="AR10" s="21"/>
      <c r="BE10" s="258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258"/>
      <c r="BS11" s="18" t="s">
        <v>6</v>
      </c>
    </row>
    <row r="12" spans="2:71" s="1" customFormat="1" ht="6.95" customHeight="1">
      <c r="B12" s="21"/>
      <c r="AR12" s="21"/>
      <c r="BE12" s="258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24</v>
      </c>
      <c r="AN13" s="30" t="s">
        <v>29</v>
      </c>
      <c r="AR13" s="21"/>
      <c r="BE13" s="258"/>
      <c r="BS13" s="18" t="s">
        <v>6</v>
      </c>
    </row>
    <row r="14" spans="2:71" ht="12.75">
      <c r="B14" s="21"/>
      <c r="E14" s="262" t="s">
        <v>29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8" t="s">
        <v>27</v>
      </c>
      <c r="AN14" s="30" t="s">
        <v>29</v>
      </c>
      <c r="AR14" s="21"/>
      <c r="BE14" s="258"/>
      <c r="BS14" s="18" t="s">
        <v>6</v>
      </c>
    </row>
    <row r="15" spans="2:71" s="1" customFormat="1" ht="6.95" customHeight="1">
      <c r="B15" s="21"/>
      <c r="AR15" s="21"/>
      <c r="BE15" s="258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24</v>
      </c>
      <c r="AN16" s="26" t="s">
        <v>31</v>
      </c>
      <c r="AR16" s="21"/>
      <c r="BE16" s="258"/>
      <c r="BS16" s="18" t="s">
        <v>3</v>
      </c>
    </row>
    <row r="17" spans="2:71" s="1" customFormat="1" ht="18.4" customHeight="1">
      <c r="B17" s="21"/>
      <c r="E17" s="26" t="s">
        <v>32</v>
      </c>
      <c r="AK17" s="28" t="s">
        <v>27</v>
      </c>
      <c r="AN17" s="26" t="s">
        <v>1</v>
      </c>
      <c r="AR17" s="21"/>
      <c r="BE17" s="258"/>
      <c r="BS17" s="18" t="s">
        <v>33</v>
      </c>
    </row>
    <row r="18" spans="2:71" s="1" customFormat="1" ht="6.95" customHeight="1">
      <c r="B18" s="21"/>
      <c r="AR18" s="21"/>
      <c r="BE18" s="258"/>
      <c r="BS18" s="18" t="s">
        <v>6</v>
      </c>
    </row>
    <row r="19" spans="2:71" s="1" customFormat="1" ht="12" customHeight="1">
      <c r="B19" s="21"/>
      <c r="D19" s="28" t="s">
        <v>34</v>
      </c>
      <c r="AK19" s="28" t="s">
        <v>24</v>
      </c>
      <c r="AN19" s="26" t="s">
        <v>1</v>
      </c>
      <c r="AR19" s="21"/>
      <c r="BE19" s="258"/>
      <c r="BS19" s="18" t="s">
        <v>6</v>
      </c>
    </row>
    <row r="20" spans="2:71" s="1" customFormat="1" ht="18.4" customHeight="1">
      <c r="B20" s="21"/>
      <c r="E20" s="26" t="s">
        <v>35</v>
      </c>
      <c r="AK20" s="28" t="s">
        <v>27</v>
      </c>
      <c r="AN20" s="26" t="s">
        <v>1</v>
      </c>
      <c r="AR20" s="21"/>
      <c r="BE20" s="258"/>
      <c r="BS20" s="18" t="s">
        <v>33</v>
      </c>
    </row>
    <row r="21" spans="2:57" s="1" customFormat="1" ht="6.95" customHeight="1">
      <c r="B21" s="21"/>
      <c r="AR21" s="21"/>
      <c r="BE21" s="258"/>
    </row>
    <row r="22" spans="2:57" s="1" customFormat="1" ht="12" customHeight="1">
      <c r="B22" s="21"/>
      <c r="D22" s="28" t="s">
        <v>36</v>
      </c>
      <c r="AR22" s="21"/>
      <c r="BE22" s="258"/>
    </row>
    <row r="23" spans="2:57" s="1" customFormat="1" ht="16.5" customHeight="1">
      <c r="B23" s="21"/>
      <c r="E23" s="264" t="s">
        <v>1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R23" s="21"/>
      <c r="BE23" s="258"/>
    </row>
    <row r="24" spans="2:57" s="1" customFormat="1" ht="6.95" customHeight="1">
      <c r="B24" s="21"/>
      <c r="AR24" s="21"/>
      <c r="BE24" s="258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58"/>
    </row>
    <row r="26" spans="1:57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8">
        <f>ROUND(AG94,2)</f>
        <v>0</v>
      </c>
      <c r="AL26" s="249"/>
      <c r="AM26" s="249"/>
      <c r="AN26" s="249"/>
      <c r="AO26" s="249"/>
      <c r="AP26" s="33"/>
      <c r="AQ26" s="33"/>
      <c r="AR26" s="34"/>
      <c r="BE26" s="258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58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50" t="s">
        <v>38</v>
      </c>
      <c r="M28" s="250"/>
      <c r="N28" s="250"/>
      <c r="O28" s="250"/>
      <c r="P28" s="250"/>
      <c r="Q28" s="33"/>
      <c r="R28" s="33"/>
      <c r="S28" s="33"/>
      <c r="T28" s="33"/>
      <c r="U28" s="33"/>
      <c r="V28" s="33"/>
      <c r="W28" s="250" t="s">
        <v>39</v>
      </c>
      <c r="X28" s="250"/>
      <c r="Y28" s="250"/>
      <c r="Z28" s="250"/>
      <c r="AA28" s="250"/>
      <c r="AB28" s="250"/>
      <c r="AC28" s="250"/>
      <c r="AD28" s="250"/>
      <c r="AE28" s="250"/>
      <c r="AF28" s="33"/>
      <c r="AG28" s="33"/>
      <c r="AH28" s="33"/>
      <c r="AI28" s="33"/>
      <c r="AJ28" s="33"/>
      <c r="AK28" s="250" t="s">
        <v>40</v>
      </c>
      <c r="AL28" s="250"/>
      <c r="AM28" s="250"/>
      <c r="AN28" s="250"/>
      <c r="AO28" s="250"/>
      <c r="AP28" s="33"/>
      <c r="AQ28" s="33"/>
      <c r="AR28" s="34"/>
      <c r="BE28" s="258"/>
    </row>
    <row r="29" spans="2:57" s="3" customFormat="1" ht="14.45" customHeight="1">
      <c r="B29" s="38"/>
      <c r="D29" s="28" t="s">
        <v>41</v>
      </c>
      <c r="F29" s="28" t="s">
        <v>42</v>
      </c>
      <c r="L29" s="242">
        <v>0.21</v>
      </c>
      <c r="M29" s="241"/>
      <c r="N29" s="241"/>
      <c r="O29" s="241"/>
      <c r="P29" s="241"/>
      <c r="W29" s="240">
        <f>ROUND(AZ94,2)</f>
        <v>0</v>
      </c>
      <c r="X29" s="241"/>
      <c r="Y29" s="241"/>
      <c r="Z29" s="241"/>
      <c r="AA29" s="241"/>
      <c r="AB29" s="241"/>
      <c r="AC29" s="241"/>
      <c r="AD29" s="241"/>
      <c r="AE29" s="241"/>
      <c r="AK29" s="240">
        <f>ROUND(AV94,2)</f>
        <v>0</v>
      </c>
      <c r="AL29" s="241"/>
      <c r="AM29" s="241"/>
      <c r="AN29" s="241"/>
      <c r="AO29" s="241"/>
      <c r="AR29" s="38"/>
      <c r="BE29" s="259"/>
    </row>
    <row r="30" spans="2:57" s="3" customFormat="1" ht="14.45" customHeight="1">
      <c r="B30" s="38"/>
      <c r="F30" s="28" t="s">
        <v>43</v>
      </c>
      <c r="L30" s="242">
        <v>0.15</v>
      </c>
      <c r="M30" s="241"/>
      <c r="N30" s="241"/>
      <c r="O30" s="241"/>
      <c r="P30" s="241"/>
      <c r="W30" s="240">
        <f>ROUND(BA94,2)</f>
        <v>0</v>
      </c>
      <c r="X30" s="241"/>
      <c r="Y30" s="241"/>
      <c r="Z30" s="241"/>
      <c r="AA30" s="241"/>
      <c r="AB30" s="241"/>
      <c r="AC30" s="241"/>
      <c r="AD30" s="241"/>
      <c r="AE30" s="241"/>
      <c r="AK30" s="240">
        <f>ROUND(AW94,2)</f>
        <v>0</v>
      </c>
      <c r="AL30" s="241"/>
      <c r="AM30" s="241"/>
      <c r="AN30" s="241"/>
      <c r="AO30" s="241"/>
      <c r="AR30" s="38"/>
      <c r="BE30" s="259"/>
    </row>
    <row r="31" spans="2:57" s="3" customFormat="1" ht="14.45" customHeight="1" hidden="1">
      <c r="B31" s="38"/>
      <c r="F31" s="28" t="s">
        <v>44</v>
      </c>
      <c r="L31" s="242">
        <v>0.21</v>
      </c>
      <c r="M31" s="241"/>
      <c r="N31" s="241"/>
      <c r="O31" s="241"/>
      <c r="P31" s="241"/>
      <c r="W31" s="240">
        <f>ROUND(BB94,2)</f>
        <v>0</v>
      </c>
      <c r="X31" s="241"/>
      <c r="Y31" s="241"/>
      <c r="Z31" s="241"/>
      <c r="AA31" s="241"/>
      <c r="AB31" s="241"/>
      <c r="AC31" s="241"/>
      <c r="AD31" s="241"/>
      <c r="AE31" s="241"/>
      <c r="AK31" s="240">
        <v>0</v>
      </c>
      <c r="AL31" s="241"/>
      <c r="AM31" s="241"/>
      <c r="AN31" s="241"/>
      <c r="AO31" s="241"/>
      <c r="AR31" s="38"/>
      <c r="BE31" s="259"/>
    </row>
    <row r="32" spans="2:57" s="3" customFormat="1" ht="14.45" customHeight="1" hidden="1">
      <c r="B32" s="38"/>
      <c r="F32" s="28" t="s">
        <v>45</v>
      </c>
      <c r="L32" s="242">
        <v>0.15</v>
      </c>
      <c r="M32" s="241"/>
      <c r="N32" s="241"/>
      <c r="O32" s="241"/>
      <c r="P32" s="241"/>
      <c r="W32" s="240">
        <f>ROUND(BC94,2)</f>
        <v>0</v>
      </c>
      <c r="X32" s="241"/>
      <c r="Y32" s="241"/>
      <c r="Z32" s="241"/>
      <c r="AA32" s="241"/>
      <c r="AB32" s="241"/>
      <c r="AC32" s="241"/>
      <c r="AD32" s="241"/>
      <c r="AE32" s="241"/>
      <c r="AK32" s="240">
        <v>0</v>
      </c>
      <c r="AL32" s="241"/>
      <c r="AM32" s="241"/>
      <c r="AN32" s="241"/>
      <c r="AO32" s="241"/>
      <c r="AR32" s="38"/>
      <c r="BE32" s="259"/>
    </row>
    <row r="33" spans="2:57" s="3" customFormat="1" ht="14.45" customHeight="1" hidden="1">
      <c r="B33" s="38"/>
      <c r="F33" s="28" t="s">
        <v>46</v>
      </c>
      <c r="L33" s="242">
        <v>0</v>
      </c>
      <c r="M33" s="241"/>
      <c r="N33" s="241"/>
      <c r="O33" s="241"/>
      <c r="P33" s="241"/>
      <c r="W33" s="240">
        <f>ROUND(BD94,2)</f>
        <v>0</v>
      </c>
      <c r="X33" s="241"/>
      <c r="Y33" s="241"/>
      <c r="Z33" s="241"/>
      <c r="AA33" s="241"/>
      <c r="AB33" s="241"/>
      <c r="AC33" s="241"/>
      <c r="AD33" s="241"/>
      <c r="AE33" s="241"/>
      <c r="AK33" s="240">
        <v>0</v>
      </c>
      <c r="AL33" s="241"/>
      <c r="AM33" s="241"/>
      <c r="AN33" s="241"/>
      <c r="AO33" s="241"/>
      <c r="AR33" s="38"/>
      <c r="BE33" s="259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58"/>
    </row>
    <row r="35" spans="1:57" s="2" customFormat="1" ht="25.9" customHeight="1">
      <c r="A35" s="33"/>
      <c r="B35" s="34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56" t="s">
        <v>49</v>
      </c>
      <c r="Y35" s="254"/>
      <c r="Z35" s="254"/>
      <c r="AA35" s="254"/>
      <c r="AB35" s="254"/>
      <c r="AC35" s="41"/>
      <c r="AD35" s="41"/>
      <c r="AE35" s="41"/>
      <c r="AF35" s="41"/>
      <c r="AG35" s="41"/>
      <c r="AH35" s="41"/>
      <c r="AI35" s="41"/>
      <c r="AJ35" s="41"/>
      <c r="AK35" s="253">
        <f>SUM(AK26:AK33)</f>
        <v>0</v>
      </c>
      <c r="AL35" s="254"/>
      <c r="AM35" s="254"/>
      <c r="AN35" s="254"/>
      <c r="AO35" s="255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Pitter148b</v>
      </c>
      <c r="AR84" s="52"/>
    </row>
    <row r="85" spans="2:44" s="5" customFormat="1" ht="36.95" customHeight="1">
      <c r="B85" s="53"/>
      <c r="C85" s="54" t="s">
        <v>16</v>
      </c>
      <c r="L85" s="243" t="str">
        <f>K6</f>
        <v>Obnova školního sportoviště-otevřené hřiště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Kutná Hora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45">
        <f>IF(AN8="","",AN8)</f>
        <v>44793</v>
      </c>
      <c r="AN87" s="245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40.15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SOŠ a SOU řemesel, Kutná Hora, Čáslavská 202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30" t="str">
        <f>IF(E17="","",E17)</f>
        <v>Pitter Design, s.r.o.Schulhoffova 1632  Pardubice</v>
      </c>
      <c r="AN89" s="231"/>
      <c r="AO89" s="231"/>
      <c r="AP89" s="231"/>
      <c r="AQ89" s="33"/>
      <c r="AR89" s="34"/>
      <c r="AS89" s="226" t="s">
        <v>57</v>
      </c>
      <c r="AT89" s="227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34</v>
      </c>
      <c r="AJ90" s="33"/>
      <c r="AK90" s="33"/>
      <c r="AL90" s="33"/>
      <c r="AM90" s="230" t="str">
        <f>IF(E20="","",E20)</f>
        <v xml:space="preserve"> </v>
      </c>
      <c r="AN90" s="231"/>
      <c r="AO90" s="231"/>
      <c r="AP90" s="231"/>
      <c r="AQ90" s="33"/>
      <c r="AR90" s="34"/>
      <c r="AS90" s="228"/>
      <c r="AT90" s="229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28"/>
      <c r="AT91" s="229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32" t="s">
        <v>58</v>
      </c>
      <c r="D92" s="233"/>
      <c r="E92" s="233"/>
      <c r="F92" s="233"/>
      <c r="G92" s="233"/>
      <c r="H92" s="61"/>
      <c r="I92" s="235" t="s">
        <v>59</v>
      </c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4" t="s">
        <v>60</v>
      </c>
      <c r="AH92" s="233"/>
      <c r="AI92" s="233"/>
      <c r="AJ92" s="233"/>
      <c r="AK92" s="233"/>
      <c r="AL92" s="233"/>
      <c r="AM92" s="233"/>
      <c r="AN92" s="235" t="s">
        <v>61</v>
      </c>
      <c r="AO92" s="233"/>
      <c r="AP92" s="236"/>
      <c r="AQ92" s="62" t="s">
        <v>62</v>
      </c>
      <c r="AR92" s="34"/>
      <c r="AS92" s="63" t="s">
        <v>63</v>
      </c>
      <c r="AT92" s="64" t="s">
        <v>64</v>
      </c>
      <c r="AU92" s="64" t="s">
        <v>65</v>
      </c>
      <c r="AV92" s="64" t="s">
        <v>66</v>
      </c>
      <c r="AW92" s="64" t="s">
        <v>67</v>
      </c>
      <c r="AX92" s="64" t="s">
        <v>68</v>
      </c>
      <c r="AY92" s="64" t="s">
        <v>69</v>
      </c>
      <c r="AZ92" s="64" t="s">
        <v>70</v>
      </c>
      <c r="BA92" s="64" t="s">
        <v>71</v>
      </c>
      <c r="BB92" s="64" t="s">
        <v>72</v>
      </c>
      <c r="BC92" s="64" t="s">
        <v>73</v>
      </c>
      <c r="BD92" s="65" t="s">
        <v>74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75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46">
        <f>ROUND(SUM(AG95:AG98),2)</f>
        <v>0</v>
      </c>
      <c r="AH94" s="246"/>
      <c r="AI94" s="246"/>
      <c r="AJ94" s="246"/>
      <c r="AK94" s="246"/>
      <c r="AL94" s="246"/>
      <c r="AM94" s="246"/>
      <c r="AN94" s="247">
        <f>SUM(AG94,AT94)</f>
        <v>0</v>
      </c>
      <c r="AO94" s="247"/>
      <c r="AP94" s="247"/>
      <c r="AQ94" s="73" t="s">
        <v>1</v>
      </c>
      <c r="AR94" s="69"/>
      <c r="AS94" s="74">
        <f>ROUND(SUM(AS95:AS98),2)</f>
        <v>0</v>
      </c>
      <c r="AT94" s="75">
        <f>ROUND(SUM(AV94:AW94),2)</f>
        <v>0</v>
      </c>
      <c r="AU94" s="76">
        <f>ROUND(SUM(AU95:AU98),5)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ROUND(SUM(AZ95:AZ98),2)</f>
        <v>0</v>
      </c>
      <c r="BA94" s="75">
        <f>ROUND(SUM(BA95:BA98),2)</f>
        <v>0</v>
      </c>
      <c r="BB94" s="75">
        <f>ROUND(SUM(BB95:BB98),2)</f>
        <v>0</v>
      </c>
      <c r="BC94" s="75">
        <f>ROUND(SUM(BC95:BC98),2)</f>
        <v>0</v>
      </c>
      <c r="BD94" s="77">
        <f>ROUND(SUM(BD95:BD98),2)</f>
        <v>0</v>
      </c>
      <c r="BS94" s="78" t="s">
        <v>76</v>
      </c>
      <c r="BT94" s="78" t="s">
        <v>77</v>
      </c>
      <c r="BU94" s="79" t="s">
        <v>78</v>
      </c>
      <c r="BV94" s="78" t="s">
        <v>79</v>
      </c>
      <c r="BW94" s="78" t="s">
        <v>4</v>
      </c>
      <c r="BX94" s="78" t="s">
        <v>80</v>
      </c>
      <c r="CL94" s="78" t="s">
        <v>1</v>
      </c>
    </row>
    <row r="95" spans="1:91" s="7" customFormat="1" ht="16.5" customHeight="1">
      <c r="A95" s="80" t="s">
        <v>81</v>
      </c>
      <c r="B95" s="81"/>
      <c r="C95" s="82"/>
      <c r="D95" s="237" t="s">
        <v>82</v>
      </c>
      <c r="E95" s="237"/>
      <c r="F95" s="237"/>
      <c r="G95" s="237"/>
      <c r="H95" s="237"/>
      <c r="I95" s="83"/>
      <c r="J95" s="237" t="s">
        <v>83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8">
        <f>'01 - SO 01 Víceúčelové hř...'!J30</f>
        <v>0</v>
      </c>
      <c r="AH95" s="239"/>
      <c r="AI95" s="239"/>
      <c r="AJ95" s="239"/>
      <c r="AK95" s="239"/>
      <c r="AL95" s="239"/>
      <c r="AM95" s="239"/>
      <c r="AN95" s="238">
        <f>SUM(AG95,AT95)</f>
        <v>0</v>
      </c>
      <c r="AO95" s="239"/>
      <c r="AP95" s="239"/>
      <c r="AQ95" s="84" t="s">
        <v>84</v>
      </c>
      <c r="AR95" s="81"/>
      <c r="AS95" s="85">
        <v>0</v>
      </c>
      <c r="AT95" s="86">
        <f>ROUND(SUM(AV95:AW95),2)</f>
        <v>0</v>
      </c>
      <c r="AU95" s="87">
        <f>'01 - SO 01 Víceúčelové hř...'!P133</f>
        <v>0</v>
      </c>
      <c r="AV95" s="86">
        <f>'01 - SO 01 Víceúčelové hř...'!J33</f>
        <v>0</v>
      </c>
      <c r="AW95" s="86">
        <f>'01 - SO 01 Víceúčelové hř...'!J34</f>
        <v>0</v>
      </c>
      <c r="AX95" s="86">
        <f>'01 - SO 01 Víceúčelové hř...'!J35</f>
        <v>0</v>
      </c>
      <c r="AY95" s="86">
        <f>'01 - SO 01 Víceúčelové hř...'!J36</f>
        <v>0</v>
      </c>
      <c r="AZ95" s="86">
        <f>'01 - SO 01 Víceúčelové hř...'!F33</f>
        <v>0</v>
      </c>
      <c r="BA95" s="86">
        <f>'01 - SO 01 Víceúčelové hř...'!F34</f>
        <v>0</v>
      </c>
      <c r="BB95" s="86">
        <f>'01 - SO 01 Víceúčelové hř...'!F35</f>
        <v>0</v>
      </c>
      <c r="BC95" s="86">
        <f>'01 - SO 01 Víceúčelové hř...'!F36</f>
        <v>0</v>
      </c>
      <c r="BD95" s="88">
        <f>'01 - SO 01 Víceúčelové hř...'!F37</f>
        <v>0</v>
      </c>
      <c r="BT95" s="89" t="s">
        <v>85</v>
      </c>
      <c r="BV95" s="89" t="s">
        <v>79</v>
      </c>
      <c r="BW95" s="89" t="s">
        <v>86</v>
      </c>
      <c r="BX95" s="89" t="s">
        <v>4</v>
      </c>
      <c r="CL95" s="89" t="s">
        <v>1</v>
      </c>
      <c r="CM95" s="89" t="s">
        <v>87</v>
      </c>
    </row>
    <row r="96" spans="1:91" s="7" customFormat="1" ht="16.5" customHeight="1">
      <c r="A96" s="80" t="s">
        <v>81</v>
      </c>
      <c r="B96" s="81"/>
      <c r="C96" s="82"/>
      <c r="D96" s="237" t="s">
        <v>88</v>
      </c>
      <c r="E96" s="237"/>
      <c r="F96" s="237"/>
      <c r="G96" s="237"/>
      <c r="H96" s="237"/>
      <c r="I96" s="83"/>
      <c r="J96" s="237" t="s">
        <v>89</v>
      </c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8">
        <f>'02 - SO 02 Sportovní plocha'!J30</f>
        <v>0</v>
      </c>
      <c r="AH96" s="239"/>
      <c r="AI96" s="239"/>
      <c r="AJ96" s="239"/>
      <c r="AK96" s="239"/>
      <c r="AL96" s="239"/>
      <c r="AM96" s="239"/>
      <c r="AN96" s="238">
        <f>SUM(AG96,AT96)</f>
        <v>0</v>
      </c>
      <c r="AO96" s="239"/>
      <c r="AP96" s="239"/>
      <c r="AQ96" s="84" t="s">
        <v>84</v>
      </c>
      <c r="AR96" s="81"/>
      <c r="AS96" s="85">
        <v>0</v>
      </c>
      <c r="AT96" s="86">
        <f>ROUND(SUM(AV96:AW96),2)</f>
        <v>0</v>
      </c>
      <c r="AU96" s="87">
        <f>'02 - SO 02 Sportovní plocha'!P125</f>
        <v>0</v>
      </c>
      <c r="AV96" s="86">
        <f>'02 - SO 02 Sportovní plocha'!J33</f>
        <v>0</v>
      </c>
      <c r="AW96" s="86">
        <f>'02 - SO 02 Sportovní plocha'!J34</f>
        <v>0</v>
      </c>
      <c r="AX96" s="86">
        <f>'02 - SO 02 Sportovní plocha'!J35</f>
        <v>0</v>
      </c>
      <c r="AY96" s="86">
        <f>'02 - SO 02 Sportovní plocha'!J36</f>
        <v>0</v>
      </c>
      <c r="AZ96" s="86">
        <f>'02 - SO 02 Sportovní plocha'!F33</f>
        <v>0</v>
      </c>
      <c r="BA96" s="86">
        <f>'02 - SO 02 Sportovní plocha'!F34</f>
        <v>0</v>
      </c>
      <c r="BB96" s="86">
        <f>'02 - SO 02 Sportovní plocha'!F35</f>
        <v>0</v>
      </c>
      <c r="BC96" s="86">
        <f>'02 - SO 02 Sportovní plocha'!F36</f>
        <v>0</v>
      </c>
      <c r="BD96" s="88">
        <f>'02 - SO 02 Sportovní plocha'!F37</f>
        <v>0</v>
      </c>
      <c r="BT96" s="89" t="s">
        <v>85</v>
      </c>
      <c r="BV96" s="89" t="s">
        <v>79</v>
      </c>
      <c r="BW96" s="89" t="s">
        <v>90</v>
      </c>
      <c r="BX96" s="89" t="s">
        <v>4</v>
      </c>
      <c r="CL96" s="89" t="s">
        <v>1</v>
      </c>
      <c r="CM96" s="89" t="s">
        <v>87</v>
      </c>
    </row>
    <row r="97" spans="1:91" s="7" customFormat="1" ht="16.5" customHeight="1">
      <c r="A97" s="80" t="s">
        <v>81</v>
      </c>
      <c r="B97" s="81"/>
      <c r="C97" s="82"/>
      <c r="D97" s="237" t="s">
        <v>91</v>
      </c>
      <c r="E97" s="237"/>
      <c r="F97" s="237"/>
      <c r="G97" s="237"/>
      <c r="H97" s="237"/>
      <c r="I97" s="83"/>
      <c r="J97" s="237" t="s">
        <v>92</v>
      </c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8">
        <f>'03 - SO 03 Skladový objekt'!J30</f>
        <v>0</v>
      </c>
      <c r="AH97" s="239"/>
      <c r="AI97" s="239"/>
      <c r="AJ97" s="239"/>
      <c r="AK97" s="239"/>
      <c r="AL97" s="239"/>
      <c r="AM97" s="239"/>
      <c r="AN97" s="238">
        <f>SUM(AG97,AT97)</f>
        <v>0</v>
      </c>
      <c r="AO97" s="239"/>
      <c r="AP97" s="239"/>
      <c r="AQ97" s="84" t="s">
        <v>84</v>
      </c>
      <c r="AR97" s="81"/>
      <c r="AS97" s="85">
        <v>0</v>
      </c>
      <c r="AT97" s="86">
        <f>ROUND(SUM(AV97:AW97),2)</f>
        <v>0</v>
      </c>
      <c r="AU97" s="87">
        <f>'03 - SO 03 Skladový objekt'!P136</f>
        <v>0</v>
      </c>
      <c r="AV97" s="86">
        <f>'03 - SO 03 Skladový objekt'!J33</f>
        <v>0</v>
      </c>
      <c r="AW97" s="86">
        <f>'03 - SO 03 Skladový objekt'!J34</f>
        <v>0</v>
      </c>
      <c r="AX97" s="86">
        <f>'03 - SO 03 Skladový objekt'!J35</f>
        <v>0</v>
      </c>
      <c r="AY97" s="86">
        <f>'03 - SO 03 Skladový objekt'!J36</f>
        <v>0</v>
      </c>
      <c r="AZ97" s="86">
        <f>'03 - SO 03 Skladový objekt'!F33</f>
        <v>0</v>
      </c>
      <c r="BA97" s="86">
        <f>'03 - SO 03 Skladový objekt'!F34</f>
        <v>0</v>
      </c>
      <c r="BB97" s="86">
        <f>'03 - SO 03 Skladový objekt'!F35</f>
        <v>0</v>
      </c>
      <c r="BC97" s="86">
        <f>'03 - SO 03 Skladový objekt'!F36</f>
        <v>0</v>
      </c>
      <c r="BD97" s="88">
        <f>'03 - SO 03 Skladový objekt'!F37</f>
        <v>0</v>
      </c>
      <c r="BT97" s="89" t="s">
        <v>85</v>
      </c>
      <c r="BV97" s="89" t="s">
        <v>79</v>
      </c>
      <c r="BW97" s="89" t="s">
        <v>93</v>
      </c>
      <c r="BX97" s="89" t="s">
        <v>4</v>
      </c>
      <c r="CL97" s="89" t="s">
        <v>1</v>
      </c>
      <c r="CM97" s="89" t="s">
        <v>87</v>
      </c>
    </row>
    <row r="98" spans="1:91" s="7" customFormat="1" ht="16.5" customHeight="1">
      <c r="A98" s="80" t="s">
        <v>81</v>
      </c>
      <c r="B98" s="81"/>
      <c r="C98" s="82"/>
      <c r="D98" s="237" t="s">
        <v>94</v>
      </c>
      <c r="E98" s="237"/>
      <c r="F98" s="237"/>
      <c r="G98" s="237"/>
      <c r="H98" s="237"/>
      <c r="I98" s="83"/>
      <c r="J98" s="237" t="s">
        <v>95</v>
      </c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8">
        <f>'04 - SO 04 Příprava pro o...'!J30</f>
        <v>0</v>
      </c>
      <c r="AH98" s="239"/>
      <c r="AI98" s="239"/>
      <c r="AJ98" s="239"/>
      <c r="AK98" s="239"/>
      <c r="AL98" s="239"/>
      <c r="AM98" s="239"/>
      <c r="AN98" s="238">
        <f>SUM(AG98,AT98)</f>
        <v>0</v>
      </c>
      <c r="AO98" s="239"/>
      <c r="AP98" s="239"/>
      <c r="AQ98" s="84" t="s">
        <v>84</v>
      </c>
      <c r="AR98" s="81"/>
      <c r="AS98" s="90">
        <v>0</v>
      </c>
      <c r="AT98" s="91">
        <f>ROUND(SUM(AV98:AW98),2)</f>
        <v>0</v>
      </c>
      <c r="AU98" s="92">
        <f>'04 - SO 04 Příprava pro o...'!P118</f>
        <v>0</v>
      </c>
      <c r="AV98" s="91">
        <f>'04 - SO 04 Příprava pro o...'!J33</f>
        <v>0</v>
      </c>
      <c r="AW98" s="91">
        <f>'04 - SO 04 Příprava pro o...'!J34</f>
        <v>0</v>
      </c>
      <c r="AX98" s="91">
        <f>'04 - SO 04 Příprava pro o...'!J35</f>
        <v>0</v>
      </c>
      <c r="AY98" s="91">
        <f>'04 - SO 04 Příprava pro o...'!J36</f>
        <v>0</v>
      </c>
      <c r="AZ98" s="91">
        <f>'04 - SO 04 Příprava pro o...'!F33</f>
        <v>0</v>
      </c>
      <c r="BA98" s="91">
        <f>'04 - SO 04 Příprava pro o...'!F34</f>
        <v>0</v>
      </c>
      <c r="BB98" s="91">
        <f>'04 - SO 04 Příprava pro o...'!F35</f>
        <v>0</v>
      </c>
      <c r="BC98" s="91">
        <f>'04 - SO 04 Příprava pro o...'!F36</f>
        <v>0</v>
      </c>
      <c r="BD98" s="93">
        <f>'04 - SO 04 Příprava pro o...'!F37</f>
        <v>0</v>
      </c>
      <c r="BT98" s="89" t="s">
        <v>85</v>
      </c>
      <c r="BV98" s="89" t="s">
        <v>79</v>
      </c>
      <c r="BW98" s="89" t="s">
        <v>96</v>
      </c>
      <c r="BX98" s="89" t="s">
        <v>4</v>
      </c>
      <c r="CL98" s="89" t="s">
        <v>1</v>
      </c>
      <c r="CM98" s="89" t="s">
        <v>87</v>
      </c>
    </row>
    <row r="99" spans="1:57" s="2" customFormat="1" ht="30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4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34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D96:H96"/>
    <mergeCell ref="AG96:AM96"/>
    <mergeCell ref="AN96:AP96"/>
    <mergeCell ref="D95:H95"/>
    <mergeCell ref="AG95:AM95"/>
    <mergeCell ref="J95:AF95"/>
    <mergeCell ref="AN95:AP95"/>
    <mergeCell ref="D98:H98"/>
    <mergeCell ref="J98:AF98"/>
    <mergeCell ref="AN97:AP97"/>
    <mergeCell ref="D97:H97"/>
    <mergeCell ref="J97:AF97"/>
    <mergeCell ref="AG97:AM97"/>
    <mergeCell ref="AS89:AT91"/>
    <mergeCell ref="AM90:AP90"/>
    <mergeCell ref="C92:G92"/>
    <mergeCell ref="AG92:AM92"/>
    <mergeCell ref="I92:AF92"/>
    <mergeCell ref="AN92:AP92"/>
  </mergeCells>
  <hyperlinks>
    <hyperlink ref="A95" location="'01 - SO 01 Víceúčelové hř...'!C2" display="/"/>
    <hyperlink ref="A96" location="'02 - SO 02 Sportovní plocha'!C2" display="/"/>
    <hyperlink ref="A97" location="'03 - SO 03 Skladový objekt'!C2" display="/"/>
    <hyperlink ref="A98" location="'04 - SO 04 Příprava pro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17"/>
  <sheetViews>
    <sheetView showGridLines="0" workbookViewId="0" topLeftCell="A1">
      <selection activeCell="K9" sqref="K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8" t="s">
        <v>86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87</v>
      </c>
    </row>
    <row r="4" spans="2:46" s="1" customFormat="1" ht="24.95" customHeight="1">
      <c r="B4" s="21"/>
      <c r="D4" s="22" t="s">
        <v>97</v>
      </c>
      <c r="I4" s="94"/>
      <c r="L4" s="21"/>
      <c r="M4" s="96" t="s">
        <v>10</v>
      </c>
      <c r="AT4" s="18" t="s">
        <v>3</v>
      </c>
    </row>
    <row r="5" spans="2:12" s="1" customFormat="1" ht="6.95" customHeight="1">
      <c r="B5" s="21"/>
      <c r="I5" s="94"/>
      <c r="L5" s="21"/>
    </row>
    <row r="6" spans="2:12" s="1" customFormat="1" ht="12" customHeight="1">
      <c r="B6" s="21"/>
      <c r="D6" s="28" t="s">
        <v>16</v>
      </c>
      <c r="I6" s="94"/>
      <c r="L6" s="21"/>
    </row>
    <row r="7" spans="2:12" s="1" customFormat="1" ht="16.5" customHeight="1">
      <c r="B7" s="21"/>
      <c r="E7" s="266" t="str">
        <f>'Rekapitulace stavby'!K6</f>
        <v>Obnova školního sportoviště-otevřené hřiště</v>
      </c>
      <c r="F7" s="267"/>
      <c r="G7" s="267"/>
      <c r="H7" s="267"/>
      <c r="I7" s="94"/>
      <c r="L7" s="21"/>
    </row>
    <row r="8" spans="1:31" s="2" customFormat="1" ht="12" customHeight="1">
      <c r="A8" s="33"/>
      <c r="B8" s="34"/>
      <c r="C8" s="33"/>
      <c r="D8" s="28" t="s">
        <v>98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43" t="s">
        <v>99</v>
      </c>
      <c r="F9" s="265"/>
      <c r="G9" s="265"/>
      <c r="H9" s="265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9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98" t="s">
        <v>22</v>
      </c>
      <c r="J12" s="56">
        <v>44793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98" t="s">
        <v>24</v>
      </c>
      <c r="J14" s="26" t="s">
        <v>25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8" t="str">
        <f>'Rekapitulace stavby'!E14</f>
        <v>Vyplň údaj</v>
      </c>
      <c r="F18" s="260"/>
      <c r="G18" s="260"/>
      <c r="H18" s="260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24</v>
      </c>
      <c r="J20" s="26" t="s">
        <v>31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8" t="s">
        <v>27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4" t="s">
        <v>1</v>
      </c>
      <c r="F27" s="264"/>
      <c r="G27" s="264"/>
      <c r="H27" s="26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ROUND(J133,2)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6" t="s">
        <v>41</v>
      </c>
      <c r="E33" s="28" t="s">
        <v>42</v>
      </c>
      <c r="F33" s="107">
        <f>ROUND((SUM(BE133:BE416)),2)</f>
        <v>0</v>
      </c>
      <c r="G33" s="33"/>
      <c r="H33" s="33"/>
      <c r="I33" s="108">
        <v>0.21</v>
      </c>
      <c r="J33" s="107">
        <f>ROUND(((SUM(BE133:BE416))*I33),2)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7">
        <f>ROUND((SUM(BF133:BF416)),2)</f>
        <v>0</v>
      </c>
      <c r="G34" s="33"/>
      <c r="H34" s="33"/>
      <c r="I34" s="108">
        <v>0.15</v>
      </c>
      <c r="J34" s="107">
        <f>ROUND(((SUM(BF133:BF416))*I34),2)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ROUND((SUM(BG133:BG416)),2)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ROUND((SUM(BH133:BH416)),2)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ROUND((SUM(BI133:BI416)),2)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4"/>
      <c r="L41" s="21"/>
    </row>
    <row r="42" spans="2:12" s="1" customFormat="1" ht="14.45" customHeight="1">
      <c r="B42" s="21"/>
      <c r="I42" s="94"/>
      <c r="L42" s="21"/>
    </row>
    <row r="43" spans="2:12" s="1" customFormat="1" ht="14.45" customHeight="1">
      <c r="B43" s="21"/>
      <c r="I43" s="94"/>
      <c r="L43" s="21"/>
    </row>
    <row r="44" spans="2:12" s="1" customFormat="1" ht="14.45" customHeight="1">
      <c r="B44" s="21"/>
      <c r="I44" s="94"/>
      <c r="L44" s="21"/>
    </row>
    <row r="45" spans="2:12" s="1" customFormat="1" ht="14.45" customHeight="1">
      <c r="B45" s="21"/>
      <c r="I45" s="94"/>
      <c r="L45" s="21"/>
    </row>
    <row r="46" spans="2:12" s="1" customFormat="1" ht="14.45" customHeight="1">
      <c r="B46" s="21"/>
      <c r="I46" s="94"/>
      <c r="L46" s="21"/>
    </row>
    <row r="47" spans="2:12" s="1" customFormat="1" ht="14.45" customHeight="1">
      <c r="B47" s="21"/>
      <c r="I47" s="94"/>
      <c r="L47" s="21"/>
    </row>
    <row r="48" spans="2:12" s="1" customFormat="1" ht="14.45" customHeight="1">
      <c r="B48" s="21"/>
      <c r="I48" s="94"/>
      <c r="L48" s="21"/>
    </row>
    <row r="49" spans="2:12" s="1" customFormat="1" ht="14.45" customHeight="1">
      <c r="B49" s="21"/>
      <c r="I49" s="94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100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6" t="str">
        <f>E7</f>
        <v>Obnova školního sportoviště-otevřené hřiště</v>
      </c>
      <c r="F85" s="267"/>
      <c r="G85" s="267"/>
      <c r="H85" s="267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98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43" t="str">
        <f>E9</f>
        <v>01 - SO 01 Víceúčelové hřiště</v>
      </c>
      <c r="F87" s="265"/>
      <c r="G87" s="265"/>
      <c r="H87" s="265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Kutná Hora</v>
      </c>
      <c r="G89" s="33"/>
      <c r="H89" s="33"/>
      <c r="I89" s="98" t="s">
        <v>22</v>
      </c>
      <c r="J89" s="56">
        <f>IF(J12="","",J12)</f>
        <v>44793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0.15" customHeight="1">
      <c r="A91" s="33"/>
      <c r="B91" s="34"/>
      <c r="C91" s="28" t="s">
        <v>23</v>
      </c>
      <c r="D91" s="33"/>
      <c r="E91" s="33"/>
      <c r="F91" s="26" t="str">
        <f>E15</f>
        <v>SOŠ a SOU řemesel, Kutná Hora, Čáslavská 202</v>
      </c>
      <c r="G91" s="33"/>
      <c r="H91" s="33"/>
      <c r="I91" s="98" t="s">
        <v>30</v>
      </c>
      <c r="J91" s="31" t="str">
        <f>E21</f>
        <v>Pitter Design, s.r.o.Schulhoffova 1632  Pardubice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101</v>
      </c>
      <c r="D94" s="109"/>
      <c r="E94" s="109"/>
      <c r="F94" s="109"/>
      <c r="G94" s="109"/>
      <c r="H94" s="109"/>
      <c r="I94" s="124"/>
      <c r="J94" s="125" t="s">
        <v>102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103</v>
      </c>
      <c r="D96" s="33"/>
      <c r="E96" s="33"/>
      <c r="F96" s="33"/>
      <c r="G96" s="33"/>
      <c r="H96" s="33"/>
      <c r="I96" s="97"/>
      <c r="J96" s="72">
        <f>J133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104</v>
      </c>
    </row>
    <row r="97" spans="2:12" s="9" customFormat="1" ht="24.95" customHeight="1">
      <c r="B97" s="127"/>
      <c r="D97" s="128" t="s">
        <v>105</v>
      </c>
      <c r="E97" s="129"/>
      <c r="F97" s="129"/>
      <c r="G97" s="129"/>
      <c r="H97" s="129"/>
      <c r="I97" s="130"/>
      <c r="J97" s="131">
        <f>J134</f>
        <v>0</v>
      </c>
      <c r="L97" s="127"/>
    </row>
    <row r="98" spans="2:12" s="10" customFormat="1" ht="19.9" customHeight="1">
      <c r="B98" s="132"/>
      <c r="D98" s="133" t="s">
        <v>106</v>
      </c>
      <c r="E98" s="134"/>
      <c r="F98" s="134"/>
      <c r="G98" s="134"/>
      <c r="H98" s="134"/>
      <c r="I98" s="135"/>
      <c r="J98" s="136">
        <f>J135</f>
        <v>0</v>
      </c>
      <c r="L98" s="132"/>
    </row>
    <row r="99" spans="2:12" s="10" customFormat="1" ht="19.9" customHeight="1">
      <c r="B99" s="132"/>
      <c r="D99" s="133" t="s">
        <v>107</v>
      </c>
      <c r="E99" s="134"/>
      <c r="F99" s="134"/>
      <c r="G99" s="134"/>
      <c r="H99" s="134"/>
      <c r="I99" s="135"/>
      <c r="J99" s="136">
        <f>J214</f>
        <v>0</v>
      </c>
      <c r="L99" s="132"/>
    </row>
    <row r="100" spans="2:12" s="10" customFormat="1" ht="19.9" customHeight="1">
      <c r="B100" s="132"/>
      <c r="D100" s="133" t="s">
        <v>108</v>
      </c>
      <c r="E100" s="134"/>
      <c r="F100" s="134"/>
      <c r="G100" s="134"/>
      <c r="H100" s="134"/>
      <c r="I100" s="135"/>
      <c r="J100" s="136">
        <f>J288</f>
        <v>0</v>
      </c>
      <c r="L100" s="132"/>
    </row>
    <row r="101" spans="2:12" s="10" customFormat="1" ht="19.9" customHeight="1">
      <c r="B101" s="132"/>
      <c r="D101" s="133" t="s">
        <v>109</v>
      </c>
      <c r="E101" s="134"/>
      <c r="F101" s="134"/>
      <c r="G101" s="134"/>
      <c r="H101" s="134"/>
      <c r="I101" s="135"/>
      <c r="J101" s="136">
        <f>J295</f>
        <v>0</v>
      </c>
      <c r="L101" s="132"/>
    </row>
    <row r="102" spans="2:12" s="10" customFormat="1" ht="19.9" customHeight="1">
      <c r="B102" s="132"/>
      <c r="D102" s="133" t="s">
        <v>110</v>
      </c>
      <c r="E102" s="134"/>
      <c r="F102" s="134"/>
      <c r="G102" s="134"/>
      <c r="H102" s="134"/>
      <c r="I102" s="135"/>
      <c r="J102" s="136">
        <f>J300</f>
        <v>0</v>
      </c>
      <c r="L102" s="132"/>
    </row>
    <row r="103" spans="2:12" s="10" customFormat="1" ht="19.9" customHeight="1">
      <c r="B103" s="132"/>
      <c r="D103" s="133" t="s">
        <v>111</v>
      </c>
      <c r="E103" s="134"/>
      <c r="F103" s="134"/>
      <c r="G103" s="134"/>
      <c r="H103" s="134"/>
      <c r="I103" s="135"/>
      <c r="J103" s="136">
        <f>J324</f>
        <v>0</v>
      </c>
      <c r="L103" s="132"/>
    </row>
    <row r="104" spans="2:12" s="10" customFormat="1" ht="19.9" customHeight="1">
      <c r="B104" s="132"/>
      <c r="D104" s="133" t="s">
        <v>112</v>
      </c>
      <c r="E104" s="134"/>
      <c r="F104" s="134"/>
      <c r="G104" s="134"/>
      <c r="H104" s="134"/>
      <c r="I104" s="135"/>
      <c r="J104" s="136">
        <f>J372</f>
        <v>0</v>
      </c>
      <c r="L104" s="132"/>
    </row>
    <row r="105" spans="2:12" s="10" customFormat="1" ht="19.9" customHeight="1">
      <c r="B105" s="132"/>
      <c r="D105" s="133" t="s">
        <v>113</v>
      </c>
      <c r="E105" s="134"/>
      <c r="F105" s="134"/>
      <c r="G105" s="134"/>
      <c r="H105" s="134"/>
      <c r="I105" s="135"/>
      <c r="J105" s="136">
        <f>J378</f>
        <v>0</v>
      </c>
      <c r="L105" s="132"/>
    </row>
    <row r="106" spans="2:12" s="9" customFormat="1" ht="24.95" customHeight="1">
      <c r="B106" s="127"/>
      <c r="D106" s="128" t="s">
        <v>114</v>
      </c>
      <c r="E106" s="129"/>
      <c r="F106" s="129"/>
      <c r="G106" s="129"/>
      <c r="H106" s="129"/>
      <c r="I106" s="130"/>
      <c r="J106" s="131">
        <f>J380</f>
        <v>0</v>
      </c>
      <c r="L106" s="127"/>
    </row>
    <row r="107" spans="2:12" s="10" customFormat="1" ht="19.9" customHeight="1">
      <c r="B107" s="132"/>
      <c r="D107" s="133" t="s">
        <v>115</v>
      </c>
      <c r="E107" s="134"/>
      <c r="F107" s="134"/>
      <c r="G107" s="134"/>
      <c r="H107" s="134"/>
      <c r="I107" s="135"/>
      <c r="J107" s="136">
        <f>J381</f>
        <v>0</v>
      </c>
      <c r="L107" s="132"/>
    </row>
    <row r="108" spans="2:12" s="10" customFormat="1" ht="19.9" customHeight="1">
      <c r="B108" s="132"/>
      <c r="D108" s="133" t="s">
        <v>116</v>
      </c>
      <c r="E108" s="134"/>
      <c r="F108" s="134"/>
      <c r="G108" s="134"/>
      <c r="H108" s="134"/>
      <c r="I108" s="135"/>
      <c r="J108" s="136">
        <f>J386</f>
        <v>0</v>
      </c>
      <c r="L108" s="132"/>
    </row>
    <row r="109" spans="2:12" s="9" customFormat="1" ht="24.95" customHeight="1">
      <c r="B109" s="127"/>
      <c r="D109" s="128" t="s">
        <v>117</v>
      </c>
      <c r="E109" s="129"/>
      <c r="F109" s="129"/>
      <c r="G109" s="129"/>
      <c r="H109" s="129"/>
      <c r="I109" s="130"/>
      <c r="J109" s="131">
        <f>J404</f>
        <v>0</v>
      </c>
      <c r="L109" s="127"/>
    </row>
    <row r="110" spans="2:12" s="10" customFormat="1" ht="19.9" customHeight="1">
      <c r="B110" s="132"/>
      <c r="D110" s="133" t="s">
        <v>118</v>
      </c>
      <c r="E110" s="134"/>
      <c r="F110" s="134"/>
      <c r="G110" s="134"/>
      <c r="H110" s="134"/>
      <c r="I110" s="135"/>
      <c r="J110" s="136">
        <f>J405</f>
        <v>0</v>
      </c>
      <c r="L110" s="132"/>
    </row>
    <row r="111" spans="2:12" s="10" customFormat="1" ht="19.9" customHeight="1">
      <c r="B111" s="132"/>
      <c r="D111" s="133" t="s">
        <v>119</v>
      </c>
      <c r="E111" s="134"/>
      <c r="F111" s="134"/>
      <c r="G111" s="134"/>
      <c r="H111" s="134"/>
      <c r="I111" s="135"/>
      <c r="J111" s="136">
        <f>J411</f>
        <v>0</v>
      </c>
      <c r="L111" s="132"/>
    </row>
    <row r="112" spans="2:12" s="10" customFormat="1" ht="19.9" customHeight="1">
      <c r="B112" s="132"/>
      <c r="D112" s="133" t="s">
        <v>120</v>
      </c>
      <c r="E112" s="134"/>
      <c r="F112" s="134"/>
      <c r="G112" s="134"/>
      <c r="H112" s="134"/>
      <c r="I112" s="135"/>
      <c r="J112" s="136">
        <f>J413</f>
        <v>0</v>
      </c>
      <c r="L112" s="132"/>
    </row>
    <row r="113" spans="2:12" s="10" customFormat="1" ht="19.9" customHeight="1">
      <c r="B113" s="132"/>
      <c r="D113" s="133" t="s">
        <v>121</v>
      </c>
      <c r="E113" s="134"/>
      <c r="F113" s="134"/>
      <c r="G113" s="134"/>
      <c r="H113" s="134"/>
      <c r="I113" s="135"/>
      <c r="J113" s="136">
        <f>J415</f>
        <v>0</v>
      </c>
      <c r="L113" s="132"/>
    </row>
    <row r="114" spans="1:31" s="2" customFormat="1" ht="21.75" customHeight="1">
      <c r="A114" s="33"/>
      <c r="B114" s="34"/>
      <c r="C114" s="33"/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48"/>
      <c r="C115" s="49"/>
      <c r="D115" s="49"/>
      <c r="E115" s="49"/>
      <c r="F115" s="49"/>
      <c r="G115" s="49"/>
      <c r="H115" s="49"/>
      <c r="I115" s="121"/>
      <c r="J115" s="49"/>
      <c r="K115" s="49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6.95" customHeight="1">
      <c r="A119" s="33"/>
      <c r="B119" s="50"/>
      <c r="C119" s="51"/>
      <c r="D119" s="51"/>
      <c r="E119" s="51"/>
      <c r="F119" s="51"/>
      <c r="G119" s="51"/>
      <c r="H119" s="51"/>
      <c r="I119" s="122"/>
      <c r="J119" s="51"/>
      <c r="K119" s="51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4.95" customHeight="1">
      <c r="A120" s="33"/>
      <c r="B120" s="34"/>
      <c r="C120" s="22" t="s">
        <v>122</v>
      </c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16</v>
      </c>
      <c r="D122" s="33"/>
      <c r="E122" s="33"/>
      <c r="F122" s="33"/>
      <c r="G122" s="33"/>
      <c r="H122" s="33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66" t="str">
        <f>E7</f>
        <v>Obnova školního sportoviště-otevřené hřiště</v>
      </c>
      <c r="F123" s="267"/>
      <c r="G123" s="267"/>
      <c r="H123" s="267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98</v>
      </c>
      <c r="D124" s="33"/>
      <c r="E124" s="33"/>
      <c r="F124" s="33"/>
      <c r="G124" s="33"/>
      <c r="H124" s="33"/>
      <c r="I124" s="97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43" t="str">
        <f>E9</f>
        <v>01 - SO 01 Víceúčelové hřiště</v>
      </c>
      <c r="F125" s="265"/>
      <c r="G125" s="265"/>
      <c r="H125" s="265"/>
      <c r="I125" s="97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20</v>
      </c>
      <c r="D127" s="33"/>
      <c r="E127" s="33"/>
      <c r="F127" s="26" t="str">
        <f>F12</f>
        <v>Kutná Hora</v>
      </c>
      <c r="G127" s="33"/>
      <c r="H127" s="33"/>
      <c r="I127" s="98" t="s">
        <v>22</v>
      </c>
      <c r="J127" s="56">
        <f>IF(J12="","",J12)</f>
        <v>44793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97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40.15" customHeight="1">
      <c r="A129" s="33"/>
      <c r="B129" s="34"/>
      <c r="C129" s="28" t="s">
        <v>23</v>
      </c>
      <c r="D129" s="33"/>
      <c r="E129" s="33"/>
      <c r="F129" s="26" t="str">
        <f>E15</f>
        <v>SOŠ a SOU řemesel, Kutná Hora, Čáslavská 202</v>
      </c>
      <c r="G129" s="33"/>
      <c r="H129" s="33"/>
      <c r="I129" s="98" t="s">
        <v>30</v>
      </c>
      <c r="J129" s="31" t="str">
        <f>E21</f>
        <v>Pitter Design, s.r.o.Schulhoffova 1632  Pardubice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2" customHeight="1">
      <c r="A130" s="33"/>
      <c r="B130" s="34"/>
      <c r="C130" s="28" t="s">
        <v>28</v>
      </c>
      <c r="D130" s="33"/>
      <c r="E130" s="33"/>
      <c r="F130" s="26" t="str">
        <f>IF(E18="","",E18)</f>
        <v>Vyplň údaj</v>
      </c>
      <c r="G130" s="33"/>
      <c r="H130" s="33"/>
      <c r="I130" s="98" t="s">
        <v>34</v>
      </c>
      <c r="J130" s="31" t="str">
        <f>E24</f>
        <v xml:space="preserve"> 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97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11" customFormat="1" ht="29.25" customHeight="1">
      <c r="A132" s="137"/>
      <c r="B132" s="138"/>
      <c r="C132" s="139" t="s">
        <v>123</v>
      </c>
      <c r="D132" s="140" t="s">
        <v>62</v>
      </c>
      <c r="E132" s="140" t="s">
        <v>58</v>
      </c>
      <c r="F132" s="140" t="s">
        <v>59</v>
      </c>
      <c r="G132" s="140" t="s">
        <v>124</v>
      </c>
      <c r="H132" s="140" t="s">
        <v>125</v>
      </c>
      <c r="I132" s="141" t="s">
        <v>126</v>
      </c>
      <c r="J132" s="140" t="s">
        <v>102</v>
      </c>
      <c r="K132" s="142" t="s">
        <v>127</v>
      </c>
      <c r="L132" s="143"/>
      <c r="M132" s="63" t="s">
        <v>1</v>
      </c>
      <c r="N132" s="64" t="s">
        <v>41</v>
      </c>
      <c r="O132" s="64" t="s">
        <v>128</v>
      </c>
      <c r="P132" s="64" t="s">
        <v>129</v>
      </c>
      <c r="Q132" s="64" t="s">
        <v>130</v>
      </c>
      <c r="R132" s="64" t="s">
        <v>131</v>
      </c>
      <c r="S132" s="64" t="s">
        <v>132</v>
      </c>
      <c r="T132" s="65" t="s">
        <v>133</v>
      </c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</row>
    <row r="133" spans="1:63" s="2" customFormat="1" ht="22.9" customHeight="1">
      <c r="A133" s="33"/>
      <c r="B133" s="34"/>
      <c r="C133" s="70" t="s">
        <v>134</v>
      </c>
      <c r="D133" s="33"/>
      <c r="E133" s="33"/>
      <c r="F133" s="33"/>
      <c r="G133" s="33"/>
      <c r="H133" s="33"/>
      <c r="I133" s="97"/>
      <c r="J133" s="144">
        <f>BK133</f>
        <v>0</v>
      </c>
      <c r="K133" s="33"/>
      <c r="L133" s="34"/>
      <c r="M133" s="66"/>
      <c r="N133" s="57"/>
      <c r="O133" s="67"/>
      <c r="P133" s="145">
        <f>P134+P380+P404</f>
        <v>0</v>
      </c>
      <c r="Q133" s="67"/>
      <c r="R133" s="145">
        <f>R134+R380+R404</f>
        <v>207.56877602</v>
      </c>
      <c r="S133" s="67"/>
      <c r="T133" s="146">
        <f>T134+T380+T404</f>
        <v>274.3794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76</v>
      </c>
      <c r="AU133" s="18" t="s">
        <v>104</v>
      </c>
      <c r="BK133" s="147">
        <f>BK134+BK380+BK404</f>
        <v>0</v>
      </c>
    </row>
    <row r="134" spans="2:63" s="12" customFormat="1" ht="25.9" customHeight="1">
      <c r="B134" s="148"/>
      <c r="D134" s="149" t="s">
        <v>76</v>
      </c>
      <c r="E134" s="150" t="s">
        <v>135</v>
      </c>
      <c r="F134" s="150" t="s">
        <v>136</v>
      </c>
      <c r="I134" s="151"/>
      <c r="J134" s="152">
        <f>BK134</f>
        <v>0</v>
      </c>
      <c r="L134" s="148"/>
      <c r="M134" s="153"/>
      <c r="N134" s="154"/>
      <c r="O134" s="154"/>
      <c r="P134" s="155">
        <f>P135+P214+P288+P295+P300+P324+P372+P378</f>
        <v>0</v>
      </c>
      <c r="Q134" s="154"/>
      <c r="R134" s="155">
        <f>R135+R214+R288+R295+R300+R324+R372+R378</f>
        <v>207.11841506</v>
      </c>
      <c r="S134" s="154"/>
      <c r="T134" s="156">
        <f>T135+T214+T288+T295+T300+T324+T372+T378</f>
        <v>274.3794</v>
      </c>
      <c r="AR134" s="149" t="s">
        <v>85</v>
      </c>
      <c r="AT134" s="157" t="s">
        <v>76</v>
      </c>
      <c r="AU134" s="157" t="s">
        <v>77</v>
      </c>
      <c r="AY134" s="149" t="s">
        <v>137</v>
      </c>
      <c r="BK134" s="158">
        <f>BK135+BK214+BK288+BK295+BK300+BK324+BK372+BK378</f>
        <v>0</v>
      </c>
    </row>
    <row r="135" spans="2:63" s="12" customFormat="1" ht="22.9" customHeight="1">
      <c r="B135" s="148"/>
      <c r="D135" s="149" t="s">
        <v>76</v>
      </c>
      <c r="E135" s="159" t="s">
        <v>85</v>
      </c>
      <c r="F135" s="159" t="s">
        <v>138</v>
      </c>
      <c r="I135" s="151"/>
      <c r="J135" s="160">
        <f>BK135</f>
        <v>0</v>
      </c>
      <c r="L135" s="148"/>
      <c r="M135" s="153"/>
      <c r="N135" s="154"/>
      <c r="O135" s="154"/>
      <c r="P135" s="155">
        <f>SUM(P136:P213)</f>
        <v>0</v>
      </c>
      <c r="Q135" s="154"/>
      <c r="R135" s="155">
        <f>SUM(R136:R213)</f>
        <v>0.20306</v>
      </c>
      <c r="S135" s="154"/>
      <c r="T135" s="156">
        <f>SUM(T136:T213)</f>
        <v>226.542</v>
      </c>
      <c r="AR135" s="149" t="s">
        <v>85</v>
      </c>
      <c r="AT135" s="157" t="s">
        <v>76</v>
      </c>
      <c r="AU135" s="157" t="s">
        <v>85</v>
      </c>
      <c r="AY135" s="149" t="s">
        <v>137</v>
      </c>
      <c r="BK135" s="158">
        <f>SUM(BK136:BK213)</f>
        <v>0</v>
      </c>
    </row>
    <row r="136" spans="1:65" s="2" customFormat="1" ht="21.75" customHeight="1">
      <c r="A136" s="33"/>
      <c r="B136" s="161"/>
      <c r="C136" s="162" t="s">
        <v>85</v>
      </c>
      <c r="D136" s="162" t="s">
        <v>139</v>
      </c>
      <c r="E136" s="163" t="s">
        <v>140</v>
      </c>
      <c r="F136" s="164" t="s">
        <v>141</v>
      </c>
      <c r="G136" s="165" t="s">
        <v>142</v>
      </c>
      <c r="H136" s="166">
        <v>1332.6</v>
      </c>
      <c r="I136" s="167"/>
      <c r="J136" s="168">
        <f>ROUND(I136*H136,2)</f>
        <v>0</v>
      </c>
      <c r="K136" s="164" t="s">
        <v>1</v>
      </c>
      <c r="L136" s="34"/>
      <c r="M136" s="169" t="s">
        <v>1</v>
      </c>
      <c r="N136" s="170" t="s">
        <v>42</v>
      </c>
      <c r="O136" s="59"/>
      <c r="P136" s="171">
        <f>O136*H136</f>
        <v>0</v>
      </c>
      <c r="Q136" s="171">
        <v>0</v>
      </c>
      <c r="R136" s="171">
        <f>Q136*H136</f>
        <v>0</v>
      </c>
      <c r="S136" s="171">
        <v>0.17</v>
      </c>
      <c r="T136" s="172">
        <f>S136*H136</f>
        <v>226.542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3" t="s">
        <v>143</v>
      </c>
      <c r="AT136" s="173" t="s">
        <v>139</v>
      </c>
      <c r="AU136" s="173" t="s">
        <v>87</v>
      </c>
      <c r="AY136" s="18" t="s">
        <v>137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8" t="s">
        <v>85</v>
      </c>
      <c r="BK136" s="174">
        <f>ROUND(I136*H136,2)</f>
        <v>0</v>
      </c>
      <c r="BL136" s="18" t="s">
        <v>143</v>
      </c>
      <c r="BM136" s="173" t="s">
        <v>144</v>
      </c>
    </row>
    <row r="137" spans="2:51" s="13" customFormat="1" ht="12">
      <c r="B137" s="175"/>
      <c r="D137" s="176" t="s">
        <v>145</v>
      </c>
      <c r="E137" s="177" t="s">
        <v>1</v>
      </c>
      <c r="F137" s="178" t="s">
        <v>146</v>
      </c>
      <c r="H137" s="177" t="s">
        <v>1</v>
      </c>
      <c r="I137" s="179"/>
      <c r="L137" s="175"/>
      <c r="M137" s="180"/>
      <c r="N137" s="181"/>
      <c r="O137" s="181"/>
      <c r="P137" s="181"/>
      <c r="Q137" s="181"/>
      <c r="R137" s="181"/>
      <c r="S137" s="181"/>
      <c r="T137" s="182"/>
      <c r="AT137" s="177" t="s">
        <v>145</v>
      </c>
      <c r="AU137" s="177" t="s">
        <v>87</v>
      </c>
      <c r="AV137" s="13" t="s">
        <v>85</v>
      </c>
      <c r="AW137" s="13" t="s">
        <v>33</v>
      </c>
      <c r="AX137" s="13" t="s">
        <v>77</v>
      </c>
      <c r="AY137" s="177" t="s">
        <v>137</v>
      </c>
    </row>
    <row r="138" spans="2:51" s="14" customFormat="1" ht="12">
      <c r="B138" s="183"/>
      <c r="D138" s="176" t="s">
        <v>145</v>
      </c>
      <c r="E138" s="184" t="s">
        <v>1</v>
      </c>
      <c r="F138" s="185" t="s">
        <v>147</v>
      </c>
      <c r="H138" s="186">
        <v>693</v>
      </c>
      <c r="I138" s="187"/>
      <c r="L138" s="183"/>
      <c r="M138" s="188"/>
      <c r="N138" s="189"/>
      <c r="O138" s="189"/>
      <c r="P138" s="189"/>
      <c r="Q138" s="189"/>
      <c r="R138" s="189"/>
      <c r="S138" s="189"/>
      <c r="T138" s="190"/>
      <c r="AT138" s="184" t="s">
        <v>145</v>
      </c>
      <c r="AU138" s="184" t="s">
        <v>87</v>
      </c>
      <c r="AV138" s="14" t="s">
        <v>87</v>
      </c>
      <c r="AW138" s="14" t="s">
        <v>33</v>
      </c>
      <c r="AX138" s="14" t="s">
        <v>77</v>
      </c>
      <c r="AY138" s="184" t="s">
        <v>137</v>
      </c>
    </row>
    <row r="139" spans="2:51" s="14" customFormat="1" ht="12">
      <c r="B139" s="183"/>
      <c r="D139" s="176" t="s">
        <v>145</v>
      </c>
      <c r="E139" s="184" t="s">
        <v>1</v>
      </c>
      <c r="F139" s="185" t="s">
        <v>148</v>
      </c>
      <c r="H139" s="186">
        <v>639.6</v>
      </c>
      <c r="I139" s="187"/>
      <c r="L139" s="183"/>
      <c r="M139" s="188"/>
      <c r="N139" s="189"/>
      <c r="O139" s="189"/>
      <c r="P139" s="189"/>
      <c r="Q139" s="189"/>
      <c r="R139" s="189"/>
      <c r="S139" s="189"/>
      <c r="T139" s="190"/>
      <c r="AT139" s="184" t="s">
        <v>145</v>
      </c>
      <c r="AU139" s="184" t="s">
        <v>87</v>
      </c>
      <c r="AV139" s="14" t="s">
        <v>87</v>
      </c>
      <c r="AW139" s="14" t="s">
        <v>33</v>
      </c>
      <c r="AX139" s="14" t="s">
        <v>77</v>
      </c>
      <c r="AY139" s="184" t="s">
        <v>137</v>
      </c>
    </row>
    <row r="140" spans="2:51" s="15" customFormat="1" ht="12">
      <c r="B140" s="191"/>
      <c r="D140" s="176" t="s">
        <v>145</v>
      </c>
      <c r="E140" s="192" t="s">
        <v>1</v>
      </c>
      <c r="F140" s="193" t="s">
        <v>149</v>
      </c>
      <c r="H140" s="194">
        <v>1332.6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145</v>
      </c>
      <c r="AU140" s="192" t="s">
        <v>87</v>
      </c>
      <c r="AV140" s="15" t="s">
        <v>143</v>
      </c>
      <c r="AW140" s="15" t="s">
        <v>33</v>
      </c>
      <c r="AX140" s="15" t="s">
        <v>85</v>
      </c>
      <c r="AY140" s="192" t="s">
        <v>137</v>
      </c>
    </row>
    <row r="141" spans="1:65" s="2" customFormat="1" ht="21.75" customHeight="1">
      <c r="A141" s="33"/>
      <c r="B141" s="161"/>
      <c r="C141" s="162" t="s">
        <v>87</v>
      </c>
      <c r="D141" s="162" t="s">
        <v>139</v>
      </c>
      <c r="E141" s="163" t="s">
        <v>150</v>
      </c>
      <c r="F141" s="164" t="s">
        <v>151</v>
      </c>
      <c r="G141" s="165" t="s">
        <v>142</v>
      </c>
      <c r="H141" s="166">
        <v>156.2</v>
      </c>
      <c r="I141" s="167"/>
      <c r="J141" s="168">
        <f>ROUND(I141*H141,2)</f>
        <v>0</v>
      </c>
      <c r="K141" s="164" t="s">
        <v>1237</v>
      </c>
      <c r="L141" s="34"/>
      <c r="M141" s="169" t="s">
        <v>1</v>
      </c>
      <c r="N141" s="170" t="s">
        <v>42</v>
      </c>
      <c r="O141" s="59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3" t="s">
        <v>143</v>
      </c>
      <c r="AT141" s="173" t="s">
        <v>139</v>
      </c>
      <c r="AU141" s="173" t="s">
        <v>87</v>
      </c>
      <c r="AY141" s="18" t="s">
        <v>137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8" t="s">
        <v>85</v>
      </c>
      <c r="BK141" s="174">
        <f>ROUND(I141*H141,2)</f>
        <v>0</v>
      </c>
      <c r="BL141" s="18" t="s">
        <v>143</v>
      </c>
      <c r="BM141" s="173" t="s">
        <v>152</v>
      </c>
    </row>
    <row r="142" spans="2:51" s="14" customFormat="1" ht="12">
      <c r="B142" s="183"/>
      <c r="D142" s="176" t="s">
        <v>145</v>
      </c>
      <c r="E142" s="184" t="s">
        <v>1</v>
      </c>
      <c r="F142" s="185" t="s">
        <v>153</v>
      </c>
      <c r="H142" s="186">
        <v>156.2</v>
      </c>
      <c r="I142" s="187"/>
      <c r="L142" s="183"/>
      <c r="M142" s="188"/>
      <c r="N142" s="189"/>
      <c r="O142" s="189"/>
      <c r="P142" s="189"/>
      <c r="Q142" s="189"/>
      <c r="R142" s="189"/>
      <c r="S142" s="189"/>
      <c r="T142" s="190"/>
      <c r="AT142" s="184" t="s">
        <v>145</v>
      </c>
      <c r="AU142" s="184" t="s">
        <v>87</v>
      </c>
      <c r="AV142" s="14" t="s">
        <v>87</v>
      </c>
      <c r="AW142" s="14" t="s">
        <v>33</v>
      </c>
      <c r="AX142" s="14" t="s">
        <v>77</v>
      </c>
      <c r="AY142" s="184" t="s">
        <v>137</v>
      </c>
    </row>
    <row r="143" spans="2:51" s="15" customFormat="1" ht="12">
      <c r="B143" s="191"/>
      <c r="D143" s="176" t="s">
        <v>145</v>
      </c>
      <c r="E143" s="192" t="s">
        <v>1</v>
      </c>
      <c r="F143" s="193" t="s">
        <v>149</v>
      </c>
      <c r="H143" s="194">
        <v>156.2</v>
      </c>
      <c r="I143" s="195"/>
      <c r="L143" s="191"/>
      <c r="M143" s="196"/>
      <c r="N143" s="197"/>
      <c r="O143" s="197"/>
      <c r="P143" s="197"/>
      <c r="Q143" s="197"/>
      <c r="R143" s="197"/>
      <c r="S143" s="197"/>
      <c r="T143" s="198"/>
      <c r="AT143" s="192" t="s">
        <v>145</v>
      </c>
      <c r="AU143" s="192" t="s">
        <v>87</v>
      </c>
      <c r="AV143" s="15" t="s">
        <v>143</v>
      </c>
      <c r="AW143" s="15" t="s">
        <v>33</v>
      </c>
      <c r="AX143" s="15" t="s">
        <v>85</v>
      </c>
      <c r="AY143" s="192" t="s">
        <v>137</v>
      </c>
    </row>
    <row r="144" spans="1:65" s="2" customFormat="1" ht="21.75" customHeight="1">
      <c r="A144" s="33"/>
      <c r="B144" s="161"/>
      <c r="C144" s="162" t="s">
        <v>154</v>
      </c>
      <c r="D144" s="162" t="s">
        <v>139</v>
      </c>
      <c r="E144" s="163" t="s">
        <v>155</v>
      </c>
      <c r="F144" s="164" t="s">
        <v>156</v>
      </c>
      <c r="G144" s="165" t="s">
        <v>157</v>
      </c>
      <c r="H144" s="166">
        <v>260.24</v>
      </c>
      <c r="I144" s="167"/>
      <c r="J144" s="168">
        <f>ROUND(I144*H144,2)</f>
        <v>0</v>
      </c>
      <c r="K144" s="164" t="s">
        <v>1237</v>
      </c>
      <c r="L144" s="34"/>
      <c r="M144" s="169" t="s">
        <v>1</v>
      </c>
      <c r="N144" s="170" t="s">
        <v>42</v>
      </c>
      <c r="O144" s="59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3" t="s">
        <v>143</v>
      </c>
      <c r="AT144" s="173" t="s">
        <v>139</v>
      </c>
      <c r="AU144" s="173" t="s">
        <v>87</v>
      </c>
      <c r="AY144" s="18" t="s">
        <v>137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8" t="s">
        <v>85</v>
      </c>
      <c r="BK144" s="174">
        <f>ROUND(I144*H144,2)</f>
        <v>0</v>
      </c>
      <c r="BL144" s="18" t="s">
        <v>143</v>
      </c>
      <c r="BM144" s="173" t="s">
        <v>158</v>
      </c>
    </row>
    <row r="145" spans="2:51" s="13" customFormat="1" ht="12">
      <c r="B145" s="175"/>
      <c r="D145" s="176" t="s">
        <v>145</v>
      </c>
      <c r="E145" s="177" t="s">
        <v>1</v>
      </c>
      <c r="F145" s="178" t="s">
        <v>159</v>
      </c>
      <c r="H145" s="177" t="s">
        <v>1</v>
      </c>
      <c r="I145" s="179"/>
      <c r="L145" s="175"/>
      <c r="M145" s="180"/>
      <c r="N145" s="181"/>
      <c r="O145" s="181"/>
      <c r="P145" s="181"/>
      <c r="Q145" s="181"/>
      <c r="R145" s="181"/>
      <c r="S145" s="181"/>
      <c r="T145" s="182"/>
      <c r="AT145" s="177" t="s">
        <v>145</v>
      </c>
      <c r="AU145" s="177" t="s">
        <v>87</v>
      </c>
      <c r="AV145" s="13" t="s">
        <v>85</v>
      </c>
      <c r="AW145" s="13" t="s">
        <v>33</v>
      </c>
      <c r="AX145" s="13" t="s">
        <v>77</v>
      </c>
      <c r="AY145" s="177" t="s">
        <v>137</v>
      </c>
    </row>
    <row r="146" spans="2:51" s="14" customFormat="1" ht="12">
      <c r="B146" s="183"/>
      <c r="D146" s="176" t="s">
        <v>145</v>
      </c>
      <c r="E146" s="184" t="s">
        <v>1</v>
      </c>
      <c r="F146" s="185" t="s">
        <v>160</v>
      </c>
      <c r="H146" s="186">
        <v>260.24</v>
      </c>
      <c r="I146" s="187"/>
      <c r="L146" s="183"/>
      <c r="M146" s="188"/>
      <c r="N146" s="189"/>
      <c r="O146" s="189"/>
      <c r="P146" s="189"/>
      <c r="Q146" s="189"/>
      <c r="R146" s="189"/>
      <c r="S146" s="189"/>
      <c r="T146" s="190"/>
      <c r="AT146" s="184" t="s">
        <v>145</v>
      </c>
      <c r="AU146" s="184" t="s">
        <v>87</v>
      </c>
      <c r="AV146" s="14" t="s">
        <v>87</v>
      </c>
      <c r="AW146" s="14" t="s">
        <v>33</v>
      </c>
      <c r="AX146" s="14" t="s">
        <v>77</v>
      </c>
      <c r="AY146" s="184" t="s">
        <v>137</v>
      </c>
    </row>
    <row r="147" spans="2:51" s="15" customFormat="1" ht="12">
      <c r="B147" s="191"/>
      <c r="D147" s="176" t="s">
        <v>145</v>
      </c>
      <c r="E147" s="192" t="s">
        <v>1</v>
      </c>
      <c r="F147" s="193" t="s">
        <v>149</v>
      </c>
      <c r="H147" s="194">
        <v>260.24</v>
      </c>
      <c r="I147" s="195"/>
      <c r="L147" s="191"/>
      <c r="M147" s="196"/>
      <c r="N147" s="197"/>
      <c r="O147" s="197"/>
      <c r="P147" s="197"/>
      <c r="Q147" s="197"/>
      <c r="R147" s="197"/>
      <c r="S147" s="197"/>
      <c r="T147" s="198"/>
      <c r="AT147" s="192" t="s">
        <v>145</v>
      </c>
      <c r="AU147" s="192" t="s">
        <v>87</v>
      </c>
      <c r="AV147" s="15" t="s">
        <v>143</v>
      </c>
      <c r="AW147" s="15" t="s">
        <v>33</v>
      </c>
      <c r="AX147" s="15" t="s">
        <v>85</v>
      </c>
      <c r="AY147" s="192" t="s">
        <v>137</v>
      </c>
    </row>
    <row r="148" spans="1:65" s="2" customFormat="1" ht="21.75" customHeight="1">
      <c r="A148" s="33"/>
      <c r="B148" s="161"/>
      <c r="C148" s="162" t="s">
        <v>143</v>
      </c>
      <c r="D148" s="162" t="s">
        <v>139</v>
      </c>
      <c r="E148" s="163" t="s">
        <v>161</v>
      </c>
      <c r="F148" s="164" t="s">
        <v>162</v>
      </c>
      <c r="G148" s="165" t="s">
        <v>157</v>
      </c>
      <c r="H148" s="166">
        <v>16</v>
      </c>
      <c r="I148" s="167"/>
      <c r="J148" s="168">
        <f>ROUND(I148*H148,2)</f>
        <v>0</v>
      </c>
      <c r="K148" s="164" t="s">
        <v>1237</v>
      </c>
      <c r="L148" s="34"/>
      <c r="M148" s="169" t="s">
        <v>1</v>
      </c>
      <c r="N148" s="170" t="s">
        <v>42</v>
      </c>
      <c r="O148" s="59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3" t="s">
        <v>143</v>
      </c>
      <c r="AT148" s="173" t="s">
        <v>139</v>
      </c>
      <c r="AU148" s="173" t="s">
        <v>87</v>
      </c>
      <c r="AY148" s="18" t="s">
        <v>137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8" t="s">
        <v>85</v>
      </c>
      <c r="BK148" s="174">
        <f>ROUND(I148*H148,2)</f>
        <v>0</v>
      </c>
      <c r="BL148" s="18" t="s">
        <v>143</v>
      </c>
      <c r="BM148" s="173" t="s">
        <v>163</v>
      </c>
    </row>
    <row r="149" spans="2:51" s="13" customFormat="1" ht="12">
      <c r="B149" s="175"/>
      <c r="D149" s="176" t="s">
        <v>145</v>
      </c>
      <c r="E149" s="177" t="s">
        <v>1</v>
      </c>
      <c r="F149" s="178" t="s">
        <v>164</v>
      </c>
      <c r="H149" s="177" t="s">
        <v>1</v>
      </c>
      <c r="I149" s="179"/>
      <c r="L149" s="175"/>
      <c r="M149" s="180"/>
      <c r="N149" s="181"/>
      <c r="O149" s="181"/>
      <c r="P149" s="181"/>
      <c r="Q149" s="181"/>
      <c r="R149" s="181"/>
      <c r="S149" s="181"/>
      <c r="T149" s="182"/>
      <c r="AT149" s="177" t="s">
        <v>145</v>
      </c>
      <c r="AU149" s="177" t="s">
        <v>87</v>
      </c>
      <c r="AV149" s="13" t="s">
        <v>85</v>
      </c>
      <c r="AW149" s="13" t="s">
        <v>33</v>
      </c>
      <c r="AX149" s="13" t="s">
        <v>77</v>
      </c>
      <c r="AY149" s="177" t="s">
        <v>137</v>
      </c>
    </row>
    <row r="150" spans="2:51" s="13" customFormat="1" ht="12">
      <c r="B150" s="175"/>
      <c r="D150" s="176" t="s">
        <v>145</v>
      </c>
      <c r="E150" s="177" t="s">
        <v>1</v>
      </c>
      <c r="F150" s="178" t="s">
        <v>165</v>
      </c>
      <c r="H150" s="177" t="s">
        <v>1</v>
      </c>
      <c r="I150" s="179"/>
      <c r="L150" s="175"/>
      <c r="M150" s="180"/>
      <c r="N150" s="181"/>
      <c r="O150" s="181"/>
      <c r="P150" s="181"/>
      <c r="Q150" s="181"/>
      <c r="R150" s="181"/>
      <c r="S150" s="181"/>
      <c r="T150" s="182"/>
      <c r="AT150" s="177" t="s">
        <v>145</v>
      </c>
      <c r="AU150" s="177" t="s">
        <v>87</v>
      </c>
      <c r="AV150" s="13" t="s">
        <v>85</v>
      </c>
      <c r="AW150" s="13" t="s">
        <v>33</v>
      </c>
      <c r="AX150" s="13" t="s">
        <v>77</v>
      </c>
      <c r="AY150" s="177" t="s">
        <v>137</v>
      </c>
    </row>
    <row r="151" spans="2:51" s="14" customFormat="1" ht="12">
      <c r="B151" s="183"/>
      <c r="D151" s="176" t="s">
        <v>145</v>
      </c>
      <c r="E151" s="184" t="s">
        <v>1</v>
      </c>
      <c r="F151" s="185" t="s">
        <v>166</v>
      </c>
      <c r="H151" s="186">
        <v>16</v>
      </c>
      <c r="I151" s="187"/>
      <c r="L151" s="183"/>
      <c r="M151" s="188"/>
      <c r="N151" s="189"/>
      <c r="O151" s="189"/>
      <c r="P151" s="189"/>
      <c r="Q151" s="189"/>
      <c r="R151" s="189"/>
      <c r="S151" s="189"/>
      <c r="T151" s="190"/>
      <c r="AT151" s="184" t="s">
        <v>145</v>
      </c>
      <c r="AU151" s="184" t="s">
        <v>87</v>
      </c>
      <c r="AV151" s="14" t="s">
        <v>87</v>
      </c>
      <c r="AW151" s="14" t="s">
        <v>33</v>
      </c>
      <c r="AX151" s="14" t="s">
        <v>77</v>
      </c>
      <c r="AY151" s="184" t="s">
        <v>137</v>
      </c>
    </row>
    <row r="152" spans="2:51" s="15" customFormat="1" ht="12">
      <c r="B152" s="191"/>
      <c r="D152" s="176" t="s">
        <v>145</v>
      </c>
      <c r="E152" s="192" t="s">
        <v>1</v>
      </c>
      <c r="F152" s="193" t="s">
        <v>149</v>
      </c>
      <c r="H152" s="194">
        <v>16</v>
      </c>
      <c r="I152" s="195"/>
      <c r="L152" s="191"/>
      <c r="M152" s="196"/>
      <c r="N152" s="197"/>
      <c r="O152" s="197"/>
      <c r="P152" s="197"/>
      <c r="Q152" s="197"/>
      <c r="R152" s="197"/>
      <c r="S152" s="197"/>
      <c r="T152" s="198"/>
      <c r="AT152" s="192" t="s">
        <v>145</v>
      </c>
      <c r="AU152" s="192" t="s">
        <v>87</v>
      </c>
      <c r="AV152" s="15" t="s">
        <v>143</v>
      </c>
      <c r="AW152" s="15" t="s">
        <v>33</v>
      </c>
      <c r="AX152" s="15" t="s">
        <v>85</v>
      </c>
      <c r="AY152" s="192" t="s">
        <v>137</v>
      </c>
    </row>
    <row r="153" spans="1:65" s="2" customFormat="1" ht="21.75" customHeight="1">
      <c r="A153" s="33"/>
      <c r="B153" s="161"/>
      <c r="C153" s="162" t="s">
        <v>167</v>
      </c>
      <c r="D153" s="162" t="s">
        <v>139</v>
      </c>
      <c r="E153" s="163" t="s">
        <v>168</v>
      </c>
      <c r="F153" s="164" t="s">
        <v>169</v>
      </c>
      <c r="G153" s="165" t="s">
        <v>157</v>
      </c>
      <c r="H153" s="166">
        <v>12.902</v>
      </c>
      <c r="I153" s="167"/>
      <c r="J153" s="168">
        <f>ROUND(I153*H153,2)</f>
        <v>0</v>
      </c>
      <c r="K153" s="164" t="s">
        <v>1237</v>
      </c>
      <c r="L153" s="34"/>
      <c r="M153" s="169" t="s">
        <v>1</v>
      </c>
      <c r="N153" s="170" t="s">
        <v>42</v>
      </c>
      <c r="O153" s="59"/>
      <c r="P153" s="171">
        <f>O153*H153</f>
        <v>0</v>
      </c>
      <c r="Q153" s="171">
        <v>0</v>
      </c>
      <c r="R153" s="171">
        <f>Q153*H153</f>
        <v>0</v>
      </c>
      <c r="S153" s="171">
        <v>0</v>
      </c>
      <c r="T153" s="17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3" t="s">
        <v>143</v>
      </c>
      <c r="AT153" s="173" t="s">
        <v>139</v>
      </c>
      <c r="AU153" s="173" t="s">
        <v>87</v>
      </c>
      <c r="AY153" s="18" t="s">
        <v>137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8" t="s">
        <v>85</v>
      </c>
      <c r="BK153" s="174">
        <f>ROUND(I153*H153,2)</f>
        <v>0</v>
      </c>
      <c r="BL153" s="18" t="s">
        <v>143</v>
      </c>
      <c r="BM153" s="173" t="s">
        <v>170</v>
      </c>
    </row>
    <row r="154" spans="2:51" s="13" customFormat="1" ht="12">
      <c r="B154" s="175"/>
      <c r="D154" s="176" t="s">
        <v>145</v>
      </c>
      <c r="E154" s="177" t="s">
        <v>1</v>
      </c>
      <c r="F154" s="178" t="s">
        <v>171</v>
      </c>
      <c r="H154" s="177" t="s">
        <v>1</v>
      </c>
      <c r="I154" s="179"/>
      <c r="L154" s="175"/>
      <c r="M154" s="180"/>
      <c r="N154" s="181"/>
      <c r="O154" s="181"/>
      <c r="P154" s="181"/>
      <c r="Q154" s="181"/>
      <c r="R154" s="181"/>
      <c r="S154" s="181"/>
      <c r="T154" s="182"/>
      <c r="AT154" s="177" t="s">
        <v>145</v>
      </c>
      <c r="AU154" s="177" t="s">
        <v>87</v>
      </c>
      <c r="AV154" s="13" t="s">
        <v>85</v>
      </c>
      <c r="AW154" s="13" t="s">
        <v>33</v>
      </c>
      <c r="AX154" s="13" t="s">
        <v>77</v>
      </c>
      <c r="AY154" s="177" t="s">
        <v>137</v>
      </c>
    </row>
    <row r="155" spans="2:51" s="14" customFormat="1" ht="12">
      <c r="B155" s="183"/>
      <c r="D155" s="176" t="s">
        <v>145</v>
      </c>
      <c r="E155" s="184" t="s">
        <v>1</v>
      </c>
      <c r="F155" s="185" t="s">
        <v>172</v>
      </c>
      <c r="H155" s="186">
        <v>6.6</v>
      </c>
      <c r="I155" s="187"/>
      <c r="L155" s="183"/>
      <c r="M155" s="188"/>
      <c r="N155" s="189"/>
      <c r="O155" s="189"/>
      <c r="P155" s="189"/>
      <c r="Q155" s="189"/>
      <c r="R155" s="189"/>
      <c r="S155" s="189"/>
      <c r="T155" s="190"/>
      <c r="AT155" s="184" t="s">
        <v>145</v>
      </c>
      <c r="AU155" s="184" t="s">
        <v>87</v>
      </c>
      <c r="AV155" s="14" t="s">
        <v>87</v>
      </c>
      <c r="AW155" s="14" t="s">
        <v>33</v>
      </c>
      <c r="AX155" s="14" t="s">
        <v>77</v>
      </c>
      <c r="AY155" s="184" t="s">
        <v>137</v>
      </c>
    </row>
    <row r="156" spans="2:51" s="14" customFormat="1" ht="12">
      <c r="B156" s="183"/>
      <c r="D156" s="176" t="s">
        <v>145</v>
      </c>
      <c r="E156" s="184" t="s">
        <v>1</v>
      </c>
      <c r="F156" s="185" t="s">
        <v>173</v>
      </c>
      <c r="H156" s="186">
        <v>1.666</v>
      </c>
      <c r="I156" s="187"/>
      <c r="L156" s="183"/>
      <c r="M156" s="188"/>
      <c r="N156" s="189"/>
      <c r="O156" s="189"/>
      <c r="P156" s="189"/>
      <c r="Q156" s="189"/>
      <c r="R156" s="189"/>
      <c r="S156" s="189"/>
      <c r="T156" s="190"/>
      <c r="AT156" s="184" t="s">
        <v>145</v>
      </c>
      <c r="AU156" s="184" t="s">
        <v>87</v>
      </c>
      <c r="AV156" s="14" t="s">
        <v>87</v>
      </c>
      <c r="AW156" s="14" t="s">
        <v>33</v>
      </c>
      <c r="AX156" s="14" t="s">
        <v>77</v>
      </c>
      <c r="AY156" s="184" t="s">
        <v>137</v>
      </c>
    </row>
    <row r="157" spans="2:51" s="14" customFormat="1" ht="12">
      <c r="B157" s="183"/>
      <c r="D157" s="176" t="s">
        <v>145</v>
      </c>
      <c r="E157" s="184" t="s">
        <v>1</v>
      </c>
      <c r="F157" s="185" t="s">
        <v>174</v>
      </c>
      <c r="H157" s="186">
        <v>0.275</v>
      </c>
      <c r="I157" s="187"/>
      <c r="L157" s="183"/>
      <c r="M157" s="188"/>
      <c r="N157" s="189"/>
      <c r="O157" s="189"/>
      <c r="P157" s="189"/>
      <c r="Q157" s="189"/>
      <c r="R157" s="189"/>
      <c r="S157" s="189"/>
      <c r="T157" s="190"/>
      <c r="AT157" s="184" t="s">
        <v>145</v>
      </c>
      <c r="AU157" s="184" t="s">
        <v>87</v>
      </c>
      <c r="AV157" s="14" t="s">
        <v>87</v>
      </c>
      <c r="AW157" s="14" t="s">
        <v>33</v>
      </c>
      <c r="AX157" s="14" t="s">
        <v>77</v>
      </c>
      <c r="AY157" s="184" t="s">
        <v>137</v>
      </c>
    </row>
    <row r="158" spans="2:51" s="13" customFormat="1" ht="12">
      <c r="B158" s="175"/>
      <c r="D158" s="176" t="s">
        <v>145</v>
      </c>
      <c r="E158" s="177" t="s">
        <v>1</v>
      </c>
      <c r="F158" s="178" t="s">
        <v>175</v>
      </c>
      <c r="H158" s="177" t="s">
        <v>1</v>
      </c>
      <c r="I158" s="179"/>
      <c r="L158" s="175"/>
      <c r="M158" s="180"/>
      <c r="N158" s="181"/>
      <c r="O158" s="181"/>
      <c r="P158" s="181"/>
      <c r="Q158" s="181"/>
      <c r="R158" s="181"/>
      <c r="S158" s="181"/>
      <c r="T158" s="182"/>
      <c r="AT158" s="177" t="s">
        <v>145</v>
      </c>
      <c r="AU158" s="177" t="s">
        <v>87</v>
      </c>
      <c r="AV158" s="13" t="s">
        <v>85</v>
      </c>
      <c r="AW158" s="13" t="s">
        <v>33</v>
      </c>
      <c r="AX158" s="13" t="s">
        <v>77</v>
      </c>
      <c r="AY158" s="177" t="s">
        <v>137</v>
      </c>
    </row>
    <row r="159" spans="2:51" s="13" customFormat="1" ht="12">
      <c r="B159" s="175"/>
      <c r="D159" s="176" t="s">
        <v>145</v>
      </c>
      <c r="E159" s="177" t="s">
        <v>1</v>
      </c>
      <c r="F159" s="178" t="s">
        <v>176</v>
      </c>
      <c r="H159" s="177" t="s">
        <v>1</v>
      </c>
      <c r="I159" s="179"/>
      <c r="L159" s="175"/>
      <c r="M159" s="180"/>
      <c r="N159" s="181"/>
      <c r="O159" s="181"/>
      <c r="P159" s="181"/>
      <c r="Q159" s="181"/>
      <c r="R159" s="181"/>
      <c r="S159" s="181"/>
      <c r="T159" s="182"/>
      <c r="AT159" s="177" t="s">
        <v>145</v>
      </c>
      <c r="AU159" s="177" t="s">
        <v>87</v>
      </c>
      <c r="AV159" s="13" t="s">
        <v>85</v>
      </c>
      <c r="AW159" s="13" t="s">
        <v>33</v>
      </c>
      <c r="AX159" s="13" t="s">
        <v>77</v>
      </c>
      <c r="AY159" s="177" t="s">
        <v>137</v>
      </c>
    </row>
    <row r="160" spans="2:51" s="14" customFormat="1" ht="12">
      <c r="B160" s="183"/>
      <c r="D160" s="176" t="s">
        <v>145</v>
      </c>
      <c r="E160" s="184" t="s">
        <v>1</v>
      </c>
      <c r="F160" s="185" t="s">
        <v>177</v>
      </c>
      <c r="H160" s="186">
        <v>0.648</v>
      </c>
      <c r="I160" s="187"/>
      <c r="L160" s="183"/>
      <c r="M160" s="188"/>
      <c r="N160" s="189"/>
      <c r="O160" s="189"/>
      <c r="P160" s="189"/>
      <c r="Q160" s="189"/>
      <c r="R160" s="189"/>
      <c r="S160" s="189"/>
      <c r="T160" s="190"/>
      <c r="AT160" s="184" t="s">
        <v>145</v>
      </c>
      <c r="AU160" s="184" t="s">
        <v>87</v>
      </c>
      <c r="AV160" s="14" t="s">
        <v>87</v>
      </c>
      <c r="AW160" s="14" t="s">
        <v>33</v>
      </c>
      <c r="AX160" s="14" t="s">
        <v>77</v>
      </c>
      <c r="AY160" s="184" t="s">
        <v>137</v>
      </c>
    </row>
    <row r="161" spans="2:51" s="14" customFormat="1" ht="12">
      <c r="B161" s="183"/>
      <c r="D161" s="176" t="s">
        <v>145</v>
      </c>
      <c r="E161" s="184" t="s">
        <v>1</v>
      </c>
      <c r="F161" s="185" t="s">
        <v>178</v>
      </c>
      <c r="H161" s="186">
        <v>0.144</v>
      </c>
      <c r="I161" s="187"/>
      <c r="L161" s="183"/>
      <c r="M161" s="188"/>
      <c r="N161" s="189"/>
      <c r="O161" s="189"/>
      <c r="P161" s="189"/>
      <c r="Q161" s="189"/>
      <c r="R161" s="189"/>
      <c r="S161" s="189"/>
      <c r="T161" s="190"/>
      <c r="AT161" s="184" t="s">
        <v>145</v>
      </c>
      <c r="AU161" s="184" t="s">
        <v>87</v>
      </c>
      <c r="AV161" s="14" t="s">
        <v>87</v>
      </c>
      <c r="AW161" s="14" t="s">
        <v>33</v>
      </c>
      <c r="AX161" s="14" t="s">
        <v>77</v>
      </c>
      <c r="AY161" s="184" t="s">
        <v>137</v>
      </c>
    </row>
    <row r="162" spans="2:51" s="14" customFormat="1" ht="12">
      <c r="B162" s="183"/>
      <c r="D162" s="176" t="s">
        <v>145</v>
      </c>
      <c r="E162" s="184" t="s">
        <v>1</v>
      </c>
      <c r="F162" s="185" t="s">
        <v>179</v>
      </c>
      <c r="H162" s="186">
        <v>0.135</v>
      </c>
      <c r="I162" s="187"/>
      <c r="L162" s="183"/>
      <c r="M162" s="188"/>
      <c r="N162" s="189"/>
      <c r="O162" s="189"/>
      <c r="P162" s="189"/>
      <c r="Q162" s="189"/>
      <c r="R162" s="189"/>
      <c r="S162" s="189"/>
      <c r="T162" s="190"/>
      <c r="AT162" s="184" t="s">
        <v>145</v>
      </c>
      <c r="AU162" s="184" t="s">
        <v>87</v>
      </c>
      <c r="AV162" s="14" t="s">
        <v>87</v>
      </c>
      <c r="AW162" s="14" t="s">
        <v>33</v>
      </c>
      <c r="AX162" s="14" t="s">
        <v>77</v>
      </c>
      <c r="AY162" s="184" t="s">
        <v>137</v>
      </c>
    </row>
    <row r="163" spans="2:51" s="13" customFormat="1" ht="12">
      <c r="B163" s="175"/>
      <c r="D163" s="176" t="s">
        <v>145</v>
      </c>
      <c r="E163" s="177" t="s">
        <v>1</v>
      </c>
      <c r="F163" s="178" t="s">
        <v>180</v>
      </c>
      <c r="H163" s="177" t="s">
        <v>1</v>
      </c>
      <c r="I163" s="179"/>
      <c r="L163" s="175"/>
      <c r="M163" s="180"/>
      <c r="N163" s="181"/>
      <c r="O163" s="181"/>
      <c r="P163" s="181"/>
      <c r="Q163" s="181"/>
      <c r="R163" s="181"/>
      <c r="S163" s="181"/>
      <c r="T163" s="182"/>
      <c r="AT163" s="177" t="s">
        <v>145</v>
      </c>
      <c r="AU163" s="177" t="s">
        <v>87</v>
      </c>
      <c r="AV163" s="13" t="s">
        <v>85</v>
      </c>
      <c r="AW163" s="13" t="s">
        <v>33</v>
      </c>
      <c r="AX163" s="13" t="s">
        <v>77</v>
      </c>
      <c r="AY163" s="177" t="s">
        <v>137</v>
      </c>
    </row>
    <row r="164" spans="2:51" s="14" customFormat="1" ht="12">
      <c r="B164" s="183"/>
      <c r="D164" s="176" t="s">
        <v>145</v>
      </c>
      <c r="E164" s="184" t="s">
        <v>1</v>
      </c>
      <c r="F164" s="185" t="s">
        <v>181</v>
      </c>
      <c r="H164" s="186">
        <v>0.266</v>
      </c>
      <c r="I164" s="187"/>
      <c r="L164" s="183"/>
      <c r="M164" s="188"/>
      <c r="N164" s="189"/>
      <c r="O164" s="189"/>
      <c r="P164" s="189"/>
      <c r="Q164" s="189"/>
      <c r="R164" s="189"/>
      <c r="S164" s="189"/>
      <c r="T164" s="190"/>
      <c r="AT164" s="184" t="s">
        <v>145</v>
      </c>
      <c r="AU164" s="184" t="s">
        <v>87</v>
      </c>
      <c r="AV164" s="14" t="s">
        <v>87</v>
      </c>
      <c r="AW164" s="14" t="s">
        <v>33</v>
      </c>
      <c r="AX164" s="14" t="s">
        <v>77</v>
      </c>
      <c r="AY164" s="184" t="s">
        <v>137</v>
      </c>
    </row>
    <row r="165" spans="2:51" s="14" customFormat="1" ht="12">
      <c r="B165" s="183"/>
      <c r="D165" s="176" t="s">
        <v>145</v>
      </c>
      <c r="E165" s="184" t="s">
        <v>1</v>
      </c>
      <c r="F165" s="185" t="s">
        <v>182</v>
      </c>
      <c r="H165" s="186">
        <v>1.872</v>
      </c>
      <c r="I165" s="187"/>
      <c r="L165" s="183"/>
      <c r="M165" s="188"/>
      <c r="N165" s="189"/>
      <c r="O165" s="189"/>
      <c r="P165" s="189"/>
      <c r="Q165" s="189"/>
      <c r="R165" s="189"/>
      <c r="S165" s="189"/>
      <c r="T165" s="190"/>
      <c r="AT165" s="184" t="s">
        <v>145</v>
      </c>
      <c r="AU165" s="184" t="s">
        <v>87</v>
      </c>
      <c r="AV165" s="14" t="s">
        <v>87</v>
      </c>
      <c r="AW165" s="14" t="s">
        <v>33</v>
      </c>
      <c r="AX165" s="14" t="s">
        <v>77</v>
      </c>
      <c r="AY165" s="184" t="s">
        <v>137</v>
      </c>
    </row>
    <row r="166" spans="2:51" s="13" customFormat="1" ht="12">
      <c r="B166" s="175"/>
      <c r="D166" s="176" t="s">
        <v>145</v>
      </c>
      <c r="E166" s="177" t="s">
        <v>1</v>
      </c>
      <c r="F166" s="178" t="s">
        <v>183</v>
      </c>
      <c r="H166" s="177" t="s">
        <v>1</v>
      </c>
      <c r="I166" s="179"/>
      <c r="L166" s="175"/>
      <c r="M166" s="180"/>
      <c r="N166" s="181"/>
      <c r="O166" s="181"/>
      <c r="P166" s="181"/>
      <c r="Q166" s="181"/>
      <c r="R166" s="181"/>
      <c r="S166" s="181"/>
      <c r="T166" s="182"/>
      <c r="AT166" s="177" t="s">
        <v>145</v>
      </c>
      <c r="AU166" s="177" t="s">
        <v>87</v>
      </c>
      <c r="AV166" s="13" t="s">
        <v>85</v>
      </c>
      <c r="AW166" s="13" t="s">
        <v>33</v>
      </c>
      <c r="AX166" s="13" t="s">
        <v>77</v>
      </c>
      <c r="AY166" s="177" t="s">
        <v>137</v>
      </c>
    </row>
    <row r="167" spans="2:51" s="13" customFormat="1" ht="12">
      <c r="B167" s="175"/>
      <c r="D167" s="176" t="s">
        <v>145</v>
      </c>
      <c r="E167" s="177" t="s">
        <v>1</v>
      </c>
      <c r="F167" s="178" t="s">
        <v>184</v>
      </c>
      <c r="H167" s="177" t="s">
        <v>1</v>
      </c>
      <c r="I167" s="179"/>
      <c r="L167" s="175"/>
      <c r="M167" s="180"/>
      <c r="N167" s="181"/>
      <c r="O167" s="181"/>
      <c r="P167" s="181"/>
      <c r="Q167" s="181"/>
      <c r="R167" s="181"/>
      <c r="S167" s="181"/>
      <c r="T167" s="182"/>
      <c r="AT167" s="177" t="s">
        <v>145</v>
      </c>
      <c r="AU167" s="177" t="s">
        <v>87</v>
      </c>
      <c r="AV167" s="13" t="s">
        <v>85</v>
      </c>
      <c r="AW167" s="13" t="s">
        <v>33</v>
      </c>
      <c r="AX167" s="13" t="s">
        <v>77</v>
      </c>
      <c r="AY167" s="177" t="s">
        <v>137</v>
      </c>
    </row>
    <row r="168" spans="2:51" s="14" customFormat="1" ht="12">
      <c r="B168" s="183"/>
      <c r="D168" s="176" t="s">
        <v>145</v>
      </c>
      <c r="E168" s="184" t="s">
        <v>1</v>
      </c>
      <c r="F168" s="185" t="s">
        <v>185</v>
      </c>
      <c r="H168" s="186">
        <v>0.891</v>
      </c>
      <c r="I168" s="187"/>
      <c r="L168" s="183"/>
      <c r="M168" s="188"/>
      <c r="N168" s="189"/>
      <c r="O168" s="189"/>
      <c r="P168" s="189"/>
      <c r="Q168" s="189"/>
      <c r="R168" s="189"/>
      <c r="S168" s="189"/>
      <c r="T168" s="190"/>
      <c r="AT168" s="184" t="s">
        <v>145</v>
      </c>
      <c r="AU168" s="184" t="s">
        <v>87</v>
      </c>
      <c r="AV168" s="14" t="s">
        <v>87</v>
      </c>
      <c r="AW168" s="14" t="s">
        <v>33</v>
      </c>
      <c r="AX168" s="14" t="s">
        <v>77</v>
      </c>
      <c r="AY168" s="184" t="s">
        <v>137</v>
      </c>
    </row>
    <row r="169" spans="2:51" s="14" customFormat="1" ht="12">
      <c r="B169" s="183"/>
      <c r="D169" s="176" t="s">
        <v>145</v>
      </c>
      <c r="E169" s="184" t="s">
        <v>1</v>
      </c>
      <c r="F169" s="185" t="s">
        <v>186</v>
      </c>
      <c r="H169" s="186">
        <v>0.405</v>
      </c>
      <c r="I169" s="187"/>
      <c r="L169" s="183"/>
      <c r="M169" s="188"/>
      <c r="N169" s="189"/>
      <c r="O169" s="189"/>
      <c r="P169" s="189"/>
      <c r="Q169" s="189"/>
      <c r="R169" s="189"/>
      <c r="S169" s="189"/>
      <c r="T169" s="190"/>
      <c r="AT169" s="184" t="s">
        <v>145</v>
      </c>
      <c r="AU169" s="184" t="s">
        <v>87</v>
      </c>
      <c r="AV169" s="14" t="s">
        <v>87</v>
      </c>
      <c r="AW169" s="14" t="s">
        <v>33</v>
      </c>
      <c r="AX169" s="14" t="s">
        <v>77</v>
      </c>
      <c r="AY169" s="184" t="s">
        <v>137</v>
      </c>
    </row>
    <row r="170" spans="2:51" s="15" customFormat="1" ht="12">
      <c r="B170" s="191"/>
      <c r="D170" s="176" t="s">
        <v>145</v>
      </c>
      <c r="E170" s="192" t="s">
        <v>1</v>
      </c>
      <c r="F170" s="193" t="s">
        <v>149</v>
      </c>
      <c r="H170" s="194">
        <v>12.902</v>
      </c>
      <c r="I170" s="195"/>
      <c r="L170" s="191"/>
      <c r="M170" s="196"/>
      <c r="N170" s="197"/>
      <c r="O170" s="197"/>
      <c r="P170" s="197"/>
      <c r="Q170" s="197"/>
      <c r="R170" s="197"/>
      <c r="S170" s="197"/>
      <c r="T170" s="198"/>
      <c r="AT170" s="192" t="s">
        <v>145</v>
      </c>
      <c r="AU170" s="192" t="s">
        <v>87</v>
      </c>
      <c r="AV170" s="15" t="s">
        <v>143</v>
      </c>
      <c r="AW170" s="15" t="s">
        <v>33</v>
      </c>
      <c r="AX170" s="15" t="s">
        <v>85</v>
      </c>
      <c r="AY170" s="192" t="s">
        <v>137</v>
      </c>
    </row>
    <row r="171" spans="1:65" s="2" customFormat="1" ht="21.75" customHeight="1">
      <c r="A171" s="33"/>
      <c r="B171" s="161"/>
      <c r="C171" s="162" t="s">
        <v>187</v>
      </c>
      <c r="D171" s="162" t="s">
        <v>139</v>
      </c>
      <c r="E171" s="163" t="s">
        <v>188</v>
      </c>
      <c r="F171" s="164" t="s">
        <v>189</v>
      </c>
      <c r="G171" s="165" t="s">
        <v>157</v>
      </c>
      <c r="H171" s="166">
        <v>65.64</v>
      </c>
      <c r="I171" s="167"/>
      <c r="J171" s="168">
        <f>ROUND(I171*H171,2)</f>
        <v>0</v>
      </c>
      <c r="K171" s="164" t="s">
        <v>1237</v>
      </c>
      <c r="L171" s="34"/>
      <c r="M171" s="169" t="s">
        <v>1</v>
      </c>
      <c r="N171" s="170" t="s">
        <v>42</v>
      </c>
      <c r="O171" s="59"/>
      <c r="P171" s="171">
        <f>O171*H171</f>
        <v>0</v>
      </c>
      <c r="Q171" s="171">
        <v>0</v>
      </c>
      <c r="R171" s="171">
        <f>Q171*H171</f>
        <v>0</v>
      </c>
      <c r="S171" s="171">
        <v>0</v>
      </c>
      <c r="T171" s="17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3" t="s">
        <v>143</v>
      </c>
      <c r="AT171" s="173" t="s">
        <v>139</v>
      </c>
      <c r="AU171" s="173" t="s">
        <v>87</v>
      </c>
      <c r="AY171" s="18" t="s">
        <v>137</v>
      </c>
      <c r="BE171" s="174">
        <f>IF(N171="základní",J171,0)</f>
        <v>0</v>
      </c>
      <c r="BF171" s="174">
        <f>IF(N171="snížená",J171,0)</f>
        <v>0</v>
      </c>
      <c r="BG171" s="174">
        <f>IF(N171="zákl. přenesená",J171,0)</f>
        <v>0</v>
      </c>
      <c r="BH171" s="174">
        <f>IF(N171="sníž. přenesená",J171,0)</f>
        <v>0</v>
      </c>
      <c r="BI171" s="174">
        <f>IF(N171="nulová",J171,0)</f>
        <v>0</v>
      </c>
      <c r="BJ171" s="18" t="s">
        <v>85</v>
      </c>
      <c r="BK171" s="174">
        <f>ROUND(I171*H171,2)</f>
        <v>0</v>
      </c>
      <c r="BL171" s="18" t="s">
        <v>143</v>
      </c>
      <c r="BM171" s="173" t="s">
        <v>190</v>
      </c>
    </row>
    <row r="172" spans="2:51" s="13" customFormat="1" ht="12">
      <c r="B172" s="175"/>
      <c r="D172" s="176" t="s">
        <v>145</v>
      </c>
      <c r="E172" s="177" t="s">
        <v>1</v>
      </c>
      <c r="F172" s="178" t="s">
        <v>191</v>
      </c>
      <c r="H172" s="177" t="s">
        <v>1</v>
      </c>
      <c r="I172" s="179"/>
      <c r="L172" s="175"/>
      <c r="M172" s="180"/>
      <c r="N172" s="181"/>
      <c r="O172" s="181"/>
      <c r="P172" s="181"/>
      <c r="Q172" s="181"/>
      <c r="R172" s="181"/>
      <c r="S172" s="181"/>
      <c r="T172" s="182"/>
      <c r="AT172" s="177" t="s">
        <v>145</v>
      </c>
      <c r="AU172" s="177" t="s">
        <v>87</v>
      </c>
      <c r="AV172" s="13" t="s">
        <v>85</v>
      </c>
      <c r="AW172" s="13" t="s">
        <v>33</v>
      </c>
      <c r="AX172" s="13" t="s">
        <v>77</v>
      </c>
      <c r="AY172" s="177" t="s">
        <v>137</v>
      </c>
    </row>
    <row r="173" spans="2:51" s="14" customFormat="1" ht="12">
      <c r="B173" s="183"/>
      <c r="D173" s="176" t="s">
        <v>145</v>
      </c>
      <c r="E173" s="184" t="s">
        <v>1</v>
      </c>
      <c r="F173" s="185" t="s">
        <v>192</v>
      </c>
      <c r="H173" s="186">
        <v>44.67</v>
      </c>
      <c r="I173" s="187"/>
      <c r="L173" s="183"/>
      <c r="M173" s="188"/>
      <c r="N173" s="189"/>
      <c r="O173" s="189"/>
      <c r="P173" s="189"/>
      <c r="Q173" s="189"/>
      <c r="R173" s="189"/>
      <c r="S173" s="189"/>
      <c r="T173" s="190"/>
      <c r="AT173" s="184" t="s">
        <v>145</v>
      </c>
      <c r="AU173" s="184" t="s">
        <v>87</v>
      </c>
      <c r="AV173" s="14" t="s">
        <v>87</v>
      </c>
      <c r="AW173" s="14" t="s">
        <v>33</v>
      </c>
      <c r="AX173" s="14" t="s">
        <v>77</v>
      </c>
      <c r="AY173" s="184" t="s">
        <v>137</v>
      </c>
    </row>
    <row r="174" spans="2:51" s="14" customFormat="1" ht="12">
      <c r="B174" s="183"/>
      <c r="D174" s="176" t="s">
        <v>145</v>
      </c>
      <c r="E174" s="184" t="s">
        <v>1</v>
      </c>
      <c r="F174" s="185" t="s">
        <v>193</v>
      </c>
      <c r="H174" s="186">
        <v>6.12</v>
      </c>
      <c r="I174" s="187"/>
      <c r="L174" s="183"/>
      <c r="M174" s="188"/>
      <c r="N174" s="189"/>
      <c r="O174" s="189"/>
      <c r="P174" s="189"/>
      <c r="Q174" s="189"/>
      <c r="R174" s="189"/>
      <c r="S174" s="189"/>
      <c r="T174" s="190"/>
      <c r="AT174" s="184" t="s">
        <v>145</v>
      </c>
      <c r="AU174" s="184" t="s">
        <v>87</v>
      </c>
      <c r="AV174" s="14" t="s">
        <v>87</v>
      </c>
      <c r="AW174" s="14" t="s">
        <v>33</v>
      </c>
      <c r="AX174" s="14" t="s">
        <v>77</v>
      </c>
      <c r="AY174" s="184" t="s">
        <v>137</v>
      </c>
    </row>
    <row r="175" spans="2:51" s="13" customFormat="1" ht="12">
      <c r="B175" s="175"/>
      <c r="D175" s="176" t="s">
        <v>145</v>
      </c>
      <c r="E175" s="177" t="s">
        <v>1</v>
      </c>
      <c r="F175" s="178" t="s">
        <v>194</v>
      </c>
      <c r="H175" s="177" t="s">
        <v>1</v>
      </c>
      <c r="I175" s="179"/>
      <c r="L175" s="175"/>
      <c r="M175" s="180"/>
      <c r="N175" s="181"/>
      <c r="O175" s="181"/>
      <c r="P175" s="181"/>
      <c r="Q175" s="181"/>
      <c r="R175" s="181"/>
      <c r="S175" s="181"/>
      <c r="T175" s="182"/>
      <c r="AT175" s="177" t="s">
        <v>145</v>
      </c>
      <c r="AU175" s="177" t="s">
        <v>87</v>
      </c>
      <c r="AV175" s="13" t="s">
        <v>85</v>
      </c>
      <c r="AW175" s="13" t="s">
        <v>33</v>
      </c>
      <c r="AX175" s="13" t="s">
        <v>77</v>
      </c>
      <c r="AY175" s="177" t="s">
        <v>137</v>
      </c>
    </row>
    <row r="176" spans="2:51" s="14" customFormat="1" ht="12">
      <c r="B176" s="183"/>
      <c r="D176" s="176" t="s">
        <v>145</v>
      </c>
      <c r="E176" s="184" t="s">
        <v>1</v>
      </c>
      <c r="F176" s="185" t="s">
        <v>195</v>
      </c>
      <c r="H176" s="186">
        <v>14.85</v>
      </c>
      <c r="I176" s="187"/>
      <c r="L176" s="183"/>
      <c r="M176" s="188"/>
      <c r="N176" s="189"/>
      <c r="O176" s="189"/>
      <c r="P176" s="189"/>
      <c r="Q176" s="189"/>
      <c r="R176" s="189"/>
      <c r="S176" s="189"/>
      <c r="T176" s="190"/>
      <c r="AT176" s="184" t="s">
        <v>145</v>
      </c>
      <c r="AU176" s="184" t="s">
        <v>87</v>
      </c>
      <c r="AV176" s="14" t="s">
        <v>87</v>
      </c>
      <c r="AW176" s="14" t="s">
        <v>33</v>
      </c>
      <c r="AX176" s="14" t="s">
        <v>77</v>
      </c>
      <c r="AY176" s="184" t="s">
        <v>137</v>
      </c>
    </row>
    <row r="177" spans="2:51" s="15" customFormat="1" ht="12">
      <c r="B177" s="191"/>
      <c r="D177" s="176" t="s">
        <v>145</v>
      </c>
      <c r="E177" s="192" t="s">
        <v>1</v>
      </c>
      <c r="F177" s="193" t="s">
        <v>149</v>
      </c>
      <c r="H177" s="194">
        <v>65.64</v>
      </c>
      <c r="I177" s="195"/>
      <c r="L177" s="191"/>
      <c r="M177" s="196"/>
      <c r="N177" s="197"/>
      <c r="O177" s="197"/>
      <c r="P177" s="197"/>
      <c r="Q177" s="197"/>
      <c r="R177" s="197"/>
      <c r="S177" s="197"/>
      <c r="T177" s="198"/>
      <c r="AT177" s="192" t="s">
        <v>145</v>
      </c>
      <c r="AU177" s="192" t="s">
        <v>87</v>
      </c>
      <c r="AV177" s="15" t="s">
        <v>143</v>
      </c>
      <c r="AW177" s="15" t="s">
        <v>33</v>
      </c>
      <c r="AX177" s="15" t="s">
        <v>85</v>
      </c>
      <c r="AY177" s="192" t="s">
        <v>137</v>
      </c>
    </row>
    <row r="178" spans="1:65" s="2" customFormat="1" ht="21.75" customHeight="1">
      <c r="A178" s="33"/>
      <c r="B178" s="161"/>
      <c r="C178" s="162" t="s">
        <v>196</v>
      </c>
      <c r="D178" s="162" t="s">
        <v>139</v>
      </c>
      <c r="E178" s="163" t="s">
        <v>197</v>
      </c>
      <c r="F178" s="164" t="s">
        <v>198</v>
      </c>
      <c r="G178" s="165" t="s">
        <v>157</v>
      </c>
      <c r="H178" s="166">
        <v>354.782</v>
      </c>
      <c r="I178" s="167"/>
      <c r="J178" s="168">
        <f>ROUND(I178*H178,2)</f>
        <v>0</v>
      </c>
      <c r="K178" s="164" t="s">
        <v>1237</v>
      </c>
      <c r="L178" s="34"/>
      <c r="M178" s="169" t="s">
        <v>1</v>
      </c>
      <c r="N178" s="170" t="s">
        <v>42</v>
      </c>
      <c r="O178" s="59"/>
      <c r="P178" s="171">
        <f>O178*H178</f>
        <v>0</v>
      </c>
      <c r="Q178" s="171">
        <v>0</v>
      </c>
      <c r="R178" s="171">
        <f>Q178*H178</f>
        <v>0</v>
      </c>
      <c r="S178" s="171">
        <v>0</v>
      </c>
      <c r="T178" s="17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3" t="s">
        <v>143</v>
      </c>
      <c r="AT178" s="173" t="s">
        <v>139</v>
      </c>
      <c r="AU178" s="173" t="s">
        <v>87</v>
      </c>
      <c r="AY178" s="18" t="s">
        <v>137</v>
      </c>
      <c r="BE178" s="174">
        <f>IF(N178="základní",J178,0)</f>
        <v>0</v>
      </c>
      <c r="BF178" s="174">
        <f>IF(N178="snížená",J178,0)</f>
        <v>0</v>
      </c>
      <c r="BG178" s="174">
        <f>IF(N178="zákl. přenesená",J178,0)</f>
        <v>0</v>
      </c>
      <c r="BH178" s="174">
        <f>IF(N178="sníž. přenesená",J178,0)</f>
        <v>0</v>
      </c>
      <c r="BI178" s="174">
        <f>IF(N178="nulová",J178,0)</f>
        <v>0</v>
      </c>
      <c r="BJ178" s="18" t="s">
        <v>85</v>
      </c>
      <c r="BK178" s="174">
        <f>ROUND(I178*H178,2)</f>
        <v>0</v>
      </c>
      <c r="BL178" s="18" t="s">
        <v>143</v>
      </c>
      <c r="BM178" s="173" t="s">
        <v>199</v>
      </c>
    </row>
    <row r="179" spans="2:51" s="14" customFormat="1" ht="12">
      <c r="B179" s="183"/>
      <c r="D179" s="176" t="s">
        <v>145</v>
      </c>
      <c r="E179" s="184" t="s">
        <v>1</v>
      </c>
      <c r="F179" s="185" t="s">
        <v>200</v>
      </c>
      <c r="H179" s="186">
        <v>354.782</v>
      </c>
      <c r="I179" s="187"/>
      <c r="L179" s="183"/>
      <c r="M179" s="188"/>
      <c r="N179" s="189"/>
      <c r="O179" s="189"/>
      <c r="P179" s="189"/>
      <c r="Q179" s="189"/>
      <c r="R179" s="189"/>
      <c r="S179" s="189"/>
      <c r="T179" s="190"/>
      <c r="AT179" s="184" t="s">
        <v>145</v>
      </c>
      <c r="AU179" s="184" t="s">
        <v>87</v>
      </c>
      <c r="AV179" s="14" t="s">
        <v>87</v>
      </c>
      <c r="AW179" s="14" t="s">
        <v>33</v>
      </c>
      <c r="AX179" s="14" t="s">
        <v>85</v>
      </c>
      <c r="AY179" s="184" t="s">
        <v>137</v>
      </c>
    </row>
    <row r="180" spans="1:65" s="2" customFormat="1" ht="21.75" customHeight="1">
      <c r="A180" s="33"/>
      <c r="B180" s="161"/>
      <c r="C180" s="162" t="s">
        <v>201</v>
      </c>
      <c r="D180" s="162" t="s">
        <v>139</v>
      </c>
      <c r="E180" s="163" t="s">
        <v>202</v>
      </c>
      <c r="F180" s="164" t="s">
        <v>203</v>
      </c>
      <c r="G180" s="165" t="s">
        <v>157</v>
      </c>
      <c r="H180" s="166">
        <v>350.307</v>
      </c>
      <c r="I180" s="167"/>
      <c r="J180" s="168">
        <f>ROUND(I180*H180,2)</f>
        <v>0</v>
      </c>
      <c r="K180" s="164" t="s">
        <v>1237</v>
      </c>
      <c r="L180" s="34"/>
      <c r="M180" s="169" t="s">
        <v>1</v>
      </c>
      <c r="N180" s="170" t="s">
        <v>42</v>
      </c>
      <c r="O180" s="59"/>
      <c r="P180" s="171">
        <f>O180*H180</f>
        <v>0</v>
      </c>
      <c r="Q180" s="171">
        <v>0</v>
      </c>
      <c r="R180" s="171">
        <f>Q180*H180</f>
        <v>0</v>
      </c>
      <c r="S180" s="171">
        <v>0</v>
      </c>
      <c r="T180" s="17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3" t="s">
        <v>143</v>
      </c>
      <c r="AT180" s="173" t="s">
        <v>139</v>
      </c>
      <c r="AU180" s="173" t="s">
        <v>87</v>
      </c>
      <c r="AY180" s="18" t="s">
        <v>137</v>
      </c>
      <c r="BE180" s="174">
        <f>IF(N180="základní",J180,0)</f>
        <v>0</v>
      </c>
      <c r="BF180" s="174">
        <f>IF(N180="snížená",J180,0)</f>
        <v>0</v>
      </c>
      <c r="BG180" s="174">
        <f>IF(N180="zákl. přenesená",J180,0)</f>
        <v>0</v>
      </c>
      <c r="BH180" s="174">
        <f>IF(N180="sníž. přenesená",J180,0)</f>
        <v>0</v>
      </c>
      <c r="BI180" s="174">
        <f>IF(N180="nulová",J180,0)</f>
        <v>0</v>
      </c>
      <c r="BJ180" s="18" t="s">
        <v>85</v>
      </c>
      <c r="BK180" s="174">
        <f>ROUND(I180*H180,2)</f>
        <v>0</v>
      </c>
      <c r="BL180" s="18" t="s">
        <v>143</v>
      </c>
      <c r="BM180" s="173" t="s">
        <v>204</v>
      </c>
    </row>
    <row r="181" spans="2:51" s="14" customFormat="1" ht="12">
      <c r="B181" s="183"/>
      <c r="D181" s="176" t="s">
        <v>145</v>
      </c>
      <c r="E181" s="184" t="s">
        <v>1</v>
      </c>
      <c r="F181" s="185" t="s">
        <v>205</v>
      </c>
      <c r="H181" s="186">
        <v>350.307</v>
      </c>
      <c r="I181" s="187"/>
      <c r="L181" s="183"/>
      <c r="M181" s="188"/>
      <c r="N181" s="189"/>
      <c r="O181" s="189"/>
      <c r="P181" s="189"/>
      <c r="Q181" s="189"/>
      <c r="R181" s="189"/>
      <c r="S181" s="189"/>
      <c r="T181" s="190"/>
      <c r="AT181" s="184" t="s">
        <v>145</v>
      </c>
      <c r="AU181" s="184" t="s">
        <v>87</v>
      </c>
      <c r="AV181" s="14" t="s">
        <v>87</v>
      </c>
      <c r="AW181" s="14" t="s">
        <v>33</v>
      </c>
      <c r="AX181" s="14" t="s">
        <v>85</v>
      </c>
      <c r="AY181" s="184" t="s">
        <v>137</v>
      </c>
    </row>
    <row r="182" spans="1:65" s="2" customFormat="1" ht="21.75" customHeight="1">
      <c r="A182" s="33"/>
      <c r="B182" s="161"/>
      <c r="C182" s="162" t="s">
        <v>206</v>
      </c>
      <c r="D182" s="162" t="s">
        <v>139</v>
      </c>
      <c r="E182" s="163" t="s">
        <v>207</v>
      </c>
      <c r="F182" s="164" t="s">
        <v>208</v>
      </c>
      <c r="G182" s="165" t="s">
        <v>142</v>
      </c>
      <c r="H182" s="166">
        <v>1309.44</v>
      </c>
      <c r="I182" s="167"/>
      <c r="J182" s="168">
        <f>ROUND(I182*H182,2)</f>
        <v>0</v>
      </c>
      <c r="K182" s="164" t="s">
        <v>1237</v>
      </c>
      <c r="L182" s="34"/>
      <c r="M182" s="169" t="s">
        <v>1</v>
      </c>
      <c r="N182" s="170" t="s">
        <v>42</v>
      </c>
      <c r="O182" s="59"/>
      <c r="P182" s="171">
        <f>O182*H182</f>
        <v>0</v>
      </c>
      <c r="Q182" s="171">
        <v>0</v>
      </c>
      <c r="R182" s="171">
        <f>Q182*H182</f>
        <v>0</v>
      </c>
      <c r="S182" s="171">
        <v>0</v>
      </c>
      <c r="T182" s="17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3" t="s">
        <v>143</v>
      </c>
      <c r="AT182" s="173" t="s">
        <v>139</v>
      </c>
      <c r="AU182" s="173" t="s">
        <v>87</v>
      </c>
      <c r="AY182" s="18" t="s">
        <v>137</v>
      </c>
      <c r="BE182" s="174">
        <f>IF(N182="základní",J182,0)</f>
        <v>0</v>
      </c>
      <c r="BF182" s="174">
        <f>IF(N182="snížená",J182,0)</f>
        <v>0</v>
      </c>
      <c r="BG182" s="174">
        <f>IF(N182="zákl. přenesená",J182,0)</f>
        <v>0</v>
      </c>
      <c r="BH182" s="174">
        <f>IF(N182="sníž. přenesená",J182,0)</f>
        <v>0</v>
      </c>
      <c r="BI182" s="174">
        <f>IF(N182="nulová",J182,0)</f>
        <v>0</v>
      </c>
      <c r="BJ182" s="18" t="s">
        <v>85</v>
      </c>
      <c r="BK182" s="174">
        <f>ROUND(I182*H182,2)</f>
        <v>0</v>
      </c>
      <c r="BL182" s="18" t="s">
        <v>143</v>
      </c>
      <c r="BM182" s="173" t="s">
        <v>209</v>
      </c>
    </row>
    <row r="183" spans="2:51" s="13" customFormat="1" ht="12">
      <c r="B183" s="175"/>
      <c r="D183" s="176" t="s">
        <v>145</v>
      </c>
      <c r="E183" s="177" t="s">
        <v>1</v>
      </c>
      <c r="F183" s="178" t="s">
        <v>210</v>
      </c>
      <c r="H183" s="177" t="s">
        <v>1</v>
      </c>
      <c r="I183" s="179"/>
      <c r="L183" s="175"/>
      <c r="M183" s="180"/>
      <c r="N183" s="181"/>
      <c r="O183" s="181"/>
      <c r="P183" s="181"/>
      <c r="Q183" s="181"/>
      <c r="R183" s="181"/>
      <c r="S183" s="181"/>
      <c r="T183" s="182"/>
      <c r="AT183" s="177" t="s">
        <v>145</v>
      </c>
      <c r="AU183" s="177" t="s">
        <v>87</v>
      </c>
      <c r="AV183" s="13" t="s">
        <v>85</v>
      </c>
      <c r="AW183" s="13" t="s">
        <v>33</v>
      </c>
      <c r="AX183" s="13" t="s">
        <v>77</v>
      </c>
      <c r="AY183" s="177" t="s">
        <v>137</v>
      </c>
    </row>
    <row r="184" spans="2:51" s="13" customFormat="1" ht="12">
      <c r="B184" s="175"/>
      <c r="D184" s="176" t="s">
        <v>145</v>
      </c>
      <c r="E184" s="177" t="s">
        <v>1</v>
      </c>
      <c r="F184" s="178" t="s">
        <v>211</v>
      </c>
      <c r="H184" s="177" t="s">
        <v>1</v>
      </c>
      <c r="I184" s="179"/>
      <c r="L184" s="175"/>
      <c r="M184" s="180"/>
      <c r="N184" s="181"/>
      <c r="O184" s="181"/>
      <c r="P184" s="181"/>
      <c r="Q184" s="181"/>
      <c r="R184" s="181"/>
      <c r="S184" s="181"/>
      <c r="T184" s="182"/>
      <c r="AT184" s="177" t="s">
        <v>145</v>
      </c>
      <c r="AU184" s="177" t="s">
        <v>87</v>
      </c>
      <c r="AV184" s="13" t="s">
        <v>85</v>
      </c>
      <c r="AW184" s="13" t="s">
        <v>33</v>
      </c>
      <c r="AX184" s="13" t="s">
        <v>77</v>
      </c>
      <c r="AY184" s="177" t="s">
        <v>137</v>
      </c>
    </row>
    <row r="185" spans="2:51" s="14" customFormat="1" ht="12">
      <c r="B185" s="183"/>
      <c r="D185" s="176" t="s">
        <v>145</v>
      </c>
      <c r="E185" s="184" t="s">
        <v>1</v>
      </c>
      <c r="F185" s="185" t="s">
        <v>212</v>
      </c>
      <c r="H185" s="186">
        <v>658.84</v>
      </c>
      <c r="I185" s="187"/>
      <c r="L185" s="183"/>
      <c r="M185" s="188"/>
      <c r="N185" s="189"/>
      <c r="O185" s="189"/>
      <c r="P185" s="189"/>
      <c r="Q185" s="189"/>
      <c r="R185" s="189"/>
      <c r="S185" s="189"/>
      <c r="T185" s="190"/>
      <c r="AT185" s="184" t="s">
        <v>145</v>
      </c>
      <c r="AU185" s="184" t="s">
        <v>87</v>
      </c>
      <c r="AV185" s="14" t="s">
        <v>87</v>
      </c>
      <c r="AW185" s="14" t="s">
        <v>33</v>
      </c>
      <c r="AX185" s="14" t="s">
        <v>77</v>
      </c>
      <c r="AY185" s="184" t="s">
        <v>137</v>
      </c>
    </row>
    <row r="186" spans="2:51" s="13" customFormat="1" ht="12">
      <c r="B186" s="175"/>
      <c r="D186" s="176" t="s">
        <v>145</v>
      </c>
      <c r="E186" s="177" t="s">
        <v>1</v>
      </c>
      <c r="F186" s="178" t="s">
        <v>213</v>
      </c>
      <c r="H186" s="177" t="s">
        <v>1</v>
      </c>
      <c r="I186" s="179"/>
      <c r="L186" s="175"/>
      <c r="M186" s="180"/>
      <c r="N186" s="181"/>
      <c r="O186" s="181"/>
      <c r="P186" s="181"/>
      <c r="Q186" s="181"/>
      <c r="R186" s="181"/>
      <c r="S186" s="181"/>
      <c r="T186" s="182"/>
      <c r="AT186" s="177" t="s">
        <v>145</v>
      </c>
      <c r="AU186" s="177" t="s">
        <v>87</v>
      </c>
      <c r="AV186" s="13" t="s">
        <v>85</v>
      </c>
      <c r="AW186" s="13" t="s">
        <v>33</v>
      </c>
      <c r="AX186" s="13" t="s">
        <v>77</v>
      </c>
      <c r="AY186" s="177" t="s">
        <v>137</v>
      </c>
    </row>
    <row r="187" spans="2:51" s="13" customFormat="1" ht="12">
      <c r="B187" s="175"/>
      <c r="D187" s="176" t="s">
        <v>145</v>
      </c>
      <c r="E187" s="177" t="s">
        <v>1</v>
      </c>
      <c r="F187" s="178" t="s">
        <v>214</v>
      </c>
      <c r="H187" s="177" t="s">
        <v>1</v>
      </c>
      <c r="I187" s="179"/>
      <c r="L187" s="175"/>
      <c r="M187" s="180"/>
      <c r="N187" s="181"/>
      <c r="O187" s="181"/>
      <c r="P187" s="181"/>
      <c r="Q187" s="181"/>
      <c r="R187" s="181"/>
      <c r="S187" s="181"/>
      <c r="T187" s="182"/>
      <c r="AT187" s="177" t="s">
        <v>145</v>
      </c>
      <c r="AU187" s="177" t="s">
        <v>87</v>
      </c>
      <c r="AV187" s="13" t="s">
        <v>85</v>
      </c>
      <c r="AW187" s="13" t="s">
        <v>33</v>
      </c>
      <c r="AX187" s="13" t="s">
        <v>77</v>
      </c>
      <c r="AY187" s="177" t="s">
        <v>137</v>
      </c>
    </row>
    <row r="188" spans="2:51" s="14" customFormat="1" ht="12">
      <c r="B188" s="183"/>
      <c r="D188" s="176" t="s">
        <v>145</v>
      </c>
      <c r="E188" s="184" t="s">
        <v>1</v>
      </c>
      <c r="F188" s="185" t="s">
        <v>215</v>
      </c>
      <c r="H188" s="186">
        <v>639.6</v>
      </c>
      <c r="I188" s="187"/>
      <c r="L188" s="183"/>
      <c r="M188" s="188"/>
      <c r="N188" s="189"/>
      <c r="O188" s="189"/>
      <c r="P188" s="189"/>
      <c r="Q188" s="189"/>
      <c r="R188" s="189"/>
      <c r="S188" s="189"/>
      <c r="T188" s="190"/>
      <c r="AT188" s="184" t="s">
        <v>145</v>
      </c>
      <c r="AU188" s="184" t="s">
        <v>87</v>
      </c>
      <c r="AV188" s="14" t="s">
        <v>87</v>
      </c>
      <c r="AW188" s="14" t="s">
        <v>33</v>
      </c>
      <c r="AX188" s="14" t="s">
        <v>77</v>
      </c>
      <c r="AY188" s="184" t="s">
        <v>137</v>
      </c>
    </row>
    <row r="189" spans="2:51" s="14" customFormat="1" ht="12">
      <c r="B189" s="183"/>
      <c r="D189" s="176" t="s">
        <v>145</v>
      </c>
      <c r="E189" s="184" t="s">
        <v>1</v>
      </c>
      <c r="F189" s="185" t="s">
        <v>216</v>
      </c>
      <c r="H189" s="186">
        <v>11</v>
      </c>
      <c r="I189" s="187"/>
      <c r="L189" s="183"/>
      <c r="M189" s="188"/>
      <c r="N189" s="189"/>
      <c r="O189" s="189"/>
      <c r="P189" s="189"/>
      <c r="Q189" s="189"/>
      <c r="R189" s="189"/>
      <c r="S189" s="189"/>
      <c r="T189" s="190"/>
      <c r="AT189" s="184" t="s">
        <v>145</v>
      </c>
      <c r="AU189" s="184" t="s">
        <v>87</v>
      </c>
      <c r="AV189" s="14" t="s">
        <v>87</v>
      </c>
      <c r="AW189" s="14" t="s">
        <v>33</v>
      </c>
      <c r="AX189" s="14" t="s">
        <v>77</v>
      </c>
      <c r="AY189" s="184" t="s">
        <v>137</v>
      </c>
    </row>
    <row r="190" spans="2:51" s="15" customFormat="1" ht="12">
      <c r="B190" s="191"/>
      <c r="D190" s="176" t="s">
        <v>145</v>
      </c>
      <c r="E190" s="192" t="s">
        <v>1</v>
      </c>
      <c r="F190" s="193" t="s">
        <v>149</v>
      </c>
      <c r="H190" s="194">
        <v>1309.44</v>
      </c>
      <c r="I190" s="195"/>
      <c r="L190" s="191"/>
      <c r="M190" s="196"/>
      <c r="N190" s="197"/>
      <c r="O190" s="197"/>
      <c r="P190" s="197"/>
      <c r="Q190" s="197"/>
      <c r="R190" s="197"/>
      <c r="S190" s="197"/>
      <c r="T190" s="198"/>
      <c r="AT190" s="192" t="s">
        <v>145</v>
      </c>
      <c r="AU190" s="192" t="s">
        <v>87</v>
      </c>
      <c r="AV190" s="15" t="s">
        <v>143</v>
      </c>
      <c r="AW190" s="15" t="s">
        <v>33</v>
      </c>
      <c r="AX190" s="15" t="s">
        <v>85</v>
      </c>
      <c r="AY190" s="192" t="s">
        <v>137</v>
      </c>
    </row>
    <row r="191" spans="1:65" s="2" customFormat="1" ht="16.5" customHeight="1">
      <c r="A191" s="33"/>
      <c r="B191" s="161"/>
      <c r="C191" s="162" t="s">
        <v>217</v>
      </c>
      <c r="D191" s="162" t="s">
        <v>139</v>
      </c>
      <c r="E191" s="163" t="s">
        <v>218</v>
      </c>
      <c r="F191" s="164" t="s">
        <v>219</v>
      </c>
      <c r="G191" s="165" t="s">
        <v>157</v>
      </c>
      <c r="H191" s="166">
        <v>350.307</v>
      </c>
      <c r="I191" s="167"/>
      <c r="J191" s="168">
        <f>ROUND(I191*H191,2)</f>
        <v>0</v>
      </c>
      <c r="K191" s="164" t="s">
        <v>1</v>
      </c>
      <c r="L191" s="34"/>
      <c r="M191" s="169" t="s">
        <v>1</v>
      </c>
      <c r="N191" s="170" t="s">
        <v>42</v>
      </c>
      <c r="O191" s="59"/>
      <c r="P191" s="171">
        <f>O191*H191</f>
        <v>0</v>
      </c>
      <c r="Q191" s="171">
        <v>0</v>
      </c>
      <c r="R191" s="171">
        <f>Q191*H191</f>
        <v>0</v>
      </c>
      <c r="S191" s="171">
        <v>0</v>
      </c>
      <c r="T191" s="17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3" t="s">
        <v>143</v>
      </c>
      <c r="AT191" s="173" t="s">
        <v>139</v>
      </c>
      <c r="AU191" s="173" t="s">
        <v>87</v>
      </c>
      <c r="AY191" s="18" t="s">
        <v>137</v>
      </c>
      <c r="BE191" s="174">
        <f>IF(N191="základní",J191,0)</f>
        <v>0</v>
      </c>
      <c r="BF191" s="174">
        <f>IF(N191="snížená",J191,0)</f>
        <v>0</v>
      </c>
      <c r="BG191" s="174">
        <f>IF(N191="zákl. přenesená",J191,0)</f>
        <v>0</v>
      </c>
      <c r="BH191" s="174">
        <f>IF(N191="sníž. přenesená",J191,0)</f>
        <v>0</v>
      </c>
      <c r="BI191" s="174">
        <f>IF(N191="nulová",J191,0)</f>
        <v>0</v>
      </c>
      <c r="BJ191" s="18" t="s">
        <v>85</v>
      </c>
      <c r="BK191" s="174">
        <f>ROUND(I191*H191,2)</f>
        <v>0</v>
      </c>
      <c r="BL191" s="18" t="s">
        <v>143</v>
      </c>
      <c r="BM191" s="173" t="s">
        <v>220</v>
      </c>
    </row>
    <row r="192" spans="2:51" s="14" customFormat="1" ht="12">
      <c r="B192" s="183"/>
      <c r="D192" s="176" t="s">
        <v>145</v>
      </c>
      <c r="E192" s="184" t="s">
        <v>1</v>
      </c>
      <c r="F192" s="185" t="s">
        <v>205</v>
      </c>
      <c r="H192" s="186">
        <v>350.307</v>
      </c>
      <c r="I192" s="187"/>
      <c r="L192" s="183"/>
      <c r="M192" s="188"/>
      <c r="N192" s="189"/>
      <c r="O192" s="189"/>
      <c r="P192" s="189"/>
      <c r="Q192" s="189"/>
      <c r="R192" s="189"/>
      <c r="S192" s="189"/>
      <c r="T192" s="190"/>
      <c r="AT192" s="184" t="s">
        <v>145</v>
      </c>
      <c r="AU192" s="184" t="s">
        <v>87</v>
      </c>
      <c r="AV192" s="14" t="s">
        <v>87</v>
      </c>
      <c r="AW192" s="14" t="s">
        <v>33</v>
      </c>
      <c r="AX192" s="14" t="s">
        <v>85</v>
      </c>
      <c r="AY192" s="184" t="s">
        <v>137</v>
      </c>
    </row>
    <row r="193" spans="1:65" s="2" customFormat="1" ht="21.75" customHeight="1">
      <c r="A193" s="33"/>
      <c r="B193" s="161"/>
      <c r="C193" s="162" t="s">
        <v>221</v>
      </c>
      <c r="D193" s="162" t="s">
        <v>139</v>
      </c>
      <c r="E193" s="163" t="s">
        <v>222</v>
      </c>
      <c r="F193" s="164" t="s">
        <v>223</v>
      </c>
      <c r="G193" s="165" t="s">
        <v>224</v>
      </c>
      <c r="H193" s="166">
        <v>560.491</v>
      </c>
      <c r="I193" s="167"/>
      <c r="J193" s="168">
        <f>ROUND(I193*H193,2)</f>
        <v>0</v>
      </c>
      <c r="K193" s="164" t="s">
        <v>1237</v>
      </c>
      <c r="L193" s="34"/>
      <c r="M193" s="169" t="s">
        <v>1</v>
      </c>
      <c r="N193" s="170" t="s">
        <v>42</v>
      </c>
      <c r="O193" s="59"/>
      <c r="P193" s="171">
        <f>O193*H193</f>
        <v>0</v>
      </c>
      <c r="Q193" s="171">
        <v>0</v>
      </c>
      <c r="R193" s="171">
        <f>Q193*H193</f>
        <v>0</v>
      </c>
      <c r="S193" s="171">
        <v>0</v>
      </c>
      <c r="T193" s="17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3" t="s">
        <v>143</v>
      </c>
      <c r="AT193" s="173" t="s">
        <v>139</v>
      </c>
      <c r="AU193" s="173" t="s">
        <v>87</v>
      </c>
      <c r="AY193" s="18" t="s">
        <v>137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8" t="s">
        <v>85</v>
      </c>
      <c r="BK193" s="174">
        <f>ROUND(I193*H193,2)</f>
        <v>0</v>
      </c>
      <c r="BL193" s="18" t="s">
        <v>143</v>
      </c>
      <c r="BM193" s="173" t="s">
        <v>225</v>
      </c>
    </row>
    <row r="194" spans="2:51" s="14" customFormat="1" ht="12">
      <c r="B194" s="183"/>
      <c r="D194" s="176" t="s">
        <v>145</v>
      </c>
      <c r="E194" s="184" t="s">
        <v>1</v>
      </c>
      <c r="F194" s="185" t="s">
        <v>226</v>
      </c>
      <c r="H194" s="186">
        <v>560.491</v>
      </c>
      <c r="I194" s="187"/>
      <c r="L194" s="183"/>
      <c r="M194" s="188"/>
      <c r="N194" s="189"/>
      <c r="O194" s="189"/>
      <c r="P194" s="189"/>
      <c r="Q194" s="189"/>
      <c r="R194" s="189"/>
      <c r="S194" s="189"/>
      <c r="T194" s="190"/>
      <c r="AT194" s="184" t="s">
        <v>145</v>
      </c>
      <c r="AU194" s="184" t="s">
        <v>87</v>
      </c>
      <c r="AV194" s="14" t="s">
        <v>87</v>
      </c>
      <c r="AW194" s="14" t="s">
        <v>33</v>
      </c>
      <c r="AX194" s="14" t="s">
        <v>85</v>
      </c>
      <c r="AY194" s="184" t="s">
        <v>137</v>
      </c>
    </row>
    <row r="195" spans="1:65" s="2" customFormat="1" ht="21.75" customHeight="1">
      <c r="A195" s="33"/>
      <c r="B195" s="161"/>
      <c r="C195" s="162" t="s">
        <v>227</v>
      </c>
      <c r="D195" s="162" t="s">
        <v>139</v>
      </c>
      <c r="E195" s="163" t="s">
        <v>228</v>
      </c>
      <c r="F195" s="164" t="s">
        <v>229</v>
      </c>
      <c r="G195" s="165" t="s">
        <v>142</v>
      </c>
      <c r="H195" s="166">
        <v>156.2</v>
      </c>
      <c r="I195" s="167"/>
      <c r="J195" s="168">
        <f>ROUND(I195*H195,2)</f>
        <v>0</v>
      </c>
      <c r="K195" s="164" t="s">
        <v>1237</v>
      </c>
      <c r="L195" s="34"/>
      <c r="M195" s="169" t="s">
        <v>1</v>
      </c>
      <c r="N195" s="170" t="s">
        <v>42</v>
      </c>
      <c r="O195" s="59"/>
      <c r="P195" s="171">
        <f>O195*H195</f>
        <v>0</v>
      </c>
      <c r="Q195" s="171">
        <v>0</v>
      </c>
      <c r="R195" s="171">
        <f>Q195*H195</f>
        <v>0</v>
      </c>
      <c r="S195" s="171">
        <v>0</v>
      </c>
      <c r="T195" s="17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3" t="s">
        <v>143</v>
      </c>
      <c r="AT195" s="173" t="s">
        <v>139</v>
      </c>
      <c r="AU195" s="173" t="s">
        <v>87</v>
      </c>
      <c r="AY195" s="18" t="s">
        <v>137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8" t="s">
        <v>85</v>
      </c>
      <c r="BK195" s="174">
        <f>ROUND(I195*H195,2)</f>
        <v>0</v>
      </c>
      <c r="BL195" s="18" t="s">
        <v>143</v>
      </c>
      <c r="BM195" s="173" t="s">
        <v>230</v>
      </c>
    </row>
    <row r="196" spans="2:51" s="14" customFormat="1" ht="12">
      <c r="B196" s="183"/>
      <c r="D196" s="176" t="s">
        <v>145</v>
      </c>
      <c r="E196" s="184" t="s">
        <v>1</v>
      </c>
      <c r="F196" s="185" t="s">
        <v>231</v>
      </c>
      <c r="H196" s="186">
        <v>156.2</v>
      </c>
      <c r="I196" s="187"/>
      <c r="L196" s="183"/>
      <c r="M196" s="188"/>
      <c r="N196" s="189"/>
      <c r="O196" s="189"/>
      <c r="P196" s="189"/>
      <c r="Q196" s="189"/>
      <c r="R196" s="189"/>
      <c r="S196" s="189"/>
      <c r="T196" s="190"/>
      <c r="AT196" s="184" t="s">
        <v>145</v>
      </c>
      <c r="AU196" s="184" t="s">
        <v>87</v>
      </c>
      <c r="AV196" s="14" t="s">
        <v>87</v>
      </c>
      <c r="AW196" s="14" t="s">
        <v>33</v>
      </c>
      <c r="AX196" s="14" t="s">
        <v>85</v>
      </c>
      <c r="AY196" s="184" t="s">
        <v>137</v>
      </c>
    </row>
    <row r="197" spans="1:65" s="2" customFormat="1" ht="21.75" customHeight="1">
      <c r="A197" s="33"/>
      <c r="B197" s="161"/>
      <c r="C197" s="162" t="s">
        <v>232</v>
      </c>
      <c r="D197" s="162" t="s">
        <v>139</v>
      </c>
      <c r="E197" s="163" t="s">
        <v>233</v>
      </c>
      <c r="F197" s="164" t="s">
        <v>234</v>
      </c>
      <c r="G197" s="165" t="s">
        <v>142</v>
      </c>
      <c r="H197" s="166">
        <v>156.2</v>
      </c>
      <c r="I197" s="167"/>
      <c r="J197" s="168">
        <f>ROUND(I197*H197,2)</f>
        <v>0</v>
      </c>
      <c r="K197" s="164" t="s">
        <v>1237</v>
      </c>
      <c r="L197" s="34"/>
      <c r="M197" s="169" t="s">
        <v>1</v>
      </c>
      <c r="N197" s="170" t="s">
        <v>42</v>
      </c>
      <c r="O197" s="59"/>
      <c r="P197" s="171">
        <f>O197*H197</f>
        <v>0</v>
      </c>
      <c r="Q197" s="171">
        <v>0</v>
      </c>
      <c r="R197" s="171">
        <f>Q197*H197</f>
        <v>0</v>
      </c>
      <c r="S197" s="171">
        <v>0</v>
      </c>
      <c r="T197" s="17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3" t="s">
        <v>143</v>
      </c>
      <c r="AT197" s="173" t="s">
        <v>139</v>
      </c>
      <c r="AU197" s="173" t="s">
        <v>87</v>
      </c>
      <c r="AY197" s="18" t="s">
        <v>137</v>
      </c>
      <c r="BE197" s="174">
        <f>IF(N197="základní",J197,0)</f>
        <v>0</v>
      </c>
      <c r="BF197" s="174">
        <f>IF(N197="snížená",J197,0)</f>
        <v>0</v>
      </c>
      <c r="BG197" s="174">
        <f>IF(N197="zákl. přenesená",J197,0)</f>
        <v>0</v>
      </c>
      <c r="BH197" s="174">
        <f>IF(N197="sníž. přenesená",J197,0)</f>
        <v>0</v>
      </c>
      <c r="BI197" s="174">
        <f>IF(N197="nulová",J197,0)</f>
        <v>0</v>
      </c>
      <c r="BJ197" s="18" t="s">
        <v>85</v>
      </c>
      <c r="BK197" s="174">
        <f>ROUND(I197*H197,2)</f>
        <v>0</v>
      </c>
      <c r="BL197" s="18" t="s">
        <v>143</v>
      </c>
      <c r="BM197" s="173" t="s">
        <v>235</v>
      </c>
    </row>
    <row r="198" spans="2:51" s="14" customFormat="1" ht="12">
      <c r="B198" s="183"/>
      <c r="D198" s="176" t="s">
        <v>145</v>
      </c>
      <c r="E198" s="184" t="s">
        <v>1</v>
      </c>
      <c r="F198" s="185" t="s">
        <v>236</v>
      </c>
      <c r="H198" s="186">
        <v>156.2</v>
      </c>
      <c r="I198" s="187"/>
      <c r="L198" s="183"/>
      <c r="M198" s="188"/>
      <c r="N198" s="189"/>
      <c r="O198" s="189"/>
      <c r="P198" s="189"/>
      <c r="Q198" s="189"/>
      <c r="R198" s="189"/>
      <c r="S198" s="189"/>
      <c r="T198" s="190"/>
      <c r="AT198" s="184" t="s">
        <v>145</v>
      </c>
      <c r="AU198" s="184" t="s">
        <v>87</v>
      </c>
      <c r="AV198" s="14" t="s">
        <v>87</v>
      </c>
      <c r="AW198" s="14" t="s">
        <v>33</v>
      </c>
      <c r="AX198" s="14" t="s">
        <v>85</v>
      </c>
      <c r="AY198" s="184" t="s">
        <v>137</v>
      </c>
    </row>
    <row r="199" spans="1:65" s="2" customFormat="1" ht="21.75" customHeight="1">
      <c r="A199" s="33"/>
      <c r="B199" s="161"/>
      <c r="C199" s="162" t="s">
        <v>237</v>
      </c>
      <c r="D199" s="162" t="s">
        <v>139</v>
      </c>
      <c r="E199" s="163" t="s">
        <v>238</v>
      </c>
      <c r="F199" s="164" t="s">
        <v>239</v>
      </c>
      <c r="G199" s="165" t="s">
        <v>142</v>
      </c>
      <c r="H199" s="166">
        <v>1309.44</v>
      </c>
      <c r="I199" s="167"/>
      <c r="J199" s="168">
        <f>ROUND(I199*H199,2)</f>
        <v>0</v>
      </c>
      <c r="K199" s="164" t="s">
        <v>1237</v>
      </c>
      <c r="L199" s="34"/>
      <c r="M199" s="169" t="s">
        <v>1</v>
      </c>
      <c r="N199" s="170" t="s">
        <v>42</v>
      </c>
      <c r="O199" s="59"/>
      <c r="P199" s="171">
        <f>O199*H199</f>
        <v>0</v>
      </c>
      <c r="Q199" s="171">
        <v>0</v>
      </c>
      <c r="R199" s="171">
        <f>Q199*H199</f>
        <v>0</v>
      </c>
      <c r="S199" s="171">
        <v>0</v>
      </c>
      <c r="T199" s="17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3" t="s">
        <v>143</v>
      </c>
      <c r="AT199" s="173" t="s">
        <v>139</v>
      </c>
      <c r="AU199" s="173" t="s">
        <v>87</v>
      </c>
      <c r="AY199" s="18" t="s">
        <v>137</v>
      </c>
      <c r="BE199" s="174">
        <f>IF(N199="základní",J199,0)</f>
        <v>0</v>
      </c>
      <c r="BF199" s="174">
        <f>IF(N199="snížená",J199,0)</f>
        <v>0</v>
      </c>
      <c r="BG199" s="174">
        <f>IF(N199="zákl. přenesená",J199,0)</f>
        <v>0</v>
      </c>
      <c r="BH199" s="174">
        <f>IF(N199="sníž. přenesená",J199,0)</f>
        <v>0</v>
      </c>
      <c r="BI199" s="174">
        <f>IF(N199="nulová",J199,0)</f>
        <v>0</v>
      </c>
      <c r="BJ199" s="18" t="s">
        <v>85</v>
      </c>
      <c r="BK199" s="174">
        <f>ROUND(I199*H199,2)</f>
        <v>0</v>
      </c>
      <c r="BL199" s="18" t="s">
        <v>143</v>
      </c>
      <c r="BM199" s="173" t="s">
        <v>240</v>
      </c>
    </row>
    <row r="200" spans="2:51" s="13" customFormat="1" ht="12">
      <c r="B200" s="175"/>
      <c r="D200" s="176" t="s">
        <v>145</v>
      </c>
      <c r="E200" s="177" t="s">
        <v>1</v>
      </c>
      <c r="F200" s="178" t="s">
        <v>210</v>
      </c>
      <c r="H200" s="177" t="s">
        <v>1</v>
      </c>
      <c r="I200" s="179"/>
      <c r="L200" s="175"/>
      <c r="M200" s="180"/>
      <c r="N200" s="181"/>
      <c r="O200" s="181"/>
      <c r="P200" s="181"/>
      <c r="Q200" s="181"/>
      <c r="R200" s="181"/>
      <c r="S200" s="181"/>
      <c r="T200" s="182"/>
      <c r="AT200" s="177" t="s">
        <v>145</v>
      </c>
      <c r="AU200" s="177" t="s">
        <v>87</v>
      </c>
      <c r="AV200" s="13" t="s">
        <v>85</v>
      </c>
      <c r="AW200" s="13" t="s">
        <v>33</v>
      </c>
      <c r="AX200" s="13" t="s">
        <v>77</v>
      </c>
      <c r="AY200" s="177" t="s">
        <v>137</v>
      </c>
    </row>
    <row r="201" spans="2:51" s="13" customFormat="1" ht="12">
      <c r="B201" s="175"/>
      <c r="D201" s="176" t="s">
        <v>145</v>
      </c>
      <c r="E201" s="177" t="s">
        <v>1</v>
      </c>
      <c r="F201" s="178" t="s">
        <v>211</v>
      </c>
      <c r="H201" s="177" t="s">
        <v>1</v>
      </c>
      <c r="I201" s="179"/>
      <c r="L201" s="175"/>
      <c r="M201" s="180"/>
      <c r="N201" s="181"/>
      <c r="O201" s="181"/>
      <c r="P201" s="181"/>
      <c r="Q201" s="181"/>
      <c r="R201" s="181"/>
      <c r="S201" s="181"/>
      <c r="T201" s="182"/>
      <c r="AT201" s="177" t="s">
        <v>145</v>
      </c>
      <c r="AU201" s="177" t="s">
        <v>87</v>
      </c>
      <c r="AV201" s="13" t="s">
        <v>85</v>
      </c>
      <c r="AW201" s="13" t="s">
        <v>33</v>
      </c>
      <c r="AX201" s="13" t="s">
        <v>77</v>
      </c>
      <c r="AY201" s="177" t="s">
        <v>137</v>
      </c>
    </row>
    <row r="202" spans="2:51" s="14" customFormat="1" ht="12">
      <c r="B202" s="183"/>
      <c r="D202" s="176" t="s">
        <v>145</v>
      </c>
      <c r="E202" s="184" t="s">
        <v>1</v>
      </c>
      <c r="F202" s="185" t="s">
        <v>212</v>
      </c>
      <c r="H202" s="186">
        <v>658.84</v>
      </c>
      <c r="I202" s="187"/>
      <c r="L202" s="183"/>
      <c r="M202" s="188"/>
      <c r="N202" s="189"/>
      <c r="O202" s="189"/>
      <c r="P202" s="189"/>
      <c r="Q202" s="189"/>
      <c r="R202" s="189"/>
      <c r="S202" s="189"/>
      <c r="T202" s="190"/>
      <c r="AT202" s="184" t="s">
        <v>145</v>
      </c>
      <c r="AU202" s="184" t="s">
        <v>87</v>
      </c>
      <c r="AV202" s="14" t="s">
        <v>87</v>
      </c>
      <c r="AW202" s="14" t="s">
        <v>33</v>
      </c>
      <c r="AX202" s="14" t="s">
        <v>77</v>
      </c>
      <c r="AY202" s="184" t="s">
        <v>137</v>
      </c>
    </row>
    <row r="203" spans="2:51" s="13" customFormat="1" ht="12">
      <c r="B203" s="175"/>
      <c r="D203" s="176" t="s">
        <v>145</v>
      </c>
      <c r="E203" s="177" t="s">
        <v>1</v>
      </c>
      <c r="F203" s="178" t="s">
        <v>213</v>
      </c>
      <c r="H203" s="177" t="s">
        <v>1</v>
      </c>
      <c r="I203" s="179"/>
      <c r="L203" s="175"/>
      <c r="M203" s="180"/>
      <c r="N203" s="181"/>
      <c r="O203" s="181"/>
      <c r="P203" s="181"/>
      <c r="Q203" s="181"/>
      <c r="R203" s="181"/>
      <c r="S203" s="181"/>
      <c r="T203" s="182"/>
      <c r="AT203" s="177" t="s">
        <v>145</v>
      </c>
      <c r="AU203" s="177" t="s">
        <v>87</v>
      </c>
      <c r="AV203" s="13" t="s">
        <v>85</v>
      </c>
      <c r="AW203" s="13" t="s">
        <v>33</v>
      </c>
      <c r="AX203" s="13" t="s">
        <v>77</v>
      </c>
      <c r="AY203" s="177" t="s">
        <v>137</v>
      </c>
    </row>
    <row r="204" spans="2:51" s="13" customFormat="1" ht="12">
      <c r="B204" s="175"/>
      <c r="D204" s="176" t="s">
        <v>145</v>
      </c>
      <c r="E204" s="177" t="s">
        <v>1</v>
      </c>
      <c r="F204" s="178" t="s">
        <v>214</v>
      </c>
      <c r="H204" s="177" t="s">
        <v>1</v>
      </c>
      <c r="I204" s="179"/>
      <c r="L204" s="175"/>
      <c r="M204" s="180"/>
      <c r="N204" s="181"/>
      <c r="O204" s="181"/>
      <c r="P204" s="181"/>
      <c r="Q204" s="181"/>
      <c r="R204" s="181"/>
      <c r="S204" s="181"/>
      <c r="T204" s="182"/>
      <c r="AT204" s="177" t="s">
        <v>145</v>
      </c>
      <c r="AU204" s="177" t="s">
        <v>87</v>
      </c>
      <c r="AV204" s="13" t="s">
        <v>85</v>
      </c>
      <c r="AW204" s="13" t="s">
        <v>33</v>
      </c>
      <c r="AX204" s="13" t="s">
        <v>77</v>
      </c>
      <c r="AY204" s="177" t="s">
        <v>137</v>
      </c>
    </row>
    <row r="205" spans="2:51" s="14" customFormat="1" ht="12">
      <c r="B205" s="183"/>
      <c r="D205" s="176" t="s">
        <v>145</v>
      </c>
      <c r="E205" s="184" t="s">
        <v>1</v>
      </c>
      <c r="F205" s="185" t="s">
        <v>215</v>
      </c>
      <c r="H205" s="186">
        <v>639.6</v>
      </c>
      <c r="I205" s="187"/>
      <c r="L205" s="183"/>
      <c r="M205" s="188"/>
      <c r="N205" s="189"/>
      <c r="O205" s="189"/>
      <c r="P205" s="189"/>
      <c r="Q205" s="189"/>
      <c r="R205" s="189"/>
      <c r="S205" s="189"/>
      <c r="T205" s="190"/>
      <c r="AT205" s="184" t="s">
        <v>145</v>
      </c>
      <c r="AU205" s="184" t="s">
        <v>87</v>
      </c>
      <c r="AV205" s="14" t="s">
        <v>87</v>
      </c>
      <c r="AW205" s="14" t="s">
        <v>33</v>
      </c>
      <c r="AX205" s="14" t="s">
        <v>77</v>
      </c>
      <c r="AY205" s="184" t="s">
        <v>137</v>
      </c>
    </row>
    <row r="206" spans="2:51" s="14" customFormat="1" ht="12">
      <c r="B206" s="183"/>
      <c r="D206" s="176" t="s">
        <v>145</v>
      </c>
      <c r="E206" s="184" t="s">
        <v>1</v>
      </c>
      <c r="F206" s="185" t="s">
        <v>216</v>
      </c>
      <c r="H206" s="186">
        <v>11</v>
      </c>
      <c r="I206" s="187"/>
      <c r="L206" s="183"/>
      <c r="M206" s="188"/>
      <c r="N206" s="189"/>
      <c r="O206" s="189"/>
      <c r="P206" s="189"/>
      <c r="Q206" s="189"/>
      <c r="R206" s="189"/>
      <c r="S206" s="189"/>
      <c r="T206" s="190"/>
      <c r="AT206" s="184" t="s">
        <v>145</v>
      </c>
      <c r="AU206" s="184" t="s">
        <v>87</v>
      </c>
      <c r="AV206" s="14" t="s">
        <v>87</v>
      </c>
      <c r="AW206" s="14" t="s">
        <v>33</v>
      </c>
      <c r="AX206" s="14" t="s">
        <v>77</v>
      </c>
      <c r="AY206" s="184" t="s">
        <v>137</v>
      </c>
    </row>
    <row r="207" spans="2:51" s="15" customFormat="1" ht="12">
      <c r="B207" s="191"/>
      <c r="D207" s="176" t="s">
        <v>145</v>
      </c>
      <c r="E207" s="192" t="s">
        <v>1</v>
      </c>
      <c r="F207" s="193" t="s">
        <v>149</v>
      </c>
      <c r="H207" s="194">
        <v>1309.44</v>
      </c>
      <c r="I207" s="195"/>
      <c r="L207" s="191"/>
      <c r="M207" s="196"/>
      <c r="N207" s="197"/>
      <c r="O207" s="197"/>
      <c r="P207" s="197"/>
      <c r="Q207" s="197"/>
      <c r="R207" s="197"/>
      <c r="S207" s="197"/>
      <c r="T207" s="198"/>
      <c r="AT207" s="192" t="s">
        <v>145</v>
      </c>
      <c r="AU207" s="192" t="s">
        <v>87</v>
      </c>
      <c r="AV207" s="15" t="s">
        <v>143</v>
      </c>
      <c r="AW207" s="15" t="s">
        <v>33</v>
      </c>
      <c r="AX207" s="15" t="s">
        <v>85</v>
      </c>
      <c r="AY207" s="192" t="s">
        <v>137</v>
      </c>
    </row>
    <row r="208" spans="1:65" s="2" customFormat="1" ht="16.5" customHeight="1">
      <c r="A208" s="33"/>
      <c r="B208" s="161"/>
      <c r="C208" s="162" t="s">
        <v>8</v>
      </c>
      <c r="D208" s="162" t="s">
        <v>139</v>
      </c>
      <c r="E208" s="163" t="s">
        <v>241</v>
      </c>
      <c r="F208" s="164" t="s">
        <v>242</v>
      </c>
      <c r="G208" s="165" t="s">
        <v>142</v>
      </c>
      <c r="H208" s="166">
        <v>156.2</v>
      </c>
      <c r="I208" s="167"/>
      <c r="J208" s="168">
        <f>ROUND(I208*H208,2)</f>
        <v>0</v>
      </c>
      <c r="K208" s="164" t="s">
        <v>1237</v>
      </c>
      <c r="L208" s="34"/>
      <c r="M208" s="169" t="s">
        <v>1</v>
      </c>
      <c r="N208" s="170" t="s">
        <v>42</v>
      </c>
      <c r="O208" s="59"/>
      <c r="P208" s="171">
        <f>O208*H208</f>
        <v>0</v>
      </c>
      <c r="Q208" s="171">
        <v>0</v>
      </c>
      <c r="R208" s="171">
        <f>Q208*H208</f>
        <v>0</v>
      </c>
      <c r="S208" s="171">
        <v>0</v>
      </c>
      <c r="T208" s="17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3" t="s">
        <v>143</v>
      </c>
      <c r="AT208" s="173" t="s">
        <v>139</v>
      </c>
      <c r="AU208" s="173" t="s">
        <v>87</v>
      </c>
      <c r="AY208" s="18" t="s">
        <v>137</v>
      </c>
      <c r="BE208" s="174">
        <f>IF(N208="základní",J208,0)</f>
        <v>0</v>
      </c>
      <c r="BF208" s="174">
        <f>IF(N208="snížená",J208,0)</f>
        <v>0</v>
      </c>
      <c r="BG208" s="174">
        <f>IF(N208="zákl. přenesená",J208,0)</f>
        <v>0</v>
      </c>
      <c r="BH208" s="174">
        <f>IF(N208="sníž. přenesená",J208,0)</f>
        <v>0</v>
      </c>
      <c r="BI208" s="174">
        <f>IF(N208="nulová",J208,0)</f>
        <v>0</v>
      </c>
      <c r="BJ208" s="18" t="s">
        <v>85</v>
      </c>
      <c r="BK208" s="174">
        <f>ROUND(I208*H208,2)</f>
        <v>0</v>
      </c>
      <c r="BL208" s="18" t="s">
        <v>143</v>
      </c>
      <c r="BM208" s="173" t="s">
        <v>243</v>
      </c>
    </row>
    <row r="209" spans="1:65" s="2" customFormat="1" ht="16.5" customHeight="1">
      <c r="A209" s="33"/>
      <c r="B209" s="161"/>
      <c r="C209" s="162" t="s">
        <v>244</v>
      </c>
      <c r="D209" s="162" t="s">
        <v>139</v>
      </c>
      <c r="E209" s="163" t="s">
        <v>245</v>
      </c>
      <c r="F209" s="164" t="s">
        <v>246</v>
      </c>
      <c r="G209" s="165" t="s">
        <v>142</v>
      </c>
      <c r="H209" s="166">
        <v>156.2</v>
      </c>
      <c r="I209" s="167"/>
      <c r="J209" s="168">
        <f>ROUND(I209*H209,2)</f>
        <v>0</v>
      </c>
      <c r="K209" s="164" t="s">
        <v>1237</v>
      </c>
      <c r="L209" s="34"/>
      <c r="M209" s="169" t="s">
        <v>1</v>
      </c>
      <c r="N209" s="170" t="s">
        <v>42</v>
      </c>
      <c r="O209" s="59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3" t="s">
        <v>143</v>
      </c>
      <c r="AT209" s="173" t="s">
        <v>139</v>
      </c>
      <c r="AU209" s="173" t="s">
        <v>87</v>
      </c>
      <c r="AY209" s="18" t="s">
        <v>137</v>
      </c>
      <c r="BE209" s="174">
        <f>IF(N209="základní",J209,0)</f>
        <v>0</v>
      </c>
      <c r="BF209" s="174">
        <f>IF(N209="snížená",J209,0)</f>
        <v>0</v>
      </c>
      <c r="BG209" s="174">
        <f>IF(N209="zákl. přenesená",J209,0)</f>
        <v>0</v>
      </c>
      <c r="BH209" s="174">
        <f>IF(N209="sníž. přenesená",J209,0)</f>
        <v>0</v>
      </c>
      <c r="BI209" s="174">
        <f>IF(N209="nulová",J209,0)</f>
        <v>0</v>
      </c>
      <c r="BJ209" s="18" t="s">
        <v>85</v>
      </c>
      <c r="BK209" s="174">
        <f>ROUND(I209*H209,2)</f>
        <v>0</v>
      </c>
      <c r="BL209" s="18" t="s">
        <v>143</v>
      </c>
      <c r="BM209" s="173" t="s">
        <v>247</v>
      </c>
    </row>
    <row r="210" spans="1:65" s="2" customFormat="1" ht="16.5" customHeight="1">
      <c r="A210" s="33"/>
      <c r="B210" s="161"/>
      <c r="C210" s="162" t="s">
        <v>248</v>
      </c>
      <c r="D210" s="162" t="s">
        <v>139</v>
      </c>
      <c r="E210" s="163" t="s">
        <v>249</v>
      </c>
      <c r="F210" s="164" t="s">
        <v>250</v>
      </c>
      <c r="G210" s="165" t="s">
        <v>142</v>
      </c>
      <c r="H210" s="166">
        <v>156.2</v>
      </c>
      <c r="I210" s="167"/>
      <c r="J210" s="168">
        <f>ROUND(I210*H210,2)</f>
        <v>0</v>
      </c>
      <c r="K210" s="164" t="s">
        <v>1237</v>
      </c>
      <c r="L210" s="34"/>
      <c r="M210" s="169" t="s">
        <v>1</v>
      </c>
      <c r="N210" s="170" t="s">
        <v>42</v>
      </c>
      <c r="O210" s="59"/>
      <c r="P210" s="171">
        <f>O210*H210</f>
        <v>0</v>
      </c>
      <c r="Q210" s="171">
        <v>0.00127</v>
      </c>
      <c r="R210" s="171">
        <f>Q210*H210</f>
        <v>0.198374</v>
      </c>
      <c r="S210" s="171">
        <v>0</v>
      </c>
      <c r="T210" s="17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3" t="s">
        <v>143</v>
      </c>
      <c r="AT210" s="173" t="s">
        <v>139</v>
      </c>
      <c r="AU210" s="173" t="s">
        <v>87</v>
      </c>
      <c r="AY210" s="18" t="s">
        <v>137</v>
      </c>
      <c r="BE210" s="174">
        <f>IF(N210="základní",J210,0)</f>
        <v>0</v>
      </c>
      <c r="BF210" s="174">
        <f>IF(N210="snížená",J210,0)</f>
        <v>0</v>
      </c>
      <c r="BG210" s="174">
        <f>IF(N210="zákl. přenesená",J210,0)</f>
        <v>0</v>
      </c>
      <c r="BH210" s="174">
        <f>IF(N210="sníž. přenesená",J210,0)</f>
        <v>0</v>
      </c>
      <c r="BI210" s="174">
        <f>IF(N210="nulová",J210,0)</f>
        <v>0</v>
      </c>
      <c r="BJ210" s="18" t="s">
        <v>85</v>
      </c>
      <c r="BK210" s="174">
        <f>ROUND(I210*H210,2)</f>
        <v>0</v>
      </c>
      <c r="BL210" s="18" t="s">
        <v>143</v>
      </c>
      <c r="BM210" s="173" t="s">
        <v>251</v>
      </c>
    </row>
    <row r="211" spans="2:51" s="14" customFormat="1" ht="12">
      <c r="B211" s="183"/>
      <c r="D211" s="176" t="s">
        <v>145</v>
      </c>
      <c r="E211" s="184" t="s">
        <v>1</v>
      </c>
      <c r="F211" s="185" t="s">
        <v>236</v>
      </c>
      <c r="H211" s="186">
        <v>156.2</v>
      </c>
      <c r="I211" s="187"/>
      <c r="L211" s="183"/>
      <c r="M211" s="188"/>
      <c r="N211" s="189"/>
      <c r="O211" s="189"/>
      <c r="P211" s="189"/>
      <c r="Q211" s="189"/>
      <c r="R211" s="189"/>
      <c r="S211" s="189"/>
      <c r="T211" s="190"/>
      <c r="AT211" s="184" t="s">
        <v>145</v>
      </c>
      <c r="AU211" s="184" t="s">
        <v>87</v>
      </c>
      <c r="AV211" s="14" t="s">
        <v>87</v>
      </c>
      <c r="AW211" s="14" t="s">
        <v>33</v>
      </c>
      <c r="AX211" s="14" t="s">
        <v>85</v>
      </c>
      <c r="AY211" s="184" t="s">
        <v>137</v>
      </c>
    </row>
    <row r="212" spans="1:65" s="2" customFormat="1" ht="16.5" customHeight="1">
      <c r="A212" s="33"/>
      <c r="B212" s="161"/>
      <c r="C212" s="199" t="s">
        <v>252</v>
      </c>
      <c r="D212" s="199" t="s">
        <v>253</v>
      </c>
      <c r="E212" s="200" t="s">
        <v>254</v>
      </c>
      <c r="F212" s="201" t="s">
        <v>255</v>
      </c>
      <c r="G212" s="202" t="s">
        <v>256</v>
      </c>
      <c r="H212" s="203">
        <v>4.686</v>
      </c>
      <c r="I212" s="204"/>
      <c r="J212" s="205">
        <f>ROUND(I212*H212,2)</f>
        <v>0</v>
      </c>
      <c r="K212" s="201" t="s">
        <v>1237</v>
      </c>
      <c r="L212" s="206"/>
      <c r="M212" s="207" t="s">
        <v>1</v>
      </c>
      <c r="N212" s="208" t="s">
        <v>42</v>
      </c>
      <c r="O212" s="59"/>
      <c r="P212" s="171">
        <f>O212*H212</f>
        <v>0</v>
      </c>
      <c r="Q212" s="171">
        <v>0.001</v>
      </c>
      <c r="R212" s="171">
        <f>Q212*H212</f>
        <v>0.004686</v>
      </c>
      <c r="S212" s="171">
        <v>0</v>
      </c>
      <c r="T212" s="17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3" t="s">
        <v>201</v>
      </c>
      <c r="AT212" s="173" t="s">
        <v>253</v>
      </c>
      <c r="AU212" s="173" t="s">
        <v>87</v>
      </c>
      <c r="AY212" s="18" t="s">
        <v>137</v>
      </c>
      <c r="BE212" s="174">
        <f>IF(N212="základní",J212,0)</f>
        <v>0</v>
      </c>
      <c r="BF212" s="174">
        <f>IF(N212="snížená",J212,0)</f>
        <v>0</v>
      </c>
      <c r="BG212" s="174">
        <f>IF(N212="zákl. přenesená",J212,0)</f>
        <v>0</v>
      </c>
      <c r="BH212" s="174">
        <f>IF(N212="sníž. přenesená",J212,0)</f>
        <v>0</v>
      </c>
      <c r="BI212" s="174">
        <f>IF(N212="nulová",J212,0)</f>
        <v>0</v>
      </c>
      <c r="BJ212" s="18" t="s">
        <v>85</v>
      </c>
      <c r="BK212" s="174">
        <f>ROUND(I212*H212,2)</f>
        <v>0</v>
      </c>
      <c r="BL212" s="18" t="s">
        <v>143</v>
      </c>
      <c r="BM212" s="173" t="s">
        <v>257</v>
      </c>
    </row>
    <row r="213" spans="2:51" s="14" customFormat="1" ht="12">
      <c r="B213" s="183"/>
      <c r="D213" s="176" t="s">
        <v>145</v>
      </c>
      <c r="E213" s="184" t="s">
        <v>1</v>
      </c>
      <c r="F213" s="185" t="s">
        <v>258</v>
      </c>
      <c r="H213" s="186">
        <v>4.686</v>
      </c>
      <c r="I213" s="187"/>
      <c r="L213" s="183"/>
      <c r="M213" s="188"/>
      <c r="N213" s="189"/>
      <c r="O213" s="189"/>
      <c r="P213" s="189"/>
      <c r="Q213" s="189"/>
      <c r="R213" s="189"/>
      <c r="S213" s="189"/>
      <c r="T213" s="190"/>
      <c r="AT213" s="184" t="s">
        <v>145</v>
      </c>
      <c r="AU213" s="184" t="s">
        <v>87</v>
      </c>
      <c r="AV213" s="14" t="s">
        <v>87</v>
      </c>
      <c r="AW213" s="14" t="s">
        <v>33</v>
      </c>
      <c r="AX213" s="14" t="s">
        <v>85</v>
      </c>
      <c r="AY213" s="184" t="s">
        <v>137</v>
      </c>
    </row>
    <row r="214" spans="2:63" s="12" customFormat="1" ht="22.9" customHeight="1">
      <c r="B214" s="148"/>
      <c r="D214" s="149" t="s">
        <v>76</v>
      </c>
      <c r="E214" s="159" t="s">
        <v>87</v>
      </c>
      <c r="F214" s="159" t="s">
        <v>259</v>
      </c>
      <c r="I214" s="151"/>
      <c r="J214" s="160">
        <f>BK214</f>
        <v>0</v>
      </c>
      <c r="L214" s="148"/>
      <c r="M214" s="153"/>
      <c r="N214" s="154"/>
      <c r="O214" s="154"/>
      <c r="P214" s="155">
        <f>SUM(P215:P287)</f>
        <v>0</v>
      </c>
      <c r="Q214" s="154"/>
      <c r="R214" s="155">
        <f>SUM(R215:R287)</f>
        <v>184.22553986</v>
      </c>
      <c r="S214" s="154"/>
      <c r="T214" s="156">
        <f>SUM(T215:T287)</f>
        <v>0</v>
      </c>
      <c r="AR214" s="149" t="s">
        <v>85</v>
      </c>
      <c r="AT214" s="157" t="s">
        <v>76</v>
      </c>
      <c r="AU214" s="157" t="s">
        <v>85</v>
      </c>
      <c r="AY214" s="149" t="s">
        <v>137</v>
      </c>
      <c r="BK214" s="158">
        <f>SUM(BK215:BK287)</f>
        <v>0</v>
      </c>
    </row>
    <row r="215" spans="1:65" s="2" customFormat="1" ht="21.75" customHeight="1">
      <c r="A215" s="33"/>
      <c r="B215" s="161"/>
      <c r="C215" s="162" t="s">
        <v>260</v>
      </c>
      <c r="D215" s="162" t="s">
        <v>139</v>
      </c>
      <c r="E215" s="163" t="s">
        <v>261</v>
      </c>
      <c r="F215" s="164" t="s">
        <v>262</v>
      </c>
      <c r="G215" s="165" t="s">
        <v>157</v>
      </c>
      <c r="H215" s="166">
        <v>50.67</v>
      </c>
      <c r="I215" s="167"/>
      <c r="J215" s="168">
        <f>ROUND(I215*H215,2)</f>
        <v>0</v>
      </c>
      <c r="K215" s="164" t="s">
        <v>1237</v>
      </c>
      <c r="L215" s="34"/>
      <c r="M215" s="169" t="s">
        <v>1</v>
      </c>
      <c r="N215" s="170" t="s">
        <v>42</v>
      </c>
      <c r="O215" s="59"/>
      <c r="P215" s="171">
        <f>O215*H215</f>
        <v>0</v>
      </c>
      <c r="Q215" s="171">
        <v>0</v>
      </c>
      <c r="R215" s="171">
        <f>Q215*H215</f>
        <v>0</v>
      </c>
      <c r="S215" s="171">
        <v>0</v>
      </c>
      <c r="T215" s="17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3" t="s">
        <v>143</v>
      </c>
      <c r="AT215" s="173" t="s">
        <v>139</v>
      </c>
      <c r="AU215" s="173" t="s">
        <v>87</v>
      </c>
      <c r="AY215" s="18" t="s">
        <v>137</v>
      </c>
      <c r="BE215" s="174">
        <f>IF(N215="základní",J215,0)</f>
        <v>0</v>
      </c>
      <c r="BF215" s="174">
        <f>IF(N215="snížená",J215,0)</f>
        <v>0</v>
      </c>
      <c r="BG215" s="174">
        <f>IF(N215="zákl. přenesená",J215,0)</f>
        <v>0</v>
      </c>
      <c r="BH215" s="174">
        <f>IF(N215="sníž. přenesená",J215,0)</f>
        <v>0</v>
      </c>
      <c r="BI215" s="174">
        <f>IF(N215="nulová",J215,0)</f>
        <v>0</v>
      </c>
      <c r="BJ215" s="18" t="s">
        <v>85</v>
      </c>
      <c r="BK215" s="174">
        <f>ROUND(I215*H215,2)</f>
        <v>0</v>
      </c>
      <c r="BL215" s="18" t="s">
        <v>143</v>
      </c>
      <c r="BM215" s="173" t="s">
        <v>263</v>
      </c>
    </row>
    <row r="216" spans="2:51" s="13" customFormat="1" ht="12">
      <c r="B216" s="175"/>
      <c r="D216" s="176" t="s">
        <v>145</v>
      </c>
      <c r="E216" s="177" t="s">
        <v>1</v>
      </c>
      <c r="F216" s="178" t="s">
        <v>191</v>
      </c>
      <c r="H216" s="177" t="s">
        <v>1</v>
      </c>
      <c r="I216" s="179"/>
      <c r="L216" s="175"/>
      <c r="M216" s="180"/>
      <c r="N216" s="181"/>
      <c r="O216" s="181"/>
      <c r="P216" s="181"/>
      <c r="Q216" s="181"/>
      <c r="R216" s="181"/>
      <c r="S216" s="181"/>
      <c r="T216" s="182"/>
      <c r="AT216" s="177" t="s">
        <v>145</v>
      </c>
      <c r="AU216" s="177" t="s">
        <v>87</v>
      </c>
      <c r="AV216" s="13" t="s">
        <v>85</v>
      </c>
      <c r="AW216" s="13" t="s">
        <v>33</v>
      </c>
      <c r="AX216" s="13" t="s">
        <v>77</v>
      </c>
      <c r="AY216" s="177" t="s">
        <v>137</v>
      </c>
    </row>
    <row r="217" spans="2:51" s="14" customFormat="1" ht="12">
      <c r="B217" s="183"/>
      <c r="D217" s="176" t="s">
        <v>145</v>
      </c>
      <c r="E217" s="184" t="s">
        <v>1</v>
      </c>
      <c r="F217" s="185" t="s">
        <v>264</v>
      </c>
      <c r="H217" s="186">
        <v>44.55</v>
      </c>
      <c r="I217" s="187"/>
      <c r="L217" s="183"/>
      <c r="M217" s="188"/>
      <c r="N217" s="189"/>
      <c r="O217" s="189"/>
      <c r="P217" s="189"/>
      <c r="Q217" s="189"/>
      <c r="R217" s="189"/>
      <c r="S217" s="189"/>
      <c r="T217" s="190"/>
      <c r="AT217" s="184" t="s">
        <v>145</v>
      </c>
      <c r="AU217" s="184" t="s">
        <v>87</v>
      </c>
      <c r="AV217" s="14" t="s">
        <v>87</v>
      </c>
      <c r="AW217" s="14" t="s">
        <v>33</v>
      </c>
      <c r="AX217" s="14" t="s">
        <v>77</v>
      </c>
      <c r="AY217" s="184" t="s">
        <v>137</v>
      </c>
    </row>
    <row r="218" spans="2:51" s="13" customFormat="1" ht="12">
      <c r="B218" s="175"/>
      <c r="D218" s="176" t="s">
        <v>145</v>
      </c>
      <c r="E218" s="177" t="s">
        <v>1</v>
      </c>
      <c r="F218" s="178" t="s">
        <v>265</v>
      </c>
      <c r="H218" s="177" t="s">
        <v>1</v>
      </c>
      <c r="I218" s="179"/>
      <c r="L218" s="175"/>
      <c r="M218" s="180"/>
      <c r="N218" s="181"/>
      <c r="O218" s="181"/>
      <c r="P218" s="181"/>
      <c r="Q218" s="181"/>
      <c r="R218" s="181"/>
      <c r="S218" s="181"/>
      <c r="T218" s="182"/>
      <c r="AT218" s="177" t="s">
        <v>145</v>
      </c>
      <c r="AU218" s="177" t="s">
        <v>87</v>
      </c>
      <c r="AV218" s="13" t="s">
        <v>85</v>
      </c>
      <c r="AW218" s="13" t="s">
        <v>33</v>
      </c>
      <c r="AX218" s="13" t="s">
        <v>77</v>
      </c>
      <c r="AY218" s="177" t="s">
        <v>137</v>
      </c>
    </row>
    <row r="219" spans="2:51" s="14" customFormat="1" ht="12">
      <c r="B219" s="183"/>
      <c r="D219" s="176" t="s">
        <v>145</v>
      </c>
      <c r="E219" s="184" t="s">
        <v>1</v>
      </c>
      <c r="F219" s="185" t="s">
        <v>193</v>
      </c>
      <c r="H219" s="186">
        <v>6.12</v>
      </c>
      <c r="I219" s="187"/>
      <c r="L219" s="183"/>
      <c r="M219" s="188"/>
      <c r="N219" s="189"/>
      <c r="O219" s="189"/>
      <c r="P219" s="189"/>
      <c r="Q219" s="189"/>
      <c r="R219" s="189"/>
      <c r="S219" s="189"/>
      <c r="T219" s="190"/>
      <c r="AT219" s="184" t="s">
        <v>145</v>
      </c>
      <c r="AU219" s="184" t="s">
        <v>87</v>
      </c>
      <c r="AV219" s="14" t="s">
        <v>87</v>
      </c>
      <c r="AW219" s="14" t="s">
        <v>33</v>
      </c>
      <c r="AX219" s="14" t="s">
        <v>77</v>
      </c>
      <c r="AY219" s="184" t="s">
        <v>137</v>
      </c>
    </row>
    <row r="220" spans="2:51" s="15" customFormat="1" ht="12">
      <c r="B220" s="191"/>
      <c r="D220" s="176" t="s">
        <v>145</v>
      </c>
      <c r="E220" s="192" t="s">
        <v>1</v>
      </c>
      <c r="F220" s="193" t="s">
        <v>149</v>
      </c>
      <c r="H220" s="194">
        <v>50.669999999999995</v>
      </c>
      <c r="I220" s="195"/>
      <c r="L220" s="191"/>
      <c r="M220" s="196"/>
      <c r="N220" s="197"/>
      <c r="O220" s="197"/>
      <c r="P220" s="197"/>
      <c r="Q220" s="197"/>
      <c r="R220" s="197"/>
      <c r="S220" s="197"/>
      <c r="T220" s="198"/>
      <c r="AT220" s="192" t="s">
        <v>145</v>
      </c>
      <c r="AU220" s="192" t="s">
        <v>87</v>
      </c>
      <c r="AV220" s="15" t="s">
        <v>143</v>
      </c>
      <c r="AW220" s="15" t="s">
        <v>33</v>
      </c>
      <c r="AX220" s="15" t="s">
        <v>85</v>
      </c>
      <c r="AY220" s="192" t="s">
        <v>137</v>
      </c>
    </row>
    <row r="221" spans="1:65" s="2" customFormat="1" ht="21.75" customHeight="1">
      <c r="A221" s="33"/>
      <c r="B221" s="161"/>
      <c r="C221" s="162" t="s">
        <v>266</v>
      </c>
      <c r="D221" s="162" t="s">
        <v>139</v>
      </c>
      <c r="E221" s="163" t="s">
        <v>267</v>
      </c>
      <c r="F221" s="164" t="s">
        <v>268</v>
      </c>
      <c r="G221" s="165" t="s">
        <v>269</v>
      </c>
      <c r="H221" s="166">
        <v>297.8</v>
      </c>
      <c r="I221" s="167"/>
      <c r="J221" s="168">
        <f>ROUND(I221*H221,2)</f>
        <v>0</v>
      </c>
      <c r="K221" s="164" t="s">
        <v>1</v>
      </c>
      <c r="L221" s="34"/>
      <c r="M221" s="169" t="s">
        <v>1</v>
      </c>
      <c r="N221" s="170" t="s">
        <v>42</v>
      </c>
      <c r="O221" s="59"/>
      <c r="P221" s="171">
        <f>O221*H221</f>
        <v>0</v>
      </c>
      <c r="Q221" s="171">
        <v>0.17993</v>
      </c>
      <c r="R221" s="171">
        <f>Q221*H221</f>
        <v>53.58315400000001</v>
      </c>
      <c r="S221" s="171">
        <v>0</v>
      </c>
      <c r="T221" s="17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3" t="s">
        <v>143</v>
      </c>
      <c r="AT221" s="173" t="s">
        <v>139</v>
      </c>
      <c r="AU221" s="173" t="s">
        <v>87</v>
      </c>
      <c r="AY221" s="18" t="s">
        <v>137</v>
      </c>
      <c r="BE221" s="174">
        <f>IF(N221="základní",J221,0)</f>
        <v>0</v>
      </c>
      <c r="BF221" s="174">
        <f>IF(N221="snížená",J221,0)</f>
        <v>0</v>
      </c>
      <c r="BG221" s="174">
        <f>IF(N221="zákl. přenesená",J221,0)</f>
        <v>0</v>
      </c>
      <c r="BH221" s="174">
        <f>IF(N221="sníž. přenesená",J221,0)</f>
        <v>0</v>
      </c>
      <c r="BI221" s="174">
        <f>IF(N221="nulová",J221,0)</f>
        <v>0</v>
      </c>
      <c r="BJ221" s="18" t="s">
        <v>85</v>
      </c>
      <c r="BK221" s="174">
        <f>ROUND(I221*H221,2)</f>
        <v>0</v>
      </c>
      <c r="BL221" s="18" t="s">
        <v>143</v>
      </c>
      <c r="BM221" s="173" t="s">
        <v>270</v>
      </c>
    </row>
    <row r="222" spans="2:51" s="13" customFormat="1" ht="12">
      <c r="B222" s="175"/>
      <c r="D222" s="176" t="s">
        <v>145</v>
      </c>
      <c r="E222" s="177" t="s">
        <v>1</v>
      </c>
      <c r="F222" s="178" t="s">
        <v>271</v>
      </c>
      <c r="H222" s="177" t="s">
        <v>1</v>
      </c>
      <c r="I222" s="179"/>
      <c r="L222" s="175"/>
      <c r="M222" s="180"/>
      <c r="N222" s="181"/>
      <c r="O222" s="181"/>
      <c r="P222" s="181"/>
      <c r="Q222" s="181"/>
      <c r="R222" s="181"/>
      <c r="S222" s="181"/>
      <c r="T222" s="182"/>
      <c r="AT222" s="177" t="s">
        <v>145</v>
      </c>
      <c r="AU222" s="177" t="s">
        <v>87</v>
      </c>
      <c r="AV222" s="13" t="s">
        <v>85</v>
      </c>
      <c r="AW222" s="13" t="s">
        <v>33</v>
      </c>
      <c r="AX222" s="13" t="s">
        <v>77</v>
      </c>
      <c r="AY222" s="177" t="s">
        <v>137</v>
      </c>
    </row>
    <row r="223" spans="2:51" s="14" customFormat="1" ht="12">
      <c r="B223" s="183"/>
      <c r="D223" s="176" t="s">
        <v>145</v>
      </c>
      <c r="E223" s="184" t="s">
        <v>1</v>
      </c>
      <c r="F223" s="185" t="s">
        <v>272</v>
      </c>
      <c r="H223" s="186">
        <v>297.8</v>
      </c>
      <c r="I223" s="187"/>
      <c r="L223" s="183"/>
      <c r="M223" s="188"/>
      <c r="N223" s="189"/>
      <c r="O223" s="189"/>
      <c r="P223" s="189"/>
      <c r="Q223" s="189"/>
      <c r="R223" s="189"/>
      <c r="S223" s="189"/>
      <c r="T223" s="190"/>
      <c r="AT223" s="184" t="s">
        <v>145</v>
      </c>
      <c r="AU223" s="184" t="s">
        <v>87</v>
      </c>
      <c r="AV223" s="14" t="s">
        <v>87</v>
      </c>
      <c r="AW223" s="14" t="s">
        <v>33</v>
      </c>
      <c r="AX223" s="14" t="s">
        <v>77</v>
      </c>
      <c r="AY223" s="184" t="s">
        <v>137</v>
      </c>
    </row>
    <row r="224" spans="2:51" s="15" customFormat="1" ht="12">
      <c r="B224" s="191"/>
      <c r="D224" s="176" t="s">
        <v>145</v>
      </c>
      <c r="E224" s="192" t="s">
        <v>1</v>
      </c>
      <c r="F224" s="193" t="s">
        <v>149</v>
      </c>
      <c r="H224" s="194">
        <v>297.8</v>
      </c>
      <c r="I224" s="195"/>
      <c r="L224" s="191"/>
      <c r="M224" s="196"/>
      <c r="N224" s="197"/>
      <c r="O224" s="197"/>
      <c r="P224" s="197"/>
      <c r="Q224" s="197"/>
      <c r="R224" s="197"/>
      <c r="S224" s="197"/>
      <c r="T224" s="198"/>
      <c r="AT224" s="192" t="s">
        <v>145</v>
      </c>
      <c r="AU224" s="192" t="s">
        <v>87</v>
      </c>
      <c r="AV224" s="15" t="s">
        <v>143</v>
      </c>
      <c r="AW224" s="15" t="s">
        <v>33</v>
      </c>
      <c r="AX224" s="15" t="s">
        <v>85</v>
      </c>
      <c r="AY224" s="192" t="s">
        <v>137</v>
      </c>
    </row>
    <row r="225" spans="1:65" s="2" customFormat="1" ht="21.75" customHeight="1">
      <c r="A225" s="33"/>
      <c r="B225" s="161"/>
      <c r="C225" s="162" t="s">
        <v>7</v>
      </c>
      <c r="D225" s="162" t="s">
        <v>139</v>
      </c>
      <c r="E225" s="163" t="s">
        <v>273</v>
      </c>
      <c r="F225" s="164" t="s">
        <v>274</v>
      </c>
      <c r="G225" s="165" t="s">
        <v>157</v>
      </c>
      <c r="H225" s="166">
        <v>1.751</v>
      </c>
      <c r="I225" s="167"/>
      <c r="J225" s="168">
        <f>ROUND(I225*H225,2)</f>
        <v>0</v>
      </c>
      <c r="K225" s="164" t="s">
        <v>1237</v>
      </c>
      <c r="L225" s="34"/>
      <c r="M225" s="169" t="s">
        <v>1</v>
      </c>
      <c r="N225" s="170" t="s">
        <v>42</v>
      </c>
      <c r="O225" s="59"/>
      <c r="P225" s="171">
        <f>O225*H225</f>
        <v>0</v>
      </c>
      <c r="Q225" s="171">
        <v>2.16</v>
      </c>
      <c r="R225" s="171">
        <f>Q225*H225</f>
        <v>3.78216</v>
      </c>
      <c r="S225" s="171">
        <v>0</v>
      </c>
      <c r="T225" s="17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3" t="s">
        <v>143</v>
      </c>
      <c r="AT225" s="173" t="s">
        <v>139</v>
      </c>
      <c r="AU225" s="173" t="s">
        <v>87</v>
      </c>
      <c r="AY225" s="18" t="s">
        <v>137</v>
      </c>
      <c r="BE225" s="174">
        <f>IF(N225="základní",J225,0)</f>
        <v>0</v>
      </c>
      <c r="BF225" s="174">
        <f>IF(N225="snížená",J225,0)</f>
        <v>0</v>
      </c>
      <c r="BG225" s="174">
        <f>IF(N225="zákl. přenesená",J225,0)</f>
        <v>0</v>
      </c>
      <c r="BH225" s="174">
        <f>IF(N225="sníž. přenesená",J225,0)</f>
        <v>0</v>
      </c>
      <c r="BI225" s="174">
        <f>IF(N225="nulová",J225,0)</f>
        <v>0</v>
      </c>
      <c r="BJ225" s="18" t="s">
        <v>85</v>
      </c>
      <c r="BK225" s="174">
        <f>ROUND(I225*H225,2)</f>
        <v>0</v>
      </c>
      <c r="BL225" s="18" t="s">
        <v>143</v>
      </c>
      <c r="BM225" s="173" t="s">
        <v>275</v>
      </c>
    </row>
    <row r="226" spans="2:51" s="13" customFormat="1" ht="12">
      <c r="B226" s="175"/>
      <c r="D226" s="176" t="s">
        <v>145</v>
      </c>
      <c r="E226" s="177" t="s">
        <v>1</v>
      </c>
      <c r="F226" s="178" t="s">
        <v>171</v>
      </c>
      <c r="H226" s="177" t="s">
        <v>1</v>
      </c>
      <c r="I226" s="179"/>
      <c r="L226" s="175"/>
      <c r="M226" s="180"/>
      <c r="N226" s="181"/>
      <c r="O226" s="181"/>
      <c r="P226" s="181"/>
      <c r="Q226" s="181"/>
      <c r="R226" s="181"/>
      <c r="S226" s="181"/>
      <c r="T226" s="182"/>
      <c r="AT226" s="177" t="s">
        <v>145</v>
      </c>
      <c r="AU226" s="177" t="s">
        <v>87</v>
      </c>
      <c r="AV226" s="13" t="s">
        <v>85</v>
      </c>
      <c r="AW226" s="13" t="s">
        <v>33</v>
      </c>
      <c r="AX226" s="13" t="s">
        <v>77</v>
      </c>
      <c r="AY226" s="177" t="s">
        <v>137</v>
      </c>
    </row>
    <row r="227" spans="2:51" s="14" customFormat="1" ht="12">
      <c r="B227" s="183"/>
      <c r="D227" s="176" t="s">
        <v>145</v>
      </c>
      <c r="E227" s="184" t="s">
        <v>1</v>
      </c>
      <c r="F227" s="185" t="s">
        <v>276</v>
      </c>
      <c r="H227" s="186">
        <v>1.238</v>
      </c>
      <c r="I227" s="187"/>
      <c r="L227" s="183"/>
      <c r="M227" s="188"/>
      <c r="N227" s="189"/>
      <c r="O227" s="189"/>
      <c r="P227" s="189"/>
      <c r="Q227" s="189"/>
      <c r="R227" s="189"/>
      <c r="S227" s="189"/>
      <c r="T227" s="190"/>
      <c r="AT227" s="184" t="s">
        <v>145</v>
      </c>
      <c r="AU227" s="184" t="s">
        <v>87</v>
      </c>
      <c r="AV227" s="14" t="s">
        <v>87</v>
      </c>
      <c r="AW227" s="14" t="s">
        <v>33</v>
      </c>
      <c r="AX227" s="14" t="s">
        <v>77</v>
      </c>
      <c r="AY227" s="184" t="s">
        <v>137</v>
      </c>
    </row>
    <row r="228" spans="2:51" s="14" customFormat="1" ht="12">
      <c r="B228" s="183"/>
      <c r="D228" s="176" t="s">
        <v>145</v>
      </c>
      <c r="E228" s="184" t="s">
        <v>1</v>
      </c>
      <c r="F228" s="185" t="s">
        <v>277</v>
      </c>
      <c r="H228" s="186">
        <v>0.294</v>
      </c>
      <c r="I228" s="187"/>
      <c r="L228" s="183"/>
      <c r="M228" s="188"/>
      <c r="N228" s="189"/>
      <c r="O228" s="189"/>
      <c r="P228" s="189"/>
      <c r="Q228" s="189"/>
      <c r="R228" s="189"/>
      <c r="S228" s="189"/>
      <c r="T228" s="190"/>
      <c r="AT228" s="184" t="s">
        <v>145</v>
      </c>
      <c r="AU228" s="184" t="s">
        <v>87</v>
      </c>
      <c r="AV228" s="14" t="s">
        <v>87</v>
      </c>
      <c r="AW228" s="14" t="s">
        <v>33</v>
      </c>
      <c r="AX228" s="14" t="s">
        <v>77</v>
      </c>
      <c r="AY228" s="184" t="s">
        <v>137</v>
      </c>
    </row>
    <row r="229" spans="2:51" s="14" customFormat="1" ht="12">
      <c r="B229" s="183"/>
      <c r="D229" s="176" t="s">
        <v>145</v>
      </c>
      <c r="E229" s="184" t="s">
        <v>1</v>
      </c>
      <c r="F229" s="185" t="s">
        <v>278</v>
      </c>
      <c r="H229" s="186">
        <v>0.075</v>
      </c>
      <c r="I229" s="187"/>
      <c r="L229" s="183"/>
      <c r="M229" s="188"/>
      <c r="N229" s="189"/>
      <c r="O229" s="189"/>
      <c r="P229" s="189"/>
      <c r="Q229" s="189"/>
      <c r="R229" s="189"/>
      <c r="S229" s="189"/>
      <c r="T229" s="190"/>
      <c r="AT229" s="184" t="s">
        <v>145</v>
      </c>
      <c r="AU229" s="184" t="s">
        <v>87</v>
      </c>
      <c r="AV229" s="14" t="s">
        <v>87</v>
      </c>
      <c r="AW229" s="14" t="s">
        <v>33</v>
      </c>
      <c r="AX229" s="14" t="s">
        <v>77</v>
      </c>
      <c r="AY229" s="184" t="s">
        <v>137</v>
      </c>
    </row>
    <row r="230" spans="2:51" s="13" customFormat="1" ht="12">
      <c r="B230" s="175"/>
      <c r="D230" s="176" t="s">
        <v>145</v>
      </c>
      <c r="E230" s="177" t="s">
        <v>1</v>
      </c>
      <c r="F230" s="178" t="s">
        <v>183</v>
      </c>
      <c r="H230" s="177" t="s">
        <v>1</v>
      </c>
      <c r="I230" s="179"/>
      <c r="L230" s="175"/>
      <c r="M230" s="180"/>
      <c r="N230" s="181"/>
      <c r="O230" s="181"/>
      <c r="P230" s="181"/>
      <c r="Q230" s="181"/>
      <c r="R230" s="181"/>
      <c r="S230" s="181"/>
      <c r="T230" s="182"/>
      <c r="AT230" s="177" t="s">
        <v>145</v>
      </c>
      <c r="AU230" s="177" t="s">
        <v>87</v>
      </c>
      <c r="AV230" s="13" t="s">
        <v>85</v>
      </c>
      <c r="AW230" s="13" t="s">
        <v>33</v>
      </c>
      <c r="AX230" s="13" t="s">
        <v>77</v>
      </c>
      <c r="AY230" s="177" t="s">
        <v>137</v>
      </c>
    </row>
    <row r="231" spans="2:51" s="13" customFormat="1" ht="12">
      <c r="B231" s="175"/>
      <c r="D231" s="176" t="s">
        <v>145</v>
      </c>
      <c r="E231" s="177" t="s">
        <v>1</v>
      </c>
      <c r="F231" s="178" t="s">
        <v>184</v>
      </c>
      <c r="H231" s="177" t="s">
        <v>1</v>
      </c>
      <c r="I231" s="179"/>
      <c r="L231" s="175"/>
      <c r="M231" s="180"/>
      <c r="N231" s="181"/>
      <c r="O231" s="181"/>
      <c r="P231" s="181"/>
      <c r="Q231" s="181"/>
      <c r="R231" s="181"/>
      <c r="S231" s="181"/>
      <c r="T231" s="182"/>
      <c r="AT231" s="177" t="s">
        <v>145</v>
      </c>
      <c r="AU231" s="177" t="s">
        <v>87</v>
      </c>
      <c r="AV231" s="13" t="s">
        <v>85</v>
      </c>
      <c r="AW231" s="13" t="s">
        <v>33</v>
      </c>
      <c r="AX231" s="13" t="s">
        <v>77</v>
      </c>
      <c r="AY231" s="177" t="s">
        <v>137</v>
      </c>
    </row>
    <row r="232" spans="2:51" s="14" customFormat="1" ht="12">
      <c r="B232" s="183"/>
      <c r="D232" s="176" t="s">
        <v>145</v>
      </c>
      <c r="E232" s="184" t="s">
        <v>1</v>
      </c>
      <c r="F232" s="185" t="s">
        <v>279</v>
      </c>
      <c r="H232" s="186">
        <v>0.099</v>
      </c>
      <c r="I232" s="187"/>
      <c r="L232" s="183"/>
      <c r="M232" s="188"/>
      <c r="N232" s="189"/>
      <c r="O232" s="189"/>
      <c r="P232" s="189"/>
      <c r="Q232" s="189"/>
      <c r="R232" s="189"/>
      <c r="S232" s="189"/>
      <c r="T232" s="190"/>
      <c r="AT232" s="184" t="s">
        <v>145</v>
      </c>
      <c r="AU232" s="184" t="s">
        <v>87</v>
      </c>
      <c r="AV232" s="14" t="s">
        <v>87</v>
      </c>
      <c r="AW232" s="14" t="s">
        <v>33</v>
      </c>
      <c r="AX232" s="14" t="s">
        <v>77</v>
      </c>
      <c r="AY232" s="184" t="s">
        <v>137</v>
      </c>
    </row>
    <row r="233" spans="2:51" s="14" customFormat="1" ht="12">
      <c r="B233" s="183"/>
      <c r="D233" s="176" t="s">
        <v>145</v>
      </c>
      <c r="E233" s="184" t="s">
        <v>1</v>
      </c>
      <c r="F233" s="185" t="s">
        <v>280</v>
      </c>
      <c r="H233" s="186">
        <v>0.045</v>
      </c>
      <c r="I233" s="187"/>
      <c r="L233" s="183"/>
      <c r="M233" s="188"/>
      <c r="N233" s="189"/>
      <c r="O233" s="189"/>
      <c r="P233" s="189"/>
      <c r="Q233" s="189"/>
      <c r="R233" s="189"/>
      <c r="S233" s="189"/>
      <c r="T233" s="190"/>
      <c r="AT233" s="184" t="s">
        <v>145</v>
      </c>
      <c r="AU233" s="184" t="s">
        <v>87</v>
      </c>
      <c r="AV233" s="14" t="s">
        <v>87</v>
      </c>
      <c r="AW233" s="14" t="s">
        <v>33</v>
      </c>
      <c r="AX233" s="14" t="s">
        <v>77</v>
      </c>
      <c r="AY233" s="184" t="s">
        <v>137</v>
      </c>
    </row>
    <row r="234" spans="2:51" s="15" customFormat="1" ht="12">
      <c r="B234" s="191"/>
      <c r="D234" s="176" t="s">
        <v>145</v>
      </c>
      <c r="E234" s="192" t="s">
        <v>1</v>
      </c>
      <c r="F234" s="193" t="s">
        <v>149</v>
      </c>
      <c r="H234" s="194">
        <v>1.751</v>
      </c>
      <c r="I234" s="195"/>
      <c r="L234" s="191"/>
      <c r="M234" s="196"/>
      <c r="N234" s="197"/>
      <c r="O234" s="197"/>
      <c r="P234" s="197"/>
      <c r="Q234" s="197"/>
      <c r="R234" s="197"/>
      <c r="S234" s="197"/>
      <c r="T234" s="198"/>
      <c r="AT234" s="192" t="s">
        <v>145</v>
      </c>
      <c r="AU234" s="192" t="s">
        <v>87</v>
      </c>
      <c r="AV234" s="15" t="s">
        <v>143</v>
      </c>
      <c r="AW234" s="15" t="s">
        <v>33</v>
      </c>
      <c r="AX234" s="15" t="s">
        <v>85</v>
      </c>
      <c r="AY234" s="192" t="s">
        <v>137</v>
      </c>
    </row>
    <row r="235" spans="1:65" s="2" customFormat="1" ht="21.75" customHeight="1">
      <c r="A235" s="33"/>
      <c r="B235" s="161"/>
      <c r="C235" s="162" t="s">
        <v>281</v>
      </c>
      <c r="D235" s="162" t="s">
        <v>139</v>
      </c>
      <c r="E235" s="163" t="s">
        <v>273</v>
      </c>
      <c r="F235" s="164" t="s">
        <v>274</v>
      </c>
      <c r="G235" s="165" t="s">
        <v>157</v>
      </c>
      <c r="H235" s="166">
        <v>13.6</v>
      </c>
      <c r="I235" s="167"/>
      <c r="J235" s="168">
        <f>ROUND(I235*H235,2)</f>
        <v>0</v>
      </c>
      <c r="K235" s="164" t="s">
        <v>1237</v>
      </c>
      <c r="L235" s="34"/>
      <c r="M235" s="169" t="s">
        <v>1</v>
      </c>
      <c r="N235" s="170" t="s">
        <v>42</v>
      </c>
      <c r="O235" s="59"/>
      <c r="P235" s="171">
        <f>O235*H235</f>
        <v>0</v>
      </c>
      <c r="Q235" s="171">
        <v>2.16</v>
      </c>
      <c r="R235" s="171">
        <f>Q235*H235</f>
        <v>29.376</v>
      </c>
      <c r="S235" s="171">
        <v>0</v>
      </c>
      <c r="T235" s="17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3" t="s">
        <v>143</v>
      </c>
      <c r="AT235" s="173" t="s">
        <v>139</v>
      </c>
      <c r="AU235" s="173" t="s">
        <v>87</v>
      </c>
      <c r="AY235" s="18" t="s">
        <v>137</v>
      </c>
      <c r="BE235" s="174">
        <f>IF(N235="základní",J235,0)</f>
        <v>0</v>
      </c>
      <c r="BF235" s="174">
        <f>IF(N235="snížená",J235,0)</f>
        <v>0</v>
      </c>
      <c r="BG235" s="174">
        <f>IF(N235="zákl. přenesená",J235,0)</f>
        <v>0</v>
      </c>
      <c r="BH235" s="174">
        <f>IF(N235="sníž. přenesená",J235,0)</f>
        <v>0</v>
      </c>
      <c r="BI235" s="174">
        <f>IF(N235="nulová",J235,0)</f>
        <v>0</v>
      </c>
      <c r="BJ235" s="18" t="s">
        <v>85</v>
      </c>
      <c r="BK235" s="174">
        <f>ROUND(I235*H235,2)</f>
        <v>0</v>
      </c>
      <c r="BL235" s="18" t="s">
        <v>143</v>
      </c>
      <c r="BM235" s="173" t="s">
        <v>282</v>
      </c>
    </row>
    <row r="236" spans="2:51" s="13" customFormat="1" ht="12">
      <c r="B236" s="175"/>
      <c r="D236" s="176" t="s">
        <v>145</v>
      </c>
      <c r="E236" s="177" t="s">
        <v>1</v>
      </c>
      <c r="F236" s="178" t="s">
        <v>283</v>
      </c>
      <c r="H236" s="177" t="s">
        <v>1</v>
      </c>
      <c r="I236" s="179"/>
      <c r="L236" s="175"/>
      <c r="M236" s="180"/>
      <c r="N236" s="181"/>
      <c r="O236" s="181"/>
      <c r="P236" s="181"/>
      <c r="Q236" s="181"/>
      <c r="R236" s="181"/>
      <c r="S236" s="181"/>
      <c r="T236" s="182"/>
      <c r="AT236" s="177" t="s">
        <v>145</v>
      </c>
      <c r="AU236" s="177" t="s">
        <v>87</v>
      </c>
      <c r="AV236" s="13" t="s">
        <v>85</v>
      </c>
      <c r="AW236" s="13" t="s">
        <v>33</v>
      </c>
      <c r="AX236" s="13" t="s">
        <v>77</v>
      </c>
      <c r="AY236" s="177" t="s">
        <v>137</v>
      </c>
    </row>
    <row r="237" spans="2:51" s="14" customFormat="1" ht="12">
      <c r="B237" s="183"/>
      <c r="D237" s="176" t="s">
        <v>145</v>
      </c>
      <c r="E237" s="184" t="s">
        <v>1</v>
      </c>
      <c r="F237" s="185" t="s">
        <v>284</v>
      </c>
      <c r="H237" s="186">
        <v>13.6</v>
      </c>
      <c r="I237" s="187"/>
      <c r="L237" s="183"/>
      <c r="M237" s="188"/>
      <c r="N237" s="189"/>
      <c r="O237" s="189"/>
      <c r="P237" s="189"/>
      <c r="Q237" s="189"/>
      <c r="R237" s="189"/>
      <c r="S237" s="189"/>
      <c r="T237" s="190"/>
      <c r="AT237" s="184" t="s">
        <v>145</v>
      </c>
      <c r="AU237" s="184" t="s">
        <v>87</v>
      </c>
      <c r="AV237" s="14" t="s">
        <v>87</v>
      </c>
      <c r="AW237" s="14" t="s">
        <v>33</v>
      </c>
      <c r="AX237" s="14" t="s">
        <v>77</v>
      </c>
      <c r="AY237" s="184" t="s">
        <v>137</v>
      </c>
    </row>
    <row r="238" spans="2:51" s="15" customFormat="1" ht="12">
      <c r="B238" s="191"/>
      <c r="D238" s="176" t="s">
        <v>145</v>
      </c>
      <c r="E238" s="192" t="s">
        <v>1</v>
      </c>
      <c r="F238" s="193" t="s">
        <v>149</v>
      </c>
      <c r="H238" s="194">
        <v>13.6</v>
      </c>
      <c r="I238" s="195"/>
      <c r="L238" s="191"/>
      <c r="M238" s="196"/>
      <c r="N238" s="197"/>
      <c r="O238" s="197"/>
      <c r="P238" s="197"/>
      <c r="Q238" s="197"/>
      <c r="R238" s="197"/>
      <c r="S238" s="197"/>
      <c r="T238" s="198"/>
      <c r="AT238" s="192" t="s">
        <v>145</v>
      </c>
      <c r="AU238" s="192" t="s">
        <v>87</v>
      </c>
      <c r="AV238" s="15" t="s">
        <v>143</v>
      </c>
      <c r="AW238" s="15" t="s">
        <v>33</v>
      </c>
      <c r="AX238" s="15" t="s">
        <v>85</v>
      </c>
      <c r="AY238" s="192" t="s">
        <v>137</v>
      </c>
    </row>
    <row r="239" spans="1:65" s="2" customFormat="1" ht="21.75" customHeight="1">
      <c r="A239" s="33"/>
      <c r="B239" s="161"/>
      <c r="C239" s="162" t="s">
        <v>285</v>
      </c>
      <c r="D239" s="162" t="s">
        <v>139</v>
      </c>
      <c r="E239" s="163" t="s">
        <v>286</v>
      </c>
      <c r="F239" s="164" t="s">
        <v>287</v>
      </c>
      <c r="G239" s="165" t="s">
        <v>157</v>
      </c>
      <c r="H239" s="166">
        <v>0.8</v>
      </c>
      <c r="I239" s="167"/>
      <c r="J239" s="168">
        <f>ROUND(I239*H239,2)</f>
        <v>0</v>
      </c>
      <c r="K239" s="164" t="s">
        <v>1237</v>
      </c>
      <c r="L239" s="34"/>
      <c r="M239" s="169" t="s">
        <v>1</v>
      </c>
      <c r="N239" s="170" t="s">
        <v>42</v>
      </c>
      <c r="O239" s="59"/>
      <c r="P239" s="171">
        <f>O239*H239</f>
        <v>0</v>
      </c>
      <c r="Q239" s="171">
        <v>1.98</v>
      </c>
      <c r="R239" s="171">
        <f>Q239*H239</f>
        <v>1.584</v>
      </c>
      <c r="S239" s="171">
        <v>0</v>
      </c>
      <c r="T239" s="17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3" t="s">
        <v>143</v>
      </c>
      <c r="AT239" s="173" t="s">
        <v>139</v>
      </c>
      <c r="AU239" s="173" t="s">
        <v>87</v>
      </c>
      <c r="AY239" s="18" t="s">
        <v>137</v>
      </c>
      <c r="BE239" s="174">
        <f>IF(N239="základní",J239,0)</f>
        <v>0</v>
      </c>
      <c r="BF239" s="174">
        <f>IF(N239="snížená",J239,0)</f>
        <v>0</v>
      </c>
      <c r="BG239" s="174">
        <f>IF(N239="zákl. přenesená",J239,0)</f>
        <v>0</v>
      </c>
      <c r="BH239" s="174">
        <f>IF(N239="sníž. přenesená",J239,0)</f>
        <v>0</v>
      </c>
      <c r="BI239" s="174">
        <f>IF(N239="nulová",J239,0)</f>
        <v>0</v>
      </c>
      <c r="BJ239" s="18" t="s">
        <v>85</v>
      </c>
      <c r="BK239" s="174">
        <f>ROUND(I239*H239,2)</f>
        <v>0</v>
      </c>
      <c r="BL239" s="18" t="s">
        <v>143</v>
      </c>
      <c r="BM239" s="173" t="s">
        <v>288</v>
      </c>
    </row>
    <row r="240" spans="2:51" s="13" customFormat="1" ht="12">
      <c r="B240" s="175"/>
      <c r="D240" s="176" t="s">
        <v>145</v>
      </c>
      <c r="E240" s="177" t="s">
        <v>1</v>
      </c>
      <c r="F240" s="178" t="s">
        <v>165</v>
      </c>
      <c r="H240" s="177" t="s">
        <v>1</v>
      </c>
      <c r="I240" s="179"/>
      <c r="L240" s="175"/>
      <c r="M240" s="180"/>
      <c r="N240" s="181"/>
      <c r="O240" s="181"/>
      <c r="P240" s="181"/>
      <c r="Q240" s="181"/>
      <c r="R240" s="181"/>
      <c r="S240" s="181"/>
      <c r="T240" s="182"/>
      <c r="AT240" s="177" t="s">
        <v>145</v>
      </c>
      <c r="AU240" s="177" t="s">
        <v>87</v>
      </c>
      <c r="AV240" s="13" t="s">
        <v>85</v>
      </c>
      <c r="AW240" s="13" t="s">
        <v>33</v>
      </c>
      <c r="AX240" s="13" t="s">
        <v>77</v>
      </c>
      <c r="AY240" s="177" t="s">
        <v>137</v>
      </c>
    </row>
    <row r="241" spans="2:51" s="14" customFormat="1" ht="12">
      <c r="B241" s="183"/>
      <c r="D241" s="176" t="s">
        <v>145</v>
      </c>
      <c r="E241" s="184" t="s">
        <v>1</v>
      </c>
      <c r="F241" s="185" t="s">
        <v>289</v>
      </c>
      <c r="H241" s="186">
        <v>0.8</v>
      </c>
      <c r="I241" s="187"/>
      <c r="L241" s="183"/>
      <c r="M241" s="188"/>
      <c r="N241" s="189"/>
      <c r="O241" s="189"/>
      <c r="P241" s="189"/>
      <c r="Q241" s="189"/>
      <c r="R241" s="189"/>
      <c r="S241" s="189"/>
      <c r="T241" s="190"/>
      <c r="AT241" s="184" t="s">
        <v>145</v>
      </c>
      <c r="AU241" s="184" t="s">
        <v>87</v>
      </c>
      <c r="AV241" s="14" t="s">
        <v>87</v>
      </c>
      <c r="AW241" s="14" t="s">
        <v>33</v>
      </c>
      <c r="AX241" s="14" t="s">
        <v>85</v>
      </c>
      <c r="AY241" s="184" t="s">
        <v>137</v>
      </c>
    </row>
    <row r="242" spans="1:65" s="2" customFormat="1" ht="16.5" customHeight="1">
      <c r="A242" s="33"/>
      <c r="B242" s="161"/>
      <c r="C242" s="162" t="s">
        <v>290</v>
      </c>
      <c r="D242" s="162" t="s">
        <v>139</v>
      </c>
      <c r="E242" s="163" t="s">
        <v>291</v>
      </c>
      <c r="F242" s="164" t="s">
        <v>292</v>
      </c>
      <c r="G242" s="165" t="s">
        <v>157</v>
      </c>
      <c r="H242" s="166">
        <v>17.335</v>
      </c>
      <c r="I242" s="167"/>
      <c r="J242" s="168">
        <f>ROUND(I242*H242,2)</f>
        <v>0</v>
      </c>
      <c r="K242" s="164" t="s">
        <v>1237</v>
      </c>
      <c r="L242" s="34"/>
      <c r="M242" s="169" t="s">
        <v>1</v>
      </c>
      <c r="N242" s="170" t="s">
        <v>42</v>
      </c>
      <c r="O242" s="59"/>
      <c r="P242" s="171">
        <f>O242*H242</f>
        <v>0</v>
      </c>
      <c r="Q242" s="171">
        <v>2.25634</v>
      </c>
      <c r="R242" s="171">
        <f>Q242*H242</f>
        <v>39.113653899999996</v>
      </c>
      <c r="S242" s="171">
        <v>0</v>
      </c>
      <c r="T242" s="17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3" t="s">
        <v>143</v>
      </c>
      <c r="AT242" s="173" t="s">
        <v>139</v>
      </c>
      <c r="AU242" s="173" t="s">
        <v>87</v>
      </c>
      <c r="AY242" s="18" t="s">
        <v>137</v>
      </c>
      <c r="BE242" s="174">
        <f>IF(N242="základní",J242,0)</f>
        <v>0</v>
      </c>
      <c r="BF242" s="174">
        <f>IF(N242="snížená",J242,0)</f>
        <v>0</v>
      </c>
      <c r="BG242" s="174">
        <f>IF(N242="zákl. přenesená",J242,0)</f>
        <v>0</v>
      </c>
      <c r="BH242" s="174">
        <f>IF(N242="sníž. přenesená",J242,0)</f>
        <v>0</v>
      </c>
      <c r="BI242" s="174">
        <f>IF(N242="nulová",J242,0)</f>
        <v>0</v>
      </c>
      <c r="BJ242" s="18" t="s">
        <v>85</v>
      </c>
      <c r="BK242" s="174">
        <f>ROUND(I242*H242,2)</f>
        <v>0</v>
      </c>
      <c r="BL242" s="18" t="s">
        <v>143</v>
      </c>
      <c r="BM242" s="173" t="s">
        <v>293</v>
      </c>
    </row>
    <row r="243" spans="2:51" s="13" customFormat="1" ht="12">
      <c r="B243" s="175"/>
      <c r="D243" s="176" t="s">
        <v>145</v>
      </c>
      <c r="E243" s="177" t="s">
        <v>1</v>
      </c>
      <c r="F243" s="178" t="s">
        <v>171</v>
      </c>
      <c r="H243" s="177" t="s">
        <v>1</v>
      </c>
      <c r="I243" s="179"/>
      <c r="L243" s="175"/>
      <c r="M243" s="180"/>
      <c r="N243" s="181"/>
      <c r="O243" s="181"/>
      <c r="P243" s="181"/>
      <c r="Q243" s="181"/>
      <c r="R243" s="181"/>
      <c r="S243" s="181"/>
      <c r="T243" s="182"/>
      <c r="AT243" s="177" t="s">
        <v>145</v>
      </c>
      <c r="AU243" s="177" t="s">
        <v>87</v>
      </c>
      <c r="AV243" s="13" t="s">
        <v>85</v>
      </c>
      <c r="AW243" s="13" t="s">
        <v>33</v>
      </c>
      <c r="AX243" s="13" t="s">
        <v>77</v>
      </c>
      <c r="AY243" s="177" t="s">
        <v>137</v>
      </c>
    </row>
    <row r="244" spans="2:51" s="14" customFormat="1" ht="12">
      <c r="B244" s="183"/>
      <c r="D244" s="176" t="s">
        <v>145</v>
      </c>
      <c r="E244" s="184" t="s">
        <v>1</v>
      </c>
      <c r="F244" s="185" t="s">
        <v>294</v>
      </c>
      <c r="H244" s="186">
        <v>7.838</v>
      </c>
      <c r="I244" s="187"/>
      <c r="L244" s="183"/>
      <c r="M244" s="188"/>
      <c r="N244" s="189"/>
      <c r="O244" s="189"/>
      <c r="P244" s="189"/>
      <c r="Q244" s="189"/>
      <c r="R244" s="189"/>
      <c r="S244" s="189"/>
      <c r="T244" s="190"/>
      <c r="AT244" s="184" t="s">
        <v>145</v>
      </c>
      <c r="AU244" s="184" t="s">
        <v>87</v>
      </c>
      <c r="AV244" s="14" t="s">
        <v>87</v>
      </c>
      <c r="AW244" s="14" t="s">
        <v>33</v>
      </c>
      <c r="AX244" s="14" t="s">
        <v>77</v>
      </c>
      <c r="AY244" s="184" t="s">
        <v>137</v>
      </c>
    </row>
    <row r="245" spans="2:51" s="14" customFormat="1" ht="12">
      <c r="B245" s="183"/>
      <c r="D245" s="176" t="s">
        <v>145</v>
      </c>
      <c r="E245" s="184" t="s">
        <v>1</v>
      </c>
      <c r="F245" s="185" t="s">
        <v>295</v>
      </c>
      <c r="H245" s="186">
        <v>1.96</v>
      </c>
      <c r="I245" s="187"/>
      <c r="L245" s="183"/>
      <c r="M245" s="188"/>
      <c r="N245" s="189"/>
      <c r="O245" s="189"/>
      <c r="P245" s="189"/>
      <c r="Q245" s="189"/>
      <c r="R245" s="189"/>
      <c r="S245" s="189"/>
      <c r="T245" s="190"/>
      <c r="AT245" s="184" t="s">
        <v>145</v>
      </c>
      <c r="AU245" s="184" t="s">
        <v>87</v>
      </c>
      <c r="AV245" s="14" t="s">
        <v>87</v>
      </c>
      <c r="AW245" s="14" t="s">
        <v>33</v>
      </c>
      <c r="AX245" s="14" t="s">
        <v>77</v>
      </c>
      <c r="AY245" s="184" t="s">
        <v>137</v>
      </c>
    </row>
    <row r="246" spans="2:51" s="14" customFormat="1" ht="12">
      <c r="B246" s="183"/>
      <c r="D246" s="176" t="s">
        <v>145</v>
      </c>
      <c r="E246" s="184" t="s">
        <v>1</v>
      </c>
      <c r="F246" s="185" t="s">
        <v>296</v>
      </c>
      <c r="H246" s="186">
        <v>0.35</v>
      </c>
      <c r="I246" s="187"/>
      <c r="L246" s="183"/>
      <c r="M246" s="188"/>
      <c r="N246" s="189"/>
      <c r="O246" s="189"/>
      <c r="P246" s="189"/>
      <c r="Q246" s="189"/>
      <c r="R246" s="189"/>
      <c r="S246" s="189"/>
      <c r="T246" s="190"/>
      <c r="AT246" s="184" t="s">
        <v>145</v>
      </c>
      <c r="AU246" s="184" t="s">
        <v>87</v>
      </c>
      <c r="AV246" s="14" t="s">
        <v>87</v>
      </c>
      <c r="AW246" s="14" t="s">
        <v>33</v>
      </c>
      <c r="AX246" s="14" t="s">
        <v>77</v>
      </c>
      <c r="AY246" s="184" t="s">
        <v>137</v>
      </c>
    </row>
    <row r="247" spans="2:51" s="13" customFormat="1" ht="12">
      <c r="B247" s="175"/>
      <c r="D247" s="176" t="s">
        <v>145</v>
      </c>
      <c r="E247" s="177" t="s">
        <v>1</v>
      </c>
      <c r="F247" s="178" t="s">
        <v>297</v>
      </c>
      <c r="H247" s="177" t="s">
        <v>1</v>
      </c>
      <c r="I247" s="179"/>
      <c r="L247" s="175"/>
      <c r="M247" s="180"/>
      <c r="N247" s="181"/>
      <c r="O247" s="181"/>
      <c r="P247" s="181"/>
      <c r="Q247" s="181"/>
      <c r="R247" s="181"/>
      <c r="S247" s="181"/>
      <c r="T247" s="182"/>
      <c r="AT247" s="177" t="s">
        <v>145</v>
      </c>
      <c r="AU247" s="177" t="s">
        <v>87</v>
      </c>
      <c r="AV247" s="13" t="s">
        <v>85</v>
      </c>
      <c r="AW247" s="13" t="s">
        <v>33</v>
      </c>
      <c r="AX247" s="13" t="s">
        <v>77</v>
      </c>
      <c r="AY247" s="177" t="s">
        <v>137</v>
      </c>
    </row>
    <row r="248" spans="2:51" s="14" customFormat="1" ht="12">
      <c r="B248" s="183"/>
      <c r="D248" s="176" t="s">
        <v>145</v>
      </c>
      <c r="E248" s="184" t="s">
        <v>1</v>
      </c>
      <c r="F248" s="185" t="s">
        <v>298</v>
      </c>
      <c r="H248" s="186">
        <v>2.97</v>
      </c>
      <c r="I248" s="187"/>
      <c r="L248" s="183"/>
      <c r="M248" s="188"/>
      <c r="N248" s="189"/>
      <c r="O248" s="189"/>
      <c r="P248" s="189"/>
      <c r="Q248" s="189"/>
      <c r="R248" s="189"/>
      <c r="S248" s="189"/>
      <c r="T248" s="190"/>
      <c r="AT248" s="184" t="s">
        <v>145</v>
      </c>
      <c r="AU248" s="184" t="s">
        <v>87</v>
      </c>
      <c r="AV248" s="14" t="s">
        <v>87</v>
      </c>
      <c r="AW248" s="14" t="s">
        <v>33</v>
      </c>
      <c r="AX248" s="14" t="s">
        <v>77</v>
      </c>
      <c r="AY248" s="184" t="s">
        <v>137</v>
      </c>
    </row>
    <row r="249" spans="2:51" s="13" customFormat="1" ht="12">
      <c r="B249" s="175"/>
      <c r="D249" s="176" t="s">
        <v>145</v>
      </c>
      <c r="E249" s="177" t="s">
        <v>1</v>
      </c>
      <c r="F249" s="178" t="s">
        <v>175</v>
      </c>
      <c r="H249" s="177" t="s">
        <v>1</v>
      </c>
      <c r="I249" s="179"/>
      <c r="L249" s="175"/>
      <c r="M249" s="180"/>
      <c r="N249" s="181"/>
      <c r="O249" s="181"/>
      <c r="P249" s="181"/>
      <c r="Q249" s="181"/>
      <c r="R249" s="181"/>
      <c r="S249" s="181"/>
      <c r="T249" s="182"/>
      <c r="AT249" s="177" t="s">
        <v>145</v>
      </c>
      <c r="AU249" s="177" t="s">
        <v>87</v>
      </c>
      <c r="AV249" s="13" t="s">
        <v>85</v>
      </c>
      <c r="AW249" s="13" t="s">
        <v>33</v>
      </c>
      <c r="AX249" s="13" t="s">
        <v>77</v>
      </c>
      <c r="AY249" s="177" t="s">
        <v>137</v>
      </c>
    </row>
    <row r="250" spans="2:51" s="13" customFormat="1" ht="12">
      <c r="B250" s="175"/>
      <c r="D250" s="176" t="s">
        <v>145</v>
      </c>
      <c r="E250" s="177" t="s">
        <v>1</v>
      </c>
      <c r="F250" s="178" t="s">
        <v>176</v>
      </c>
      <c r="H250" s="177" t="s">
        <v>1</v>
      </c>
      <c r="I250" s="179"/>
      <c r="L250" s="175"/>
      <c r="M250" s="180"/>
      <c r="N250" s="181"/>
      <c r="O250" s="181"/>
      <c r="P250" s="181"/>
      <c r="Q250" s="181"/>
      <c r="R250" s="181"/>
      <c r="S250" s="181"/>
      <c r="T250" s="182"/>
      <c r="AT250" s="177" t="s">
        <v>145</v>
      </c>
      <c r="AU250" s="177" t="s">
        <v>87</v>
      </c>
      <c r="AV250" s="13" t="s">
        <v>85</v>
      </c>
      <c r="AW250" s="13" t="s">
        <v>33</v>
      </c>
      <c r="AX250" s="13" t="s">
        <v>77</v>
      </c>
      <c r="AY250" s="177" t="s">
        <v>137</v>
      </c>
    </row>
    <row r="251" spans="2:51" s="14" customFormat="1" ht="12">
      <c r="B251" s="183"/>
      <c r="D251" s="176" t="s">
        <v>145</v>
      </c>
      <c r="E251" s="184" t="s">
        <v>1</v>
      </c>
      <c r="F251" s="185" t="s">
        <v>177</v>
      </c>
      <c r="H251" s="186">
        <v>0.648</v>
      </c>
      <c r="I251" s="187"/>
      <c r="L251" s="183"/>
      <c r="M251" s="188"/>
      <c r="N251" s="189"/>
      <c r="O251" s="189"/>
      <c r="P251" s="189"/>
      <c r="Q251" s="189"/>
      <c r="R251" s="189"/>
      <c r="S251" s="189"/>
      <c r="T251" s="190"/>
      <c r="AT251" s="184" t="s">
        <v>145</v>
      </c>
      <c r="AU251" s="184" t="s">
        <v>87</v>
      </c>
      <c r="AV251" s="14" t="s">
        <v>87</v>
      </c>
      <c r="AW251" s="14" t="s">
        <v>33</v>
      </c>
      <c r="AX251" s="14" t="s">
        <v>77</v>
      </c>
      <c r="AY251" s="184" t="s">
        <v>137</v>
      </c>
    </row>
    <row r="252" spans="2:51" s="14" customFormat="1" ht="12">
      <c r="B252" s="183"/>
      <c r="D252" s="176" t="s">
        <v>145</v>
      </c>
      <c r="E252" s="184" t="s">
        <v>1</v>
      </c>
      <c r="F252" s="185" t="s">
        <v>178</v>
      </c>
      <c r="H252" s="186">
        <v>0.144</v>
      </c>
      <c r="I252" s="187"/>
      <c r="L252" s="183"/>
      <c r="M252" s="188"/>
      <c r="N252" s="189"/>
      <c r="O252" s="189"/>
      <c r="P252" s="189"/>
      <c r="Q252" s="189"/>
      <c r="R252" s="189"/>
      <c r="S252" s="189"/>
      <c r="T252" s="190"/>
      <c r="AT252" s="184" t="s">
        <v>145</v>
      </c>
      <c r="AU252" s="184" t="s">
        <v>87</v>
      </c>
      <c r="AV252" s="14" t="s">
        <v>87</v>
      </c>
      <c r="AW252" s="14" t="s">
        <v>33</v>
      </c>
      <c r="AX252" s="14" t="s">
        <v>77</v>
      </c>
      <c r="AY252" s="184" t="s">
        <v>137</v>
      </c>
    </row>
    <row r="253" spans="2:51" s="14" customFormat="1" ht="12">
      <c r="B253" s="183"/>
      <c r="D253" s="176" t="s">
        <v>145</v>
      </c>
      <c r="E253" s="184" t="s">
        <v>1</v>
      </c>
      <c r="F253" s="185" t="s">
        <v>179</v>
      </c>
      <c r="H253" s="186">
        <v>0.135</v>
      </c>
      <c r="I253" s="187"/>
      <c r="L253" s="183"/>
      <c r="M253" s="188"/>
      <c r="N253" s="189"/>
      <c r="O253" s="189"/>
      <c r="P253" s="189"/>
      <c r="Q253" s="189"/>
      <c r="R253" s="189"/>
      <c r="S253" s="189"/>
      <c r="T253" s="190"/>
      <c r="AT253" s="184" t="s">
        <v>145</v>
      </c>
      <c r="AU253" s="184" t="s">
        <v>87</v>
      </c>
      <c r="AV253" s="14" t="s">
        <v>87</v>
      </c>
      <c r="AW253" s="14" t="s">
        <v>33</v>
      </c>
      <c r="AX253" s="14" t="s">
        <v>77</v>
      </c>
      <c r="AY253" s="184" t="s">
        <v>137</v>
      </c>
    </row>
    <row r="254" spans="2:51" s="13" customFormat="1" ht="12">
      <c r="B254" s="175"/>
      <c r="D254" s="176" t="s">
        <v>145</v>
      </c>
      <c r="E254" s="177" t="s">
        <v>1</v>
      </c>
      <c r="F254" s="178" t="s">
        <v>180</v>
      </c>
      <c r="H254" s="177" t="s">
        <v>1</v>
      </c>
      <c r="I254" s="179"/>
      <c r="L254" s="175"/>
      <c r="M254" s="180"/>
      <c r="N254" s="181"/>
      <c r="O254" s="181"/>
      <c r="P254" s="181"/>
      <c r="Q254" s="181"/>
      <c r="R254" s="181"/>
      <c r="S254" s="181"/>
      <c r="T254" s="182"/>
      <c r="AT254" s="177" t="s">
        <v>145</v>
      </c>
      <c r="AU254" s="177" t="s">
        <v>87</v>
      </c>
      <c r="AV254" s="13" t="s">
        <v>85</v>
      </c>
      <c r="AW254" s="13" t="s">
        <v>33</v>
      </c>
      <c r="AX254" s="13" t="s">
        <v>77</v>
      </c>
      <c r="AY254" s="177" t="s">
        <v>137</v>
      </c>
    </row>
    <row r="255" spans="2:51" s="14" customFormat="1" ht="12">
      <c r="B255" s="183"/>
      <c r="D255" s="176" t="s">
        <v>145</v>
      </c>
      <c r="E255" s="184" t="s">
        <v>1</v>
      </c>
      <c r="F255" s="185" t="s">
        <v>181</v>
      </c>
      <c r="H255" s="186">
        <v>0.266</v>
      </c>
      <c r="I255" s="187"/>
      <c r="L255" s="183"/>
      <c r="M255" s="188"/>
      <c r="N255" s="189"/>
      <c r="O255" s="189"/>
      <c r="P255" s="189"/>
      <c r="Q255" s="189"/>
      <c r="R255" s="189"/>
      <c r="S255" s="189"/>
      <c r="T255" s="190"/>
      <c r="AT255" s="184" t="s">
        <v>145</v>
      </c>
      <c r="AU255" s="184" t="s">
        <v>87</v>
      </c>
      <c r="AV255" s="14" t="s">
        <v>87</v>
      </c>
      <c r="AW255" s="14" t="s">
        <v>33</v>
      </c>
      <c r="AX255" s="14" t="s">
        <v>77</v>
      </c>
      <c r="AY255" s="184" t="s">
        <v>137</v>
      </c>
    </row>
    <row r="256" spans="2:51" s="14" customFormat="1" ht="12">
      <c r="B256" s="183"/>
      <c r="D256" s="176" t="s">
        <v>145</v>
      </c>
      <c r="E256" s="184" t="s">
        <v>1</v>
      </c>
      <c r="F256" s="185" t="s">
        <v>182</v>
      </c>
      <c r="H256" s="186">
        <v>1.872</v>
      </c>
      <c r="I256" s="187"/>
      <c r="L256" s="183"/>
      <c r="M256" s="188"/>
      <c r="N256" s="189"/>
      <c r="O256" s="189"/>
      <c r="P256" s="189"/>
      <c r="Q256" s="189"/>
      <c r="R256" s="189"/>
      <c r="S256" s="189"/>
      <c r="T256" s="190"/>
      <c r="AT256" s="184" t="s">
        <v>145</v>
      </c>
      <c r="AU256" s="184" t="s">
        <v>87</v>
      </c>
      <c r="AV256" s="14" t="s">
        <v>87</v>
      </c>
      <c r="AW256" s="14" t="s">
        <v>33</v>
      </c>
      <c r="AX256" s="14" t="s">
        <v>77</v>
      </c>
      <c r="AY256" s="184" t="s">
        <v>137</v>
      </c>
    </row>
    <row r="257" spans="2:51" s="13" customFormat="1" ht="12">
      <c r="B257" s="175"/>
      <c r="D257" s="176" t="s">
        <v>145</v>
      </c>
      <c r="E257" s="177" t="s">
        <v>1</v>
      </c>
      <c r="F257" s="178" t="s">
        <v>183</v>
      </c>
      <c r="H257" s="177" t="s">
        <v>1</v>
      </c>
      <c r="I257" s="179"/>
      <c r="L257" s="175"/>
      <c r="M257" s="180"/>
      <c r="N257" s="181"/>
      <c r="O257" s="181"/>
      <c r="P257" s="181"/>
      <c r="Q257" s="181"/>
      <c r="R257" s="181"/>
      <c r="S257" s="181"/>
      <c r="T257" s="182"/>
      <c r="AT257" s="177" t="s">
        <v>145</v>
      </c>
      <c r="AU257" s="177" t="s">
        <v>87</v>
      </c>
      <c r="AV257" s="13" t="s">
        <v>85</v>
      </c>
      <c r="AW257" s="13" t="s">
        <v>33</v>
      </c>
      <c r="AX257" s="13" t="s">
        <v>77</v>
      </c>
      <c r="AY257" s="177" t="s">
        <v>137</v>
      </c>
    </row>
    <row r="258" spans="2:51" s="13" customFormat="1" ht="12">
      <c r="B258" s="175"/>
      <c r="D258" s="176" t="s">
        <v>145</v>
      </c>
      <c r="E258" s="177" t="s">
        <v>1</v>
      </c>
      <c r="F258" s="178" t="s">
        <v>184</v>
      </c>
      <c r="H258" s="177" t="s">
        <v>1</v>
      </c>
      <c r="I258" s="179"/>
      <c r="L258" s="175"/>
      <c r="M258" s="180"/>
      <c r="N258" s="181"/>
      <c r="O258" s="181"/>
      <c r="P258" s="181"/>
      <c r="Q258" s="181"/>
      <c r="R258" s="181"/>
      <c r="S258" s="181"/>
      <c r="T258" s="182"/>
      <c r="AT258" s="177" t="s">
        <v>145</v>
      </c>
      <c r="AU258" s="177" t="s">
        <v>87</v>
      </c>
      <c r="AV258" s="13" t="s">
        <v>85</v>
      </c>
      <c r="AW258" s="13" t="s">
        <v>33</v>
      </c>
      <c r="AX258" s="13" t="s">
        <v>77</v>
      </c>
      <c r="AY258" s="177" t="s">
        <v>137</v>
      </c>
    </row>
    <row r="259" spans="2:51" s="14" customFormat="1" ht="12">
      <c r="B259" s="183"/>
      <c r="D259" s="176" t="s">
        <v>145</v>
      </c>
      <c r="E259" s="184" t="s">
        <v>1</v>
      </c>
      <c r="F259" s="185" t="s">
        <v>299</v>
      </c>
      <c r="H259" s="186">
        <v>0.792</v>
      </c>
      <c r="I259" s="187"/>
      <c r="L259" s="183"/>
      <c r="M259" s="188"/>
      <c r="N259" s="189"/>
      <c r="O259" s="189"/>
      <c r="P259" s="189"/>
      <c r="Q259" s="189"/>
      <c r="R259" s="189"/>
      <c r="S259" s="189"/>
      <c r="T259" s="190"/>
      <c r="AT259" s="184" t="s">
        <v>145</v>
      </c>
      <c r="AU259" s="184" t="s">
        <v>87</v>
      </c>
      <c r="AV259" s="14" t="s">
        <v>87</v>
      </c>
      <c r="AW259" s="14" t="s">
        <v>33</v>
      </c>
      <c r="AX259" s="14" t="s">
        <v>77</v>
      </c>
      <c r="AY259" s="184" t="s">
        <v>137</v>
      </c>
    </row>
    <row r="260" spans="2:51" s="14" customFormat="1" ht="12">
      <c r="B260" s="183"/>
      <c r="D260" s="176" t="s">
        <v>145</v>
      </c>
      <c r="E260" s="184" t="s">
        <v>1</v>
      </c>
      <c r="F260" s="185" t="s">
        <v>300</v>
      </c>
      <c r="H260" s="186">
        <v>0.36</v>
      </c>
      <c r="I260" s="187"/>
      <c r="L260" s="183"/>
      <c r="M260" s="188"/>
      <c r="N260" s="189"/>
      <c r="O260" s="189"/>
      <c r="P260" s="189"/>
      <c r="Q260" s="189"/>
      <c r="R260" s="189"/>
      <c r="S260" s="189"/>
      <c r="T260" s="190"/>
      <c r="AT260" s="184" t="s">
        <v>145</v>
      </c>
      <c r="AU260" s="184" t="s">
        <v>87</v>
      </c>
      <c r="AV260" s="14" t="s">
        <v>87</v>
      </c>
      <c r="AW260" s="14" t="s">
        <v>33</v>
      </c>
      <c r="AX260" s="14" t="s">
        <v>77</v>
      </c>
      <c r="AY260" s="184" t="s">
        <v>137</v>
      </c>
    </row>
    <row r="261" spans="2:51" s="15" customFormat="1" ht="12">
      <c r="B261" s="191"/>
      <c r="D261" s="176" t="s">
        <v>145</v>
      </c>
      <c r="E261" s="192" t="s">
        <v>1</v>
      </c>
      <c r="F261" s="193" t="s">
        <v>149</v>
      </c>
      <c r="H261" s="194">
        <v>17.335</v>
      </c>
      <c r="I261" s="195"/>
      <c r="L261" s="191"/>
      <c r="M261" s="196"/>
      <c r="N261" s="197"/>
      <c r="O261" s="197"/>
      <c r="P261" s="197"/>
      <c r="Q261" s="197"/>
      <c r="R261" s="197"/>
      <c r="S261" s="197"/>
      <c r="T261" s="198"/>
      <c r="AT261" s="192" t="s">
        <v>145</v>
      </c>
      <c r="AU261" s="192" t="s">
        <v>87</v>
      </c>
      <c r="AV261" s="15" t="s">
        <v>143</v>
      </c>
      <c r="AW261" s="15" t="s">
        <v>33</v>
      </c>
      <c r="AX261" s="15" t="s">
        <v>85</v>
      </c>
      <c r="AY261" s="192" t="s">
        <v>137</v>
      </c>
    </row>
    <row r="262" spans="1:65" s="2" customFormat="1" ht="16.5" customHeight="1">
      <c r="A262" s="33"/>
      <c r="B262" s="161"/>
      <c r="C262" s="162" t="s">
        <v>301</v>
      </c>
      <c r="D262" s="162" t="s">
        <v>139</v>
      </c>
      <c r="E262" s="163" t="s">
        <v>302</v>
      </c>
      <c r="F262" s="164" t="s">
        <v>303</v>
      </c>
      <c r="G262" s="165" t="s">
        <v>142</v>
      </c>
      <c r="H262" s="166">
        <v>58.007</v>
      </c>
      <c r="I262" s="167"/>
      <c r="J262" s="168">
        <f>ROUND(I262*H262,2)</f>
        <v>0</v>
      </c>
      <c r="K262" s="164" t="s">
        <v>1237</v>
      </c>
      <c r="L262" s="34"/>
      <c r="M262" s="169" t="s">
        <v>1</v>
      </c>
      <c r="N262" s="170" t="s">
        <v>42</v>
      </c>
      <c r="O262" s="59"/>
      <c r="P262" s="171">
        <f>O262*H262</f>
        <v>0</v>
      </c>
      <c r="Q262" s="171">
        <v>0.00264</v>
      </c>
      <c r="R262" s="171">
        <f>Q262*H262</f>
        <v>0.15313848</v>
      </c>
      <c r="S262" s="171">
        <v>0</v>
      </c>
      <c r="T262" s="17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3" t="s">
        <v>143</v>
      </c>
      <c r="AT262" s="173" t="s">
        <v>139</v>
      </c>
      <c r="AU262" s="173" t="s">
        <v>87</v>
      </c>
      <c r="AY262" s="18" t="s">
        <v>137</v>
      </c>
      <c r="BE262" s="174">
        <f>IF(N262="základní",J262,0)</f>
        <v>0</v>
      </c>
      <c r="BF262" s="174">
        <f>IF(N262="snížená",J262,0)</f>
        <v>0</v>
      </c>
      <c r="BG262" s="174">
        <f>IF(N262="zákl. přenesená",J262,0)</f>
        <v>0</v>
      </c>
      <c r="BH262" s="174">
        <f>IF(N262="sníž. přenesená",J262,0)</f>
        <v>0</v>
      </c>
      <c r="BI262" s="174">
        <f>IF(N262="nulová",J262,0)</f>
        <v>0</v>
      </c>
      <c r="BJ262" s="18" t="s">
        <v>85</v>
      </c>
      <c r="BK262" s="174">
        <f>ROUND(I262*H262,2)</f>
        <v>0</v>
      </c>
      <c r="BL262" s="18" t="s">
        <v>143</v>
      </c>
      <c r="BM262" s="173" t="s">
        <v>304</v>
      </c>
    </row>
    <row r="263" spans="2:51" s="13" customFormat="1" ht="12">
      <c r="B263" s="175"/>
      <c r="D263" s="176" t="s">
        <v>145</v>
      </c>
      <c r="E263" s="177" t="s">
        <v>1</v>
      </c>
      <c r="F263" s="178" t="s">
        <v>171</v>
      </c>
      <c r="H263" s="177" t="s">
        <v>1</v>
      </c>
      <c r="I263" s="179"/>
      <c r="L263" s="175"/>
      <c r="M263" s="180"/>
      <c r="N263" s="181"/>
      <c r="O263" s="181"/>
      <c r="P263" s="181"/>
      <c r="Q263" s="181"/>
      <c r="R263" s="181"/>
      <c r="S263" s="181"/>
      <c r="T263" s="182"/>
      <c r="AT263" s="177" t="s">
        <v>145</v>
      </c>
      <c r="AU263" s="177" t="s">
        <v>87</v>
      </c>
      <c r="AV263" s="13" t="s">
        <v>85</v>
      </c>
      <c r="AW263" s="13" t="s">
        <v>33</v>
      </c>
      <c r="AX263" s="13" t="s">
        <v>77</v>
      </c>
      <c r="AY263" s="177" t="s">
        <v>137</v>
      </c>
    </row>
    <row r="264" spans="2:51" s="14" customFormat="1" ht="12">
      <c r="B264" s="183"/>
      <c r="D264" s="176" t="s">
        <v>145</v>
      </c>
      <c r="E264" s="184" t="s">
        <v>1</v>
      </c>
      <c r="F264" s="185" t="s">
        <v>305</v>
      </c>
      <c r="H264" s="186">
        <v>33</v>
      </c>
      <c r="I264" s="187"/>
      <c r="L264" s="183"/>
      <c r="M264" s="188"/>
      <c r="N264" s="189"/>
      <c r="O264" s="189"/>
      <c r="P264" s="189"/>
      <c r="Q264" s="189"/>
      <c r="R264" s="189"/>
      <c r="S264" s="189"/>
      <c r="T264" s="190"/>
      <c r="AT264" s="184" t="s">
        <v>145</v>
      </c>
      <c r="AU264" s="184" t="s">
        <v>87</v>
      </c>
      <c r="AV264" s="14" t="s">
        <v>87</v>
      </c>
      <c r="AW264" s="14" t="s">
        <v>33</v>
      </c>
      <c r="AX264" s="14" t="s">
        <v>77</v>
      </c>
      <c r="AY264" s="184" t="s">
        <v>137</v>
      </c>
    </row>
    <row r="265" spans="2:51" s="14" customFormat="1" ht="12">
      <c r="B265" s="183"/>
      <c r="D265" s="176" t="s">
        <v>145</v>
      </c>
      <c r="E265" s="184" t="s">
        <v>1</v>
      </c>
      <c r="F265" s="185" t="s">
        <v>306</v>
      </c>
      <c r="H265" s="186">
        <v>5.6</v>
      </c>
      <c r="I265" s="187"/>
      <c r="L265" s="183"/>
      <c r="M265" s="188"/>
      <c r="N265" s="189"/>
      <c r="O265" s="189"/>
      <c r="P265" s="189"/>
      <c r="Q265" s="189"/>
      <c r="R265" s="189"/>
      <c r="S265" s="189"/>
      <c r="T265" s="190"/>
      <c r="AT265" s="184" t="s">
        <v>145</v>
      </c>
      <c r="AU265" s="184" t="s">
        <v>87</v>
      </c>
      <c r="AV265" s="14" t="s">
        <v>87</v>
      </c>
      <c r="AW265" s="14" t="s">
        <v>33</v>
      </c>
      <c r="AX265" s="14" t="s">
        <v>77</v>
      </c>
      <c r="AY265" s="184" t="s">
        <v>137</v>
      </c>
    </row>
    <row r="266" spans="2:51" s="14" customFormat="1" ht="12">
      <c r="B266" s="183"/>
      <c r="D266" s="176" t="s">
        <v>145</v>
      </c>
      <c r="E266" s="184" t="s">
        <v>1</v>
      </c>
      <c r="F266" s="185" t="s">
        <v>307</v>
      </c>
      <c r="H266" s="186">
        <v>2</v>
      </c>
      <c r="I266" s="187"/>
      <c r="L266" s="183"/>
      <c r="M266" s="188"/>
      <c r="N266" s="189"/>
      <c r="O266" s="189"/>
      <c r="P266" s="189"/>
      <c r="Q266" s="189"/>
      <c r="R266" s="189"/>
      <c r="S266" s="189"/>
      <c r="T266" s="190"/>
      <c r="AT266" s="184" t="s">
        <v>145</v>
      </c>
      <c r="AU266" s="184" t="s">
        <v>87</v>
      </c>
      <c r="AV266" s="14" t="s">
        <v>87</v>
      </c>
      <c r="AW266" s="14" t="s">
        <v>33</v>
      </c>
      <c r="AX266" s="14" t="s">
        <v>77</v>
      </c>
      <c r="AY266" s="184" t="s">
        <v>137</v>
      </c>
    </row>
    <row r="267" spans="2:51" s="13" customFormat="1" ht="12">
      <c r="B267" s="175"/>
      <c r="D267" s="176" t="s">
        <v>145</v>
      </c>
      <c r="E267" s="177" t="s">
        <v>1</v>
      </c>
      <c r="F267" s="178" t="s">
        <v>175</v>
      </c>
      <c r="H267" s="177" t="s">
        <v>1</v>
      </c>
      <c r="I267" s="179"/>
      <c r="L267" s="175"/>
      <c r="M267" s="180"/>
      <c r="N267" s="181"/>
      <c r="O267" s="181"/>
      <c r="P267" s="181"/>
      <c r="Q267" s="181"/>
      <c r="R267" s="181"/>
      <c r="S267" s="181"/>
      <c r="T267" s="182"/>
      <c r="AT267" s="177" t="s">
        <v>145</v>
      </c>
      <c r="AU267" s="177" t="s">
        <v>87</v>
      </c>
      <c r="AV267" s="13" t="s">
        <v>85</v>
      </c>
      <c r="AW267" s="13" t="s">
        <v>33</v>
      </c>
      <c r="AX267" s="13" t="s">
        <v>77</v>
      </c>
      <c r="AY267" s="177" t="s">
        <v>137</v>
      </c>
    </row>
    <row r="268" spans="2:51" s="13" customFormat="1" ht="12">
      <c r="B268" s="175"/>
      <c r="D268" s="176" t="s">
        <v>145</v>
      </c>
      <c r="E268" s="177" t="s">
        <v>1</v>
      </c>
      <c r="F268" s="178" t="s">
        <v>176</v>
      </c>
      <c r="H268" s="177" t="s">
        <v>1</v>
      </c>
      <c r="I268" s="179"/>
      <c r="L268" s="175"/>
      <c r="M268" s="180"/>
      <c r="N268" s="181"/>
      <c r="O268" s="181"/>
      <c r="P268" s="181"/>
      <c r="Q268" s="181"/>
      <c r="R268" s="181"/>
      <c r="S268" s="181"/>
      <c r="T268" s="182"/>
      <c r="AT268" s="177" t="s">
        <v>145</v>
      </c>
      <c r="AU268" s="177" t="s">
        <v>87</v>
      </c>
      <c r="AV268" s="13" t="s">
        <v>85</v>
      </c>
      <c r="AW268" s="13" t="s">
        <v>33</v>
      </c>
      <c r="AX268" s="13" t="s">
        <v>77</v>
      </c>
      <c r="AY268" s="177" t="s">
        <v>137</v>
      </c>
    </row>
    <row r="269" spans="2:51" s="14" customFormat="1" ht="12">
      <c r="B269" s="183"/>
      <c r="D269" s="176" t="s">
        <v>145</v>
      </c>
      <c r="E269" s="184" t="s">
        <v>1</v>
      </c>
      <c r="F269" s="185" t="s">
        <v>177</v>
      </c>
      <c r="H269" s="186">
        <v>0.648</v>
      </c>
      <c r="I269" s="187"/>
      <c r="L269" s="183"/>
      <c r="M269" s="188"/>
      <c r="N269" s="189"/>
      <c r="O269" s="189"/>
      <c r="P269" s="189"/>
      <c r="Q269" s="189"/>
      <c r="R269" s="189"/>
      <c r="S269" s="189"/>
      <c r="T269" s="190"/>
      <c r="AT269" s="184" t="s">
        <v>145</v>
      </c>
      <c r="AU269" s="184" t="s">
        <v>87</v>
      </c>
      <c r="AV269" s="14" t="s">
        <v>87</v>
      </c>
      <c r="AW269" s="14" t="s">
        <v>33</v>
      </c>
      <c r="AX269" s="14" t="s">
        <v>77</v>
      </c>
      <c r="AY269" s="184" t="s">
        <v>137</v>
      </c>
    </row>
    <row r="270" spans="2:51" s="14" customFormat="1" ht="12">
      <c r="B270" s="183"/>
      <c r="D270" s="176" t="s">
        <v>145</v>
      </c>
      <c r="E270" s="184" t="s">
        <v>1</v>
      </c>
      <c r="F270" s="185" t="s">
        <v>178</v>
      </c>
      <c r="H270" s="186">
        <v>0.144</v>
      </c>
      <c r="I270" s="187"/>
      <c r="L270" s="183"/>
      <c r="M270" s="188"/>
      <c r="N270" s="189"/>
      <c r="O270" s="189"/>
      <c r="P270" s="189"/>
      <c r="Q270" s="189"/>
      <c r="R270" s="189"/>
      <c r="S270" s="189"/>
      <c r="T270" s="190"/>
      <c r="AT270" s="184" t="s">
        <v>145</v>
      </c>
      <c r="AU270" s="184" t="s">
        <v>87</v>
      </c>
      <c r="AV270" s="14" t="s">
        <v>87</v>
      </c>
      <c r="AW270" s="14" t="s">
        <v>33</v>
      </c>
      <c r="AX270" s="14" t="s">
        <v>77</v>
      </c>
      <c r="AY270" s="184" t="s">
        <v>137</v>
      </c>
    </row>
    <row r="271" spans="2:51" s="14" customFormat="1" ht="12">
      <c r="B271" s="183"/>
      <c r="D271" s="176" t="s">
        <v>145</v>
      </c>
      <c r="E271" s="184" t="s">
        <v>1</v>
      </c>
      <c r="F271" s="185" t="s">
        <v>179</v>
      </c>
      <c r="H271" s="186">
        <v>0.135</v>
      </c>
      <c r="I271" s="187"/>
      <c r="L271" s="183"/>
      <c r="M271" s="188"/>
      <c r="N271" s="189"/>
      <c r="O271" s="189"/>
      <c r="P271" s="189"/>
      <c r="Q271" s="189"/>
      <c r="R271" s="189"/>
      <c r="S271" s="189"/>
      <c r="T271" s="190"/>
      <c r="AT271" s="184" t="s">
        <v>145</v>
      </c>
      <c r="AU271" s="184" t="s">
        <v>87</v>
      </c>
      <c r="AV271" s="14" t="s">
        <v>87</v>
      </c>
      <c r="AW271" s="14" t="s">
        <v>33</v>
      </c>
      <c r="AX271" s="14" t="s">
        <v>77</v>
      </c>
      <c r="AY271" s="184" t="s">
        <v>137</v>
      </c>
    </row>
    <row r="272" spans="2:51" s="13" customFormat="1" ht="12">
      <c r="B272" s="175"/>
      <c r="D272" s="176" t="s">
        <v>145</v>
      </c>
      <c r="E272" s="177" t="s">
        <v>1</v>
      </c>
      <c r="F272" s="178" t="s">
        <v>180</v>
      </c>
      <c r="H272" s="177" t="s">
        <v>1</v>
      </c>
      <c r="I272" s="179"/>
      <c r="L272" s="175"/>
      <c r="M272" s="180"/>
      <c r="N272" s="181"/>
      <c r="O272" s="181"/>
      <c r="P272" s="181"/>
      <c r="Q272" s="181"/>
      <c r="R272" s="181"/>
      <c r="S272" s="181"/>
      <c r="T272" s="182"/>
      <c r="AT272" s="177" t="s">
        <v>145</v>
      </c>
      <c r="AU272" s="177" t="s">
        <v>87</v>
      </c>
      <c r="AV272" s="13" t="s">
        <v>85</v>
      </c>
      <c r="AW272" s="13" t="s">
        <v>33</v>
      </c>
      <c r="AX272" s="13" t="s">
        <v>77</v>
      </c>
      <c r="AY272" s="177" t="s">
        <v>137</v>
      </c>
    </row>
    <row r="273" spans="2:51" s="14" customFormat="1" ht="12">
      <c r="B273" s="183"/>
      <c r="D273" s="176" t="s">
        <v>145</v>
      </c>
      <c r="E273" s="184" t="s">
        <v>1</v>
      </c>
      <c r="F273" s="185" t="s">
        <v>308</v>
      </c>
      <c r="H273" s="186">
        <v>1.28</v>
      </c>
      <c r="I273" s="187"/>
      <c r="L273" s="183"/>
      <c r="M273" s="188"/>
      <c r="N273" s="189"/>
      <c r="O273" s="189"/>
      <c r="P273" s="189"/>
      <c r="Q273" s="189"/>
      <c r="R273" s="189"/>
      <c r="S273" s="189"/>
      <c r="T273" s="190"/>
      <c r="AT273" s="184" t="s">
        <v>145</v>
      </c>
      <c r="AU273" s="184" t="s">
        <v>87</v>
      </c>
      <c r="AV273" s="14" t="s">
        <v>87</v>
      </c>
      <c r="AW273" s="14" t="s">
        <v>33</v>
      </c>
      <c r="AX273" s="14" t="s">
        <v>77</v>
      </c>
      <c r="AY273" s="184" t="s">
        <v>137</v>
      </c>
    </row>
    <row r="274" spans="2:51" s="14" customFormat="1" ht="12">
      <c r="B274" s="183"/>
      <c r="D274" s="176" t="s">
        <v>145</v>
      </c>
      <c r="E274" s="184" t="s">
        <v>1</v>
      </c>
      <c r="F274" s="185" t="s">
        <v>309</v>
      </c>
      <c r="H274" s="186">
        <v>6.8</v>
      </c>
      <c r="I274" s="187"/>
      <c r="L274" s="183"/>
      <c r="M274" s="188"/>
      <c r="N274" s="189"/>
      <c r="O274" s="189"/>
      <c r="P274" s="189"/>
      <c r="Q274" s="189"/>
      <c r="R274" s="189"/>
      <c r="S274" s="189"/>
      <c r="T274" s="190"/>
      <c r="AT274" s="184" t="s">
        <v>145</v>
      </c>
      <c r="AU274" s="184" t="s">
        <v>87</v>
      </c>
      <c r="AV274" s="14" t="s">
        <v>87</v>
      </c>
      <c r="AW274" s="14" t="s">
        <v>33</v>
      </c>
      <c r="AX274" s="14" t="s">
        <v>77</v>
      </c>
      <c r="AY274" s="184" t="s">
        <v>137</v>
      </c>
    </row>
    <row r="275" spans="2:51" s="13" customFormat="1" ht="12">
      <c r="B275" s="175"/>
      <c r="D275" s="176" t="s">
        <v>145</v>
      </c>
      <c r="E275" s="177" t="s">
        <v>1</v>
      </c>
      <c r="F275" s="178" t="s">
        <v>183</v>
      </c>
      <c r="H275" s="177" t="s">
        <v>1</v>
      </c>
      <c r="I275" s="179"/>
      <c r="L275" s="175"/>
      <c r="M275" s="180"/>
      <c r="N275" s="181"/>
      <c r="O275" s="181"/>
      <c r="P275" s="181"/>
      <c r="Q275" s="181"/>
      <c r="R275" s="181"/>
      <c r="S275" s="181"/>
      <c r="T275" s="182"/>
      <c r="AT275" s="177" t="s">
        <v>145</v>
      </c>
      <c r="AU275" s="177" t="s">
        <v>87</v>
      </c>
      <c r="AV275" s="13" t="s">
        <v>85</v>
      </c>
      <c r="AW275" s="13" t="s">
        <v>33</v>
      </c>
      <c r="AX275" s="13" t="s">
        <v>77</v>
      </c>
      <c r="AY275" s="177" t="s">
        <v>137</v>
      </c>
    </row>
    <row r="276" spans="2:51" s="13" customFormat="1" ht="12">
      <c r="B276" s="175"/>
      <c r="D276" s="176" t="s">
        <v>145</v>
      </c>
      <c r="E276" s="177" t="s">
        <v>1</v>
      </c>
      <c r="F276" s="178" t="s">
        <v>184</v>
      </c>
      <c r="H276" s="177" t="s">
        <v>1</v>
      </c>
      <c r="I276" s="179"/>
      <c r="L276" s="175"/>
      <c r="M276" s="180"/>
      <c r="N276" s="181"/>
      <c r="O276" s="181"/>
      <c r="P276" s="181"/>
      <c r="Q276" s="181"/>
      <c r="R276" s="181"/>
      <c r="S276" s="181"/>
      <c r="T276" s="182"/>
      <c r="AT276" s="177" t="s">
        <v>145</v>
      </c>
      <c r="AU276" s="177" t="s">
        <v>87</v>
      </c>
      <c r="AV276" s="13" t="s">
        <v>85</v>
      </c>
      <c r="AW276" s="13" t="s">
        <v>33</v>
      </c>
      <c r="AX276" s="13" t="s">
        <v>77</v>
      </c>
      <c r="AY276" s="177" t="s">
        <v>137</v>
      </c>
    </row>
    <row r="277" spans="2:51" s="14" customFormat="1" ht="12">
      <c r="B277" s="183"/>
      <c r="D277" s="176" t="s">
        <v>145</v>
      </c>
      <c r="E277" s="184" t="s">
        <v>1</v>
      </c>
      <c r="F277" s="185" t="s">
        <v>310</v>
      </c>
      <c r="H277" s="186">
        <v>6.6</v>
      </c>
      <c r="I277" s="187"/>
      <c r="L277" s="183"/>
      <c r="M277" s="188"/>
      <c r="N277" s="189"/>
      <c r="O277" s="189"/>
      <c r="P277" s="189"/>
      <c r="Q277" s="189"/>
      <c r="R277" s="189"/>
      <c r="S277" s="189"/>
      <c r="T277" s="190"/>
      <c r="AT277" s="184" t="s">
        <v>145</v>
      </c>
      <c r="AU277" s="184" t="s">
        <v>87</v>
      </c>
      <c r="AV277" s="14" t="s">
        <v>87</v>
      </c>
      <c r="AW277" s="14" t="s">
        <v>33</v>
      </c>
      <c r="AX277" s="14" t="s">
        <v>77</v>
      </c>
      <c r="AY277" s="184" t="s">
        <v>137</v>
      </c>
    </row>
    <row r="278" spans="2:51" s="14" customFormat="1" ht="12">
      <c r="B278" s="183"/>
      <c r="D278" s="176" t="s">
        <v>145</v>
      </c>
      <c r="E278" s="184" t="s">
        <v>1</v>
      </c>
      <c r="F278" s="185" t="s">
        <v>311</v>
      </c>
      <c r="H278" s="186">
        <v>1.8</v>
      </c>
      <c r="I278" s="187"/>
      <c r="L278" s="183"/>
      <c r="M278" s="188"/>
      <c r="N278" s="189"/>
      <c r="O278" s="189"/>
      <c r="P278" s="189"/>
      <c r="Q278" s="189"/>
      <c r="R278" s="189"/>
      <c r="S278" s="189"/>
      <c r="T278" s="190"/>
      <c r="AT278" s="184" t="s">
        <v>145</v>
      </c>
      <c r="AU278" s="184" t="s">
        <v>87</v>
      </c>
      <c r="AV278" s="14" t="s">
        <v>87</v>
      </c>
      <c r="AW278" s="14" t="s">
        <v>33</v>
      </c>
      <c r="AX278" s="14" t="s">
        <v>77</v>
      </c>
      <c r="AY278" s="184" t="s">
        <v>137</v>
      </c>
    </row>
    <row r="279" spans="2:51" s="15" customFormat="1" ht="12">
      <c r="B279" s="191"/>
      <c r="D279" s="176" t="s">
        <v>145</v>
      </c>
      <c r="E279" s="192" t="s">
        <v>1</v>
      </c>
      <c r="F279" s="193" t="s">
        <v>149</v>
      </c>
      <c r="H279" s="194">
        <v>58.007</v>
      </c>
      <c r="I279" s="195"/>
      <c r="L279" s="191"/>
      <c r="M279" s="196"/>
      <c r="N279" s="197"/>
      <c r="O279" s="197"/>
      <c r="P279" s="197"/>
      <c r="Q279" s="197"/>
      <c r="R279" s="197"/>
      <c r="S279" s="197"/>
      <c r="T279" s="198"/>
      <c r="AT279" s="192" t="s">
        <v>145</v>
      </c>
      <c r="AU279" s="192" t="s">
        <v>87</v>
      </c>
      <c r="AV279" s="15" t="s">
        <v>143</v>
      </c>
      <c r="AW279" s="15" t="s">
        <v>33</v>
      </c>
      <c r="AX279" s="15" t="s">
        <v>85</v>
      </c>
      <c r="AY279" s="192" t="s">
        <v>137</v>
      </c>
    </row>
    <row r="280" spans="1:65" s="2" customFormat="1" ht="16.5" customHeight="1">
      <c r="A280" s="33"/>
      <c r="B280" s="161"/>
      <c r="C280" s="162" t="s">
        <v>312</v>
      </c>
      <c r="D280" s="162" t="s">
        <v>139</v>
      </c>
      <c r="E280" s="163" t="s">
        <v>313</v>
      </c>
      <c r="F280" s="164" t="s">
        <v>314</v>
      </c>
      <c r="G280" s="165" t="s">
        <v>142</v>
      </c>
      <c r="H280" s="166">
        <v>58.007</v>
      </c>
      <c r="I280" s="167"/>
      <c r="J280" s="168">
        <f>ROUND(I280*H280,2)</f>
        <v>0</v>
      </c>
      <c r="K280" s="164" t="s">
        <v>1237</v>
      </c>
      <c r="L280" s="34"/>
      <c r="M280" s="169" t="s">
        <v>1</v>
      </c>
      <c r="N280" s="170" t="s">
        <v>42</v>
      </c>
      <c r="O280" s="59"/>
      <c r="P280" s="171">
        <f>O280*H280</f>
        <v>0</v>
      </c>
      <c r="Q280" s="171">
        <v>0</v>
      </c>
      <c r="R280" s="171">
        <f>Q280*H280</f>
        <v>0</v>
      </c>
      <c r="S280" s="171">
        <v>0</v>
      </c>
      <c r="T280" s="172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3" t="s">
        <v>143</v>
      </c>
      <c r="AT280" s="173" t="s">
        <v>139</v>
      </c>
      <c r="AU280" s="173" t="s">
        <v>87</v>
      </c>
      <c r="AY280" s="18" t="s">
        <v>137</v>
      </c>
      <c r="BE280" s="174">
        <f>IF(N280="základní",J280,0)</f>
        <v>0</v>
      </c>
      <c r="BF280" s="174">
        <f>IF(N280="snížená",J280,0)</f>
        <v>0</v>
      </c>
      <c r="BG280" s="174">
        <f>IF(N280="zákl. přenesená",J280,0)</f>
        <v>0</v>
      </c>
      <c r="BH280" s="174">
        <f>IF(N280="sníž. přenesená",J280,0)</f>
        <v>0</v>
      </c>
      <c r="BI280" s="174">
        <f>IF(N280="nulová",J280,0)</f>
        <v>0</v>
      </c>
      <c r="BJ280" s="18" t="s">
        <v>85</v>
      </c>
      <c r="BK280" s="174">
        <f>ROUND(I280*H280,2)</f>
        <v>0</v>
      </c>
      <c r="BL280" s="18" t="s">
        <v>143</v>
      </c>
      <c r="BM280" s="173" t="s">
        <v>315</v>
      </c>
    </row>
    <row r="281" spans="1:65" s="2" customFormat="1" ht="21.75" customHeight="1">
      <c r="A281" s="33"/>
      <c r="B281" s="161"/>
      <c r="C281" s="162" t="s">
        <v>316</v>
      </c>
      <c r="D281" s="162" t="s">
        <v>139</v>
      </c>
      <c r="E281" s="163" t="s">
        <v>317</v>
      </c>
      <c r="F281" s="164" t="s">
        <v>318</v>
      </c>
      <c r="G281" s="165" t="s">
        <v>142</v>
      </c>
      <c r="H281" s="166">
        <v>82.875</v>
      </c>
      <c r="I281" s="167"/>
      <c r="J281" s="168">
        <f>ROUND(I281*H281,2)</f>
        <v>0</v>
      </c>
      <c r="K281" s="164" t="s">
        <v>1237</v>
      </c>
      <c r="L281" s="34"/>
      <c r="M281" s="169" t="s">
        <v>1</v>
      </c>
      <c r="N281" s="170" t="s">
        <v>42</v>
      </c>
      <c r="O281" s="59"/>
      <c r="P281" s="171">
        <f>O281*H281</f>
        <v>0</v>
      </c>
      <c r="Q281" s="171">
        <v>0.67489</v>
      </c>
      <c r="R281" s="171">
        <f>Q281*H281</f>
        <v>55.93150875</v>
      </c>
      <c r="S281" s="171">
        <v>0</v>
      </c>
      <c r="T281" s="172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73" t="s">
        <v>143</v>
      </c>
      <c r="AT281" s="173" t="s">
        <v>139</v>
      </c>
      <c r="AU281" s="173" t="s">
        <v>87</v>
      </c>
      <c r="AY281" s="18" t="s">
        <v>137</v>
      </c>
      <c r="BE281" s="174">
        <f>IF(N281="základní",J281,0)</f>
        <v>0</v>
      </c>
      <c r="BF281" s="174">
        <f>IF(N281="snížená",J281,0)</f>
        <v>0</v>
      </c>
      <c r="BG281" s="174">
        <f>IF(N281="zákl. přenesená",J281,0)</f>
        <v>0</v>
      </c>
      <c r="BH281" s="174">
        <f>IF(N281="sníž. přenesená",J281,0)</f>
        <v>0</v>
      </c>
      <c r="BI281" s="174">
        <f>IF(N281="nulová",J281,0)</f>
        <v>0</v>
      </c>
      <c r="BJ281" s="18" t="s">
        <v>85</v>
      </c>
      <c r="BK281" s="174">
        <f>ROUND(I281*H281,2)</f>
        <v>0</v>
      </c>
      <c r="BL281" s="18" t="s">
        <v>143</v>
      </c>
      <c r="BM281" s="173" t="s">
        <v>319</v>
      </c>
    </row>
    <row r="282" spans="2:51" s="14" customFormat="1" ht="12">
      <c r="B282" s="183"/>
      <c r="D282" s="176" t="s">
        <v>145</v>
      </c>
      <c r="E282" s="184" t="s">
        <v>1</v>
      </c>
      <c r="F282" s="185" t="s">
        <v>320</v>
      </c>
      <c r="H282" s="186">
        <v>67.375</v>
      </c>
      <c r="I282" s="187"/>
      <c r="L282" s="183"/>
      <c r="M282" s="188"/>
      <c r="N282" s="189"/>
      <c r="O282" s="189"/>
      <c r="P282" s="189"/>
      <c r="Q282" s="189"/>
      <c r="R282" s="189"/>
      <c r="S282" s="189"/>
      <c r="T282" s="190"/>
      <c r="AT282" s="184" t="s">
        <v>145</v>
      </c>
      <c r="AU282" s="184" t="s">
        <v>87</v>
      </c>
      <c r="AV282" s="14" t="s">
        <v>87</v>
      </c>
      <c r="AW282" s="14" t="s">
        <v>33</v>
      </c>
      <c r="AX282" s="14" t="s">
        <v>77</v>
      </c>
      <c r="AY282" s="184" t="s">
        <v>137</v>
      </c>
    </row>
    <row r="283" spans="2:51" s="14" customFormat="1" ht="12">
      <c r="B283" s="183"/>
      <c r="D283" s="176" t="s">
        <v>145</v>
      </c>
      <c r="E283" s="184" t="s">
        <v>1</v>
      </c>
      <c r="F283" s="185" t="s">
        <v>321</v>
      </c>
      <c r="H283" s="186">
        <v>15.5</v>
      </c>
      <c r="I283" s="187"/>
      <c r="L283" s="183"/>
      <c r="M283" s="188"/>
      <c r="N283" s="189"/>
      <c r="O283" s="189"/>
      <c r="P283" s="189"/>
      <c r="Q283" s="189"/>
      <c r="R283" s="189"/>
      <c r="S283" s="189"/>
      <c r="T283" s="190"/>
      <c r="AT283" s="184" t="s">
        <v>145</v>
      </c>
      <c r="AU283" s="184" t="s">
        <v>87</v>
      </c>
      <c r="AV283" s="14" t="s">
        <v>87</v>
      </c>
      <c r="AW283" s="14" t="s">
        <v>33</v>
      </c>
      <c r="AX283" s="14" t="s">
        <v>77</v>
      </c>
      <c r="AY283" s="184" t="s">
        <v>137</v>
      </c>
    </row>
    <row r="284" spans="2:51" s="15" customFormat="1" ht="12">
      <c r="B284" s="191"/>
      <c r="D284" s="176" t="s">
        <v>145</v>
      </c>
      <c r="E284" s="192" t="s">
        <v>1</v>
      </c>
      <c r="F284" s="193" t="s">
        <v>149</v>
      </c>
      <c r="H284" s="194">
        <v>82.875</v>
      </c>
      <c r="I284" s="195"/>
      <c r="L284" s="191"/>
      <c r="M284" s="196"/>
      <c r="N284" s="197"/>
      <c r="O284" s="197"/>
      <c r="P284" s="197"/>
      <c r="Q284" s="197"/>
      <c r="R284" s="197"/>
      <c r="S284" s="197"/>
      <c r="T284" s="198"/>
      <c r="AT284" s="192" t="s">
        <v>145</v>
      </c>
      <c r="AU284" s="192" t="s">
        <v>87</v>
      </c>
      <c r="AV284" s="15" t="s">
        <v>143</v>
      </c>
      <c r="AW284" s="15" t="s">
        <v>33</v>
      </c>
      <c r="AX284" s="15" t="s">
        <v>85</v>
      </c>
      <c r="AY284" s="192" t="s">
        <v>137</v>
      </c>
    </row>
    <row r="285" spans="1:65" s="2" customFormat="1" ht="21.75" customHeight="1">
      <c r="A285" s="33"/>
      <c r="B285" s="161"/>
      <c r="C285" s="162" t="s">
        <v>322</v>
      </c>
      <c r="D285" s="162" t="s">
        <v>139</v>
      </c>
      <c r="E285" s="163" t="s">
        <v>323</v>
      </c>
      <c r="F285" s="164" t="s">
        <v>324</v>
      </c>
      <c r="G285" s="165" t="s">
        <v>224</v>
      </c>
      <c r="H285" s="166">
        <v>0.663</v>
      </c>
      <c r="I285" s="167"/>
      <c r="J285" s="168">
        <f>ROUND(I285*H285,2)</f>
        <v>0</v>
      </c>
      <c r="K285" s="164" t="s">
        <v>1237</v>
      </c>
      <c r="L285" s="34"/>
      <c r="M285" s="169" t="s">
        <v>1</v>
      </c>
      <c r="N285" s="170" t="s">
        <v>42</v>
      </c>
      <c r="O285" s="59"/>
      <c r="P285" s="171">
        <f>O285*H285</f>
        <v>0</v>
      </c>
      <c r="Q285" s="171">
        <v>1.05871</v>
      </c>
      <c r="R285" s="171">
        <f>Q285*H285</f>
        <v>0.7019247300000001</v>
      </c>
      <c r="S285" s="171">
        <v>0</v>
      </c>
      <c r="T285" s="172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73" t="s">
        <v>143</v>
      </c>
      <c r="AT285" s="173" t="s">
        <v>139</v>
      </c>
      <c r="AU285" s="173" t="s">
        <v>87</v>
      </c>
      <c r="AY285" s="18" t="s">
        <v>137</v>
      </c>
      <c r="BE285" s="174">
        <f>IF(N285="základní",J285,0)</f>
        <v>0</v>
      </c>
      <c r="BF285" s="174">
        <f>IF(N285="snížená",J285,0)</f>
        <v>0</v>
      </c>
      <c r="BG285" s="174">
        <f>IF(N285="zákl. přenesená",J285,0)</f>
        <v>0</v>
      </c>
      <c r="BH285" s="174">
        <f>IF(N285="sníž. přenesená",J285,0)</f>
        <v>0</v>
      </c>
      <c r="BI285" s="174">
        <f>IF(N285="nulová",J285,0)</f>
        <v>0</v>
      </c>
      <c r="BJ285" s="18" t="s">
        <v>85</v>
      </c>
      <c r="BK285" s="174">
        <f>ROUND(I285*H285,2)</f>
        <v>0</v>
      </c>
      <c r="BL285" s="18" t="s">
        <v>143</v>
      </c>
      <c r="BM285" s="173" t="s">
        <v>325</v>
      </c>
    </row>
    <row r="286" spans="2:51" s="13" customFormat="1" ht="12">
      <c r="B286" s="175"/>
      <c r="D286" s="176" t="s">
        <v>145</v>
      </c>
      <c r="E286" s="177" t="s">
        <v>1</v>
      </c>
      <c r="F286" s="178" t="s">
        <v>326</v>
      </c>
      <c r="H286" s="177" t="s">
        <v>1</v>
      </c>
      <c r="I286" s="179"/>
      <c r="L286" s="175"/>
      <c r="M286" s="180"/>
      <c r="N286" s="181"/>
      <c r="O286" s="181"/>
      <c r="P286" s="181"/>
      <c r="Q286" s="181"/>
      <c r="R286" s="181"/>
      <c r="S286" s="181"/>
      <c r="T286" s="182"/>
      <c r="AT286" s="177" t="s">
        <v>145</v>
      </c>
      <c r="AU286" s="177" t="s">
        <v>87</v>
      </c>
      <c r="AV286" s="13" t="s">
        <v>85</v>
      </c>
      <c r="AW286" s="13" t="s">
        <v>33</v>
      </c>
      <c r="AX286" s="13" t="s">
        <v>77</v>
      </c>
      <c r="AY286" s="177" t="s">
        <v>137</v>
      </c>
    </row>
    <row r="287" spans="2:51" s="14" customFormat="1" ht="12">
      <c r="B287" s="183"/>
      <c r="D287" s="176" t="s">
        <v>145</v>
      </c>
      <c r="E287" s="184" t="s">
        <v>1</v>
      </c>
      <c r="F287" s="185" t="s">
        <v>327</v>
      </c>
      <c r="H287" s="186">
        <v>0.663</v>
      </c>
      <c r="I287" s="187"/>
      <c r="L287" s="183"/>
      <c r="M287" s="188"/>
      <c r="N287" s="189"/>
      <c r="O287" s="189"/>
      <c r="P287" s="189"/>
      <c r="Q287" s="189"/>
      <c r="R287" s="189"/>
      <c r="S287" s="189"/>
      <c r="T287" s="190"/>
      <c r="AT287" s="184" t="s">
        <v>145</v>
      </c>
      <c r="AU287" s="184" t="s">
        <v>87</v>
      </c>
      <c r="AV287" s="14" t="s">
        <v>87</v>
      </c>
      <c r="AW287" s="14" t="s">
        <v>33</v>
      </c>
      <c r="AX287" s="14" t="s">
        <v>85</v>
      </c>
      <c r="AY287" s="184" t="s">
        <v>137</v>
      </c>
    </row>
    <row r="288" spans="2:63" s="12" customFormat="1" ht="22.9" customHeight="1">
      <c r="B288" s="148"/>
      <c r="D288" s="149" t="s">
        <v>76</v>
      </c>
      <c r="E288" s="159" t="s">
        <v>154</v>
      </c>
      <c r="F288" s="159" t="s">
        <v>328</v>
      </c>
      <c r="I288" s="151"/>
      <c r="J288" s="160">
        <f>BK288</f>
        <v>0</v>
      </c>
      <c r="L288" s="148"/>
      <c r="M288" s="153"/>
      <c r="N288" s="154"/>
      <c r="O288" s="154"/>
      <c r="P288" s="155">
        <f>SUM(P289:P294)</f>
        <v>0</v>
      </c>
      <c r="Q288" s="154"/>
      <c r="R288" s="155">
        <f>SUM(R289:R294)</f>
        <v>8.04716</v>
      </c>
      <c r="S288" s="154"/>
      <c r="T288" s="156">
        <f>SUM(T289:T294)</f>
        <v>0</v>
      </c>
      <c r="AR288" s="149" t="s">
        <v>85</v>
      </c>
      <c r="AT288" s="157" t="s">
        <v>76</v>
      </c>
      <c r="AU288" s="157" t="s">
        <v>85</v>
      </c>
      <c r="AY288" s="149" t="s">
        <v>137</v>
      </c>
      <c r="BK288" s="158">
        <f>SUM(BK289:BK294)</f>
        <v>0</v>
      </c>
    </row>
    <row r="289" spans="1:65" s="2" customFormat="1" ht="21.75" customHeight="1">
      <c r="A289" s="33"/>
      <c r="B289" s="161"/>
      <c r="C289" s="162" t="s">
        <v>329</v>
      </c>
      <c r="D289" s="162" t="s">
        <v>139</v>
      </c>
      <c r="E289" s="163" t="s">
        <v>330</v>
      </c>
      <c r="F289" s="164" t="s">
        <v>331</v>
      </c>
      <c r="G289" s="165" t="s">
        <v>332</v>
      </c>
      <c r="H289" s="166">
        <v>44</v>
      </c>
      <c r="I289" s="167"/>
      <c r="J289" s="168">
        <f>ROUND(I289*H289,2)</f>
        <v>0</v>
      </c>
      <c r="K289" s="164" t="s">
        <v>1</v>
      </c>
      <c r="L289" s="34"/>
      <c r="M289" s="169" t="s">
        <v>1</v>
      </c>
      <c r="N289" s="170" t="s">
        <v>42</v>
      </c>
      <c r="O289" s="59"/>
      <c r="P289" s="171">
        <f>O289*H289</f>
        <v>0</v>
      </c>
      <c r="Q289" s="171">
        <v>0.17489</v>
      </c>
      <c r="R289" s="171">
        <f>Q289*H289</f>
        <v>7.69516</v>
      </c>
      <c r="S289" s="171">
        <v>0</v>
      </c>
      <c r="T289" s="17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73" t="s">
        <v>143</v>
      </c>
      <c r="AT289" s="173" t="s">
        <v>139</v>
      </c>
      <c r="AU289" s="173" t="s">
        <v>87</v>
      </c>
      <c r="AY289" s="18" t="s">
        <v>137</v>
      </c>
      <c r="BE289" s="174">
        <f>IF(N289="základní",J289,0)</f>
        <v>0</v>
      </c>
      <c r="BF289" s="174">
        <f>IF(N289="snížená",J289,0)</f>
        <v>0</v>
      </c>
      <c r="BG289" s="174">
        <f>IF(N289="zákl. přenesená",J289,0)</f>
        <v>0</v>
      </c>
      <c r="BH289" s="174">
        <f>IF(N289="sníž. přenesená",J289,0)</f>
        <v>0</v>
      </c>
      <c r="BI289" s="174">
        <f>IF(N289="nulová",J289,0)</f>
        <v>0</v>
      </c>
      <c r="BJ289" s="18" t="s">
        <v>85</v>
      </c>
      <c r="BK289" s="174">
        <f>ROUND(I289*H289,2)</f>
        <v>0</v>
      </c>
      <c r="BL289" s="18" t="s">
        <v>143</v>
      </c>
      <c r="BM289" s="173" t="s">
        <v>333</v>
      </c>
    </row>
    <row r="290" spans="2:51" s="14" customFormat="1" ht="12">
      <c r="B290" s="183"/>
      <c r="D290" s="176" t="s">
        <v>145</v>
      </c>
      <c r="E290" s="184" t="s">
        <v>1</v>
      </c>
      <c r="F290" s="185" t="s">
        <v>334</v>
      </c>
      <c r="H290" s="186">
        <v>44</v>
      </c>
      <c r="I290" s="187"/>
      <c r="L290" s="183"/>
      <c r="M290" s="188"/>
      <c r="N290" s="189"/>
      <c r="O290" s="189"/>
      <c r="P290" s="189"/>
      <c r="Q290" s="189"/>
      <c r="R290" s="189"/>
      <c r="S290" s="189"/>
      <c r="T290" s="190"/>
      <c r="AT290" s="184" t="s">
        <v>145</v>
      </c>
      <c r="AU290" s="184" t="s">
        <v>87</v>
      </c>
      <c r="AV290" s="14" t="s">
        <v>87</v>
      </c>
      <c r="AW290" s="14" t="s">
        <v>33</v>
      </c>
      <c r="AX290" s="14" t="s">
        <v>77</v>
      </c>
      <c r="AY290" s="184" t="s">
        <v>137</v>
      </c>
    </row>
    <row r="291" spans="2:51" s="15" customFormat="1" ht="12">
      <c r="B291" s="191"/>
      <c r="D291" s="176" t="s">
        <v>145</v>
      </c>
      <c r="E291" s="192" t="s">
        <v>1</v>
      </c>
      <c r="F291" s="193" t="s">
        <v>149</v>
      </c>
      <c r="H291" s="194">
        <v>44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145</v>
      </c>
      <c r="AU291" s="192" t="s">
        <v>87</v>
      </c>
      <c r="AV291" s="15" t="s">
        <v>143</v>
      </c>
      <c r="AW291" s="15" t="s">
        <v>33</v>
      </c>
      <c r="AX291" s="15" t="s">
        <v>85</v>
      </c>
      <c r="AY291" s="192" t="s">
        <v>137</v>
      </c>
    </row>
    <row r="292" spans="1:65" s="2" customFormat="1" ht="21.75" customHeight="1">
      <c r="A292" s="33"/>
      <c r="B292" s="161"/>
      <c r="C292" s="199" t="s">
        <v>335</v>
      </c>
      <c r="D292" s="199" t="s">
        <v>253</v>
      </c>
      <c r="E292" s="200" t="s">
        <v>336</v>
      </c>
      <c r="F292" s="201" t="s">
        <v>337</v>
      </c>
      <c r="G292" s="202" t="s">
        <v>332</v>
      </c>
      <c r="H292" s="203">
        <v>44</v>
      </c>
      <c r="I292" s="204"/>
      <c r="J292" s="205">
        <f>ROUND(I292*H292,2)</f>
        <v>0</v>
      </c>
      <c r="K292" s="201" t="s">
        <v>1</v>
      </c>
      <c r="L292" s="206"/>
      <c r="M292" s="207" t="s">
        <v>1</v>
      </c>
      <c r="N292" s="208" t="s">
        <v>42</v>
      </c>
      <c r="O292" s="59"/>
      <c r="P292" s="171">
        <f>O292*H292</f>
        <v>0</v>
      </c>
      <c r="Q292" s="171">
        <v>0.008</v>
      </c>
      <c r="R292" s="171">
        <f>Q292*H292</f>
        <v>0.352</v>
      </c>
      <c r="S292" s="171">
        <v>0</v>
      </c>
      <c r="T292" s="172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73" t="s">
        <v>201</v>
      </c>
      <c r="AT292" s="173" t="s">
        <v>253</v>
      </c>
      <c r="AU292" s="173" t="s">
        <v>87</v>
      </c>
      <c r="AY292" s="18" t="s">
        <v>137</v>
      </c>
      <c r="BE292" s="174">
        <f>IF(N292="základní",J292,0)</f>
        <v>0</v>
      </c>
      <c r="BF292" s="174">
        <f>IF(N292="snížená",J292,0)</f>
        <v>0</v>
      </c>
      <c r="BG292" s="174">
        <f>IF(N292="zákl. přenesená",J292,0)</f>
        <v>0</v>
      </c>
      <c r="BH292" s="174">
        <f>IF(N292="sníž. přenesená",J292,0)</f>
        <v>0</v>
      </c>
      <c r="BI292" s="174">
        <f>IF(N292="nulová",J292,0)</f>
        <v>0</v>
      </c>
      <c r="BJ292" s="18" t="s">
        <v>85</v>
      </c>
      <c r="BK292" s="174">
        <f>ROUND(I292*H292,2)</f>
        <v>0</v>
      </c>
      <c r="BL292" s="18" t="s">
        <v>143</v>
      </c>
      <c r="BM292" s="173" t="s">
        <v>338</v>
      </c>
    </row>
    <row r="293" spans="1:65" s="2" customFormat="1" ht="21.75" customHeight="1">
      <c r="A293" s="33"/>
      <c r="B293" s="161"/>
      <c r="C293" s="162" t="s">
        <v>339</v>
      </c>
      <c r="D293" s="162" t="s">
        <v>139</v>
      </c>
      <c r="E293" s="163" t="s">
        <v>340</v>
      </c>
      <c r="F293" s="164" t="s">
        <v>341</v>
      </c>
      <c r="G293" s="165" t="s">
        <v>332</v>
      </c>
      <c r="H293" s="166">
        <v>2</v>
      </c>
      <c r="I293" s="167"/>
      <c r="J293" s="168">
        <f>ROUND(I293*H293,2)</f>
        <v>0</v>
      </c>
      <c r="K293" s="164" t="s">
        <v>1237</v>
      </c>
      <c r="L293" s="34"/>
      <c r="M293" s="169" t="s">
        <v>1</v>
      </c>
      <c r="N293" s="170" t="s">
        <v>42</v>
      </c>
      <c r="O293" s="59"/>
      <c r="P293" s="171">
        <f>O293*H293</f>
        <v>0</v>
      </c>
      <c r="Q293" s="171">
        <v>0</v>
      </c>
      <c r="R293" s="171">
        <f>Q293*H293</f>
        <v>0</v>
      </c>
      <c r="S293" s="171">
        <v>0</v>
      </c>
      <c r="T293" s="17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73" t="s">
        <v>143</v>
      </c>
      <c r="AT293" s="173" t="s">
        <v>139</v>
      </c>
      <c r="AU293" s="173" t="s">
        <v>87</v>
      </c>
      <c r="AY293" s="18" t="s">
        <v>137</v>
      </c>
      <c r="BE293" s="174">
        <f>IF(N293="základní",J293,0)</f>
        <v>0</v>
      </c>
      <c r="BF293" s="174">
        <f>IF(N293="snížená",J293,0)</f>
        <v>0</v>
      </c>
      <c r="BG293" s="174">
        <f>IF(N293="zákl. přenesená",J293,0)</f>
        <v>0</v>
      </c>
      <c r="BH293" s="174">
        <f>IF(N293="sníž. přenesená",J293,0)</f>
        <v>0</v>
      </c>
      <c r="BI293" s="174">
        <f>IF(N293="nulová",J293,0)</f>
        <v>0</v>
      </c>
      <c r="BJ293" s="18" t="s">
        <v>85</v>
      </c>
      <c r="BK293" s="174">
        <f>ROUND(I293*H293,2)</f>
        <v>0</v>
      </c>
      <c r="BL293" s="18" t="s">
        <v>143</v>
      </c>
      <c r="BM293" s="173" t="s">
        <v>342</v>
      </c>
    </row>
    <row r="294" spans="1:65" s="2" customFormat="1" ht="21.75" customHeight="1">
      <c r="A294" s="33"/>
      <c r="B294" s="161"/>
      <c r="C294" s="199" t="s">
        <v>343</v>
      </c>
      <c r="D294" s="199" t="s">
        <v>253</v>
      </c>
      <c r="E294" s="200" t="s">
        <v>344</v>
      </c>
      <c r="F294" s="201" t="s">
        <v>345</v>
      </c>
      <c r="G294" s="202" t="s">
        <v>332</v>
      </c>
      <c r="H294" s="203">
        <v>2</v>
      </c>
      <c r="I294" s="204"/>
      <c r="J294" s="205">
        <f>ROUND(I294*H294,2)</f>
        <v>0</v>
      </c>
      <c r="K294" s="201" t="s">
        <v>1</v>
      </c>
      <c r="L294" s="206"/>
      <c r="M294" s="207" t="s">
        <v>1</v>
      </c>
      <c r="N294" s="208" t="s">
        <v>42</v>
      </c>
      <c r="O294" s="59"/>
      <c r="P294" s="171">
        <f>O294*H294</f>
        <v>0</v>
      </c>
      <c r="Q294" s="171">
        <v>0</v>
      </c>
      <c r="R294" s="171">
        <f>Q294*H294</f>
        <v>0</v>
      </c>
      <c r="S294" s="171">
        <v>0</v>
      </c>
      <c r="T294" s="172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73" t="s">
        <v>201</v>
      </c>
      <c r="AT294" s="173" t="s">
        <v>253</v>
      </c>
      <c r="AU294" s="173" t="s">
        <v>87</v>
      </c>
      <c r="AY294" s="18" t="s">
        <v>137</v>
      </c>
      <c r="BE294" s="174">
        <f>IF(N294="základní",J294,0)</f>
        <v>0</v>
      </c>
      <c r="BF294" s="174">
        <f>IF(N294="snížená",J294,0)</f>
        <v>0</v>
      </c>
      <c r="BG294" s="174">
        <f>IF(N294="zákl. přenesená",J294,0)</f>
        <v>0</v>
      </c>
      <c r="BH294" s="174">
        <f>IF(N294="sníž. přenesená",J294,0)</f>
        <v>0</v>
      </c>
      <c r="BI294" s="174">
        <f>IF(N294="nulová",J294,0)</f>
        <v>0</v>
      </c>
      <c r="BJ294" s="18" t="s">
        <v>85</v>
      </c>
      <c r="BK294" s="174">
        <f>ROUND(I294*H294,2)</f>
        <v>0</v>
      </c>
      <c r="BL294" s="18" t="s">
        <v>143</v>
      </c>
      <c r="BM294" s="173" t="s">
        <v>346</v>
      </c>
    </row>
    <row r="295" spans="2:63" s="12" customFormat="1" ht="22.9" customHeight="1">
      <c r="B295" s="148"/>
      <c r="D295" s="149" t="s">
        <v>76</v>
      </c>
      <c r="E295" s="159" t="s">
        <v>143</v>
      </c>
      <c r="F295" s="159" t="s">
        <v>347</v>
      </c>
      <c r="I295" s="151"/>
      <c r="J295" s="160">
        <f>BK295</f>
        <v>0</v>
      </c>
      <c r="L295" s="148"/>
      <c r="M295" s="153"/>
      <c r="N295" s="154"/>
      <c r="O295" s="154"/>
      <c r="P295" s="155">
        <f>SUM(P296:P299)</f>
        <v>0</v>
      </c>
      <c r="Q295" s="154"/>
      <c r="R295" s="155">
        <f>SUM(R296:R299)</f>
        <v>0</v>
      </c>
      <c r="S295" s="154"/>
      <c r="T295" s="156">
        <f>SUM(T296:T299)</f>
        <v>0</v>
      </c>
      <c r="AR295" s="149" t="s">
        <v>85</v>
      </c>
      <c r="AT295" s="157" t="s">
        <v>76</v>
      </c>
      <c r="AU295" s="157" t="s">
        <v>85</v>
      </c>
      <c r="AY295" s="149" t="s">
        <v>137</v>
      </c>
      <c r="BK295" s="158">
        <f>SUM(BK296:BK299)</f>
        <v>0</v>
      </c>
    </row>
    <row r="296" spans="1:65" s="2" customFormat="1" ht="16.5" customHeight="1">
      <c r="A296" s="33"/>
      <c r="B296" s="161"/>
      <c r="C296" s="162" t="s">
        <v>348</v>
      </c>
      <c r="D296" s="162" t="s">
        <v>139</v>
      </c>
      <c r="E296" s="163" t="s">
        <v>349</v>
      </c>
      <c r="F296" s="164" t="s">
        <v>350</v>
      </c>
      <c r="G296" s="165" t="s">
        <v>157</v>
      </c>
      <c r="H296" s="166">
        <v>1.7</v>
      </c>
      <c r="I296" s="167"/>
      <c r="J296" s="168">
        <f>ROUND(I296*H296,2)</f>
        <v>0</v>
      </c>
      <c r="K296" s="164" t="s">
        <v>1237</v>
      </c>
      <c r="L296" s="34"/>
      <c r="M296" s="169" t="s">
        <v>1</v>
      </c>
      <c r="N296" s="170" t="s">
        <v>42</v>
      </c>
      <c r="O296" s="59"/>
      <c r="P296" s="171">
        <f>O296*H296</f>
        <v>0</v>
      </c>
      <c r="Q296" s="171">
        <v>0</v>
      </c>
      <c r="R296" s="171">
        <f>Q296*H296</f>
        <v>0</v>
      </c>
      <c r="S296" s="171">
        <v>0</v>
      </c>
      <c r="T296" s="17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3" t="s">
        <v>143</v>
      </c>
      <c r="AT296" s="173" t="s">
        <v>139</v>
      </c>
      <c r="AU296" s="173" t="s">
        <v>87</v>
      </c>
      <c r="AY296" s="18" t="s">
        <v>137</v>
      </c>
      <c r="BE296" s="174">
        <f>IF(N296="základní",J296,0)</f>
        <v>0</v>
      </c>
      <c r="BF296" s="174">
        <f>IF(N296="snížená",J296,0)</f>
        <v>0</v>
      </c>
      <c r="BG296" s="174">
        <f>IF(N296="zákl. přenesená",J296,0)</f>
        <v>0</v>
      </c>
      <c r="BH296" s="174">
        <f>IF(N296="sníž. přenesená",J296,0)</f>
        <v>0</v>
      </c>
      <c r="BI296" s="174">
        <f>IF(N296="nulová",J296,0)</f>
        <v>0</v>
      </c>
      <c r="BJ296" s="18" t="s">
        <v>85</v>
      </c>
      <c r="BK296" s="174">
        <f>ROUND(I296*H296,2)</f>
        <v>0</v>
      </c>
      <c r="BL296" s="18" t="s">
        <v>143</v>
      </c>
      <c r="BM296" s="173" t="s">
        <v>351</v>
      </c>
    </row>
    <row r="297" spans="2:51" s="13" customFormat="1" ht="12">
      <c r="B297" s="175"/>
      <c r="D297" s="176" t="s">
        <v>145</v>
      </c>
      <c r="E297" s="177" t="s">
        <v>1</v>
      </c>
      <c r="F297" s="178" t="s">
        <v>352</v>
      </c>
      <c r="H297" s="177" t="s">
        <v>1</v>
      </c>
      <c r="I297" s="179"/>
      <c r="L297" s="175"/>
      <c r="M297" s="180"/>
      <c r="N297" s="181"/>
      <c r="O297" s="181"/>
      <c r="P297" s="181"/>
      <c r="Q297" s="181"/>
      <c r="R297" s="181"/>
      <c r="S297" s="181"/>
      <c r="T297" s="182"/>
      <c r="AT297" s="177" t="s">
        <v>145</v>
      </c>
      <c r="AU297" s="177" t="s">
        <v>87</v>
      </c>
      <c r="AV297" s="13" t="s">
        <v>85</v>
      </c>
      <c r="AW297" s="13" t="s">
        <v>33</v>
      </c>
      <c r="AX297" s="13" t="s">
        <v>77</v>
      </c>
      <c r="AY297" s="177" t="s">
        <v>137</v>
      </c>
    </row>
    <row r="298" spans="2:51" s="14" customFormat="1" ht="12">
      <c r="B298" s="183"/>
      <c r="D298" s="176" t="s">
        <v>145</v>
      </c>
      <c r="E298" s="184" t="s">
        <v>1</v>
      </c>
      <c r="F298" s="185" t="s">
        <v>353</v>
      </c>
      <c r="H298" s="186">
        <v>1.7</v>
      </c>
      <c r="I298" s="187"/>
      <c r="L298" s="183"/>
      <c r="M298" s="188"/>
      <c r="N298" s="189"/>
      <c r="O298" s="189"/>
      <c r="P298" s="189"/>
      <c r="Q298" s="189"/>
      <c r="R298" s="189"/>
      <c r="S298" s="189"/>
      <c r="T298" s="190"/>
      <c r="AT298" s="184" t="s">
        <v>145</v>
      </c>
      <c r="AU298" s="184" t="s">
        <v>87</v>
      </c>
      <c r="AV298" s="14" t="s">
        <v>87</v>
      </c>
      <c r="AW298" s="14" t="s">
        <v>33</v>
      </c>
      <c r="AX298" s="14" t="s">
        <v>77</v>
      </c>
      <c r="AY298" s="184" t="s">
        <v>137</v>
      </c>
    </row>
    <row r="299" spans="2:51" s="15" customFormat="1" ht="12">
      <c r="B299" s="191"/>
      <c r="D299" s="176" t="s">
        <v>145</v>
      </c>
      <c r="E299" s="192" t="s">
        <v>1</v>
      </c>
      <c r="F299" s="193" t="s">
        <v>149</v>
      </c>
      <c r="H299" s="194">
        <v>1.7</v>
      </c>
      <c r="I299" s="195"/>
      <c r="L299" s="191"/>
      <c r="M299" s="196"/>
      <c r="N299" s="197"/>
      <c r="O299" s="197"/>
      <c r="P299" s="197"/>
      <c r="Q299" s="197"/>
      <c r="R299" s="197"/>
      <c r="S299" s="197"/>
      <c r="T299" s="198"/>
      <c r="AT299" s="192" t="s">
        <v>145</v>
      </c>
      <c r="AU299" s="192" t="s">
        <v>87</v>
      </c>
      <c r="AV299" s="15" t="s">
        <v>143</v>
      </c>
      <c r="AW299" s="15" t="s">
        <v>33</v>
      </c>
      <c r="AX299" s="15" t="s">
        <v>85</v>
      </c>
      <c r="AY299" s="192" t="s">
        <v>137</v>
      </c>
    </row>
    <row r="300" spans="2:63" s="12" customFormat="1" ht="22.9" customHeight="1">
      <c r="B300" s="148"/>
      <c r="D300" s="149" t="s">
        <v>76</v>
      </c>
      <c r="E300" s="159" t="s">
        <v>167</v>
      </c>
      <c r="F300" s="159" t="s">
        <v>354</v>
      </c>
      <c r="I300" s="151"/>
      <c r="J300" s="160">
        <f>BK300</f>
        <v>0</v>
      </c>
      <c r="L300" s="148"/>
      <c r="M300" s="153"/>
      <c r="N300" s="154"/>
      <c r="O300" s="154"/>
      <c r="P300" s="155">
        <f>SUM(P301:P323)</f>
        <v>0</v>
      </c>
      <c r="Q300" s="154"/>
      <c r="R300" s="155">
        <f>SUM(R301:R323)</f>
        <v>0.013080000000000001</v>
      </c>
      <c r="S300" s="154"/>
      <c r="T300" s="156">
        <f>SUM(T301:T323)</f>
        <v>0</v>
      </c>
      <c r="AR300" s="149" t="s">
        <v>85</v>
      </c>
      <c r="AT300" s="157" t="s">
        <v>76</v>
      </c>
      <c r="AU300" s="157" t="s">
        <v>85</v>
      </c>
      <c r="AY300" s="149" t="s">
        <v>137</v>
      </c>
      <c r="BK300" s="158">
        <f>SUM(BK301:BK323)</f>
        <v>0</v>
      </c>
    </row>
    <row r="301" spans="1:65" s="2" customFormat="1" ht="16.5" customHeight="1">
      <c r="A301" s="33"/>
      <c r="B301" s="161"/>
      <c r="C301" s="162" t="s">
        <v>355</v>
      </c>
      <c r="D301" s="162" t="s">
        <v>139</v>
      </c>
      <c r="E301" s="163" t="s">
        <v>356</v>
      </c>
      <c r="F301" s="164" t="s">
        <v>357</v>
      </c>
      <c r="G301" s="165" t="s">
        <v>142</v>
      </c>
      <c r="H301" s="166">
        <v>664.84</v>
      </c>
      <c r="I301" s="167"/>
      <c r="J301" s="168">
        <f>ROUND(I301*H301,2)</f>
        <v>0</v>
      </c>
      <c r="K301" s="164" t="s">
        <v>1237</v>
      </c>
      <c r="L301" s="34"/>
      <c r="M301" s="169" t="s">
        <v>1</v>
      </c>
      <c r="N301" s="170" t="s">
        <v>42</v>
      </c>
      <c r="O301" s="59"/>
      <c r="P301" s="171">
        <f>O301*H301</f>
        <v>0</v>
      </c>
      <c r="Q301" s="171">
        <v>0</v>
      </c>
      <c r="R301" s="171">
        <f>Q301*H301</f>
        <v>0</v>
      </c>
      <c r="S301" s="171">
        <v>0</v>
      </c>
      <c r="T301" s="172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73" t="s">
        <v>143</v>
      </c>
      <c r="AT301" s="173" t="s">
        <v>139</v>
      </c>
      <c r="AU301" s="173" t="s">
        <v>87</v>
      </c>
      <c r="AY301" s="18" t="s">
        <v>137</v>
      </c>
      <c r="BE301" s="174">
        <f>IF(N301="základní",J301,0)</f>
        <v>0</v>
      </c>
      <c r="BF301" s="174">
        <f>IF(N301="snížená",J301,0)</f>
        <v>0</v>
      </c>
      <c r="BG301" s="174">
        <f>IF(N301="zákl. přenesená",J301,0)</f>
        <v>0</v>
      </c>
      <c r="BH301" s="174">
        <f>IF(N301="sníž. přenesená",J301,0)</f>
        <v>0</v>
      </c>
      <c r="BI301" s="174">
        <f>IF(N301="nulová",J301,0)</f>
        <v>0</v>
      </c>
      <c r="BJ301" s="18" t="s">
        <v>85</v>
      </c>
      <c r="BK301" s="174">
        <f>ROUND(I301*H301,2)</f>
        <v>0</v>
      </c>
      <c r="BL301" s="18" t="s">
        <v>143</v>
      </c>
      <c r="BM301" s="173" t="s">
        <v>358</v>
      </c>
    </row>
    <row r="302" spans="2:51" s="13" customFormat="1" ht="12">
      <c r="B302" s="175"/>
      <c r="D302" s="176" t="s">
        <v>145</v>
      </c>
      <c r="E302" s="177" t="s">
        <v>1</v>
      </c>
      <c r="F302" s="178" t="s">
        <v>210</v>
      </c>
      <c r="H302" s="177" t="s">
        <v>1</v>
      </c>
      <c r="I302" s="179"/>
      <c r="L302" s="175"/>
      <c r="M302" s="180"/>
      <c r="N302" s="181"/>
      <c r="O302" s="181"/>
      <c r="P302" s="181"/>
      <c r="Q302" s="181"/>
      <c r="R302" s="181"/>
      <c r="S302" s="181"/>
      <c r="T302" s="182"/>
      <c r="AT302" s="177" t="s">
        <v>145</v>
      </c>
      <c r="AU302" s="177" t="s">
        <v>87</v>
      </c>
      <c r="AV302" s="13" t="s">
        <v>85</v>
      </c>
      <c r="AW302" s="13" t="s">
        <v>33</v>
      </c>
      <c r="AX302" s="13" t="s">
        <v>77</v>
      </c>
      <c r="AY302" s="177" t="s">
        <v>137</v>
      </c>
    </row>
    <row r="303" spans="2:51" s="13" customFormat="1" ht="12">
      <c r="B303" s="175"/>
      <c r="D303" s="176" t="s">
        <v>145</v>
      </c>
      <c r="E303" s="177" t="s">
        <v>1</v>
      </c>
      <c r="F303" s="178" t="s">
        <v>211</v>
      </c>
      <c r="H303" s="177" t="s">
        <v>1</v>
      </c>
      <c r="I303" s="179"/>
      <c r="L303" s="175"/>
      <c r="M303" s="180"/>
      <c r="N303" s="181"/>
      <c r="O303" s="181"/>
      <c r="P303" s="181"/>
      <c r="Q303" s="181"/>
      <c r="R303" s="181"/>
      <c r="S303" s="181"/>
      <c r="T303" s="182"/>
      <c r="AT303" s="177" t="s">
        <v>145</v>
      </c>
      <c r="AU303" s="177" t="s">
        <v>87</v>
      </c>
      <c r="AV303" s="13" t="s">
        <v>85</v>
      </c>
      <c r="AW303" s="13" t="s">
        <v>33</v>
      </c>
      <c r="AX303" s="13" t="s">
        <v>77</v>
      </c>
      <c r="AY303" s="177" t="s">
        <v>137</v>
      </c>
    </row>
    <row r="304" spans="2:51" s="14" customFormat="1" ht="12">
      <c r="B304" s="183"/>
      <c r="D304" s="176" t="s">
        <v>145</v>
      </c>
      <c r="E304" s="184" t="s">
        <v>1</v>
      </c>
      <c r="F304" s="185" t="s">
        <v>359</v>
      </c>
      <c r="H304" s="186">
        <v>664.84</v>
      </c>
      <c r="I304" s="187"/>
      <c r="L304" s="183"/>
      <c r="M304" s="188"/>
      <c r="N304" s="189"/>
      <c r="O304" s="189"/>
      <c r="P304" s="189"/>
      <c r="Q304" s="189"/>
      <c r="R304" s="189"/>
      <c r="S304" s="189"/>
      <c r="T304" s="190"/>
      <c r="AT304" s="184" t="s">
        <v>145</v>
      </c>
      <c r="AU304" s="184" t="s">
        <v>87</v>
      </c>
      <c r="AV304" s="14" t="s">
        <v>87</v>
      </c>
      <c r="AW304" s="14" t="s">
        <v>33</v>
      </c>
      <c r="AX304" s="14" t="s">
        <v>77</v>
      </c>
      <c r="AY304" s="184" t="s">
        <v>137</v>
      </c>
    </row>
    <row r="305" spans="2:51" s="15" customFormat="1" ht="12">
      <c r="B305" s="191"/>
      <c r="D305" s="176" t="s">
        <v>145</v>
      </c>
      <c r="E305" s="192" t="s">
        <v>1</v>
      </c>
      <c r="F305" s="193" t="s">
        <v>149</v>
      </c>
      <c r="H305" s="194">
        <v>664.84</v>
      </c>
      <c r="I305" s="195"/>
      <c r="L305" s="191"/>
      <c r="M305" s="196"/>
      <c r="N305" s="197"/>
      <c r="O305" s="197"/>
      <c r="P305" s="197"/>
      <c r="Q305" s="197"/>
      <c r="R305" s="197"/>
      <c r="S305" s="197"/>
      <c r="T305" s="198"/>
      <c r="AT305" s="192" t="s">
        <v>145</v>
      </c>
      <c r="AU305" s="192" t="s">
        <v>87</v>
      </c>
      <c r="AV305" s="15" t="s">
        <v>143</v>
      </c>
      <c r="AW305" s="15" t="s">
        <v>33</v>
      </c>
      <c r="AX305" s="15" t="s">
        <v>85</v>
      </c>
      <c r="AY305" s="192" t="s">
        <v>137</v>
      </c>
    </row>
    <row r="306" spans="1:65" s="2" customFormat="1" ht="21.75" customHeight="1">
      <c r="A306" s="33"/>
      <c r="B306" s="161"/>
      <c r="C306" s="162" t="s">
        <v>360</v>
      </c>
      <c r="D306" s="162" t="s">
        <v>139</v>
      </c>
      <c r="E306" s="163" t="s">
        <v>361</v>
      </c>
      <c r="F306" s="164" t="s">
        <v>362</v>
      </c>
      <c r="G306" s="165" t="s">
        <v>142</v>
      </c>
      <c r="H306" s="166">
        <v>654</v>
      </c>
      <c r="I306" s="167"/>
      <c r="J306" s="168">
        <f>ROUND(I306*H306,2)</f>
        <v>0</v>
      </c>
      <c r="K306" s="164" t="s">
        <v>1237</v>
      </c>
      <c r="L306" s="34"/>
      <c r="M306" s="169" t="s">
        <v>1</v>
      </c>
      <c r="N306" s="170" t="s">
        <v>42</v>
      </c>
      <c r="O306" s="59"/>
      <c r="P306" s="171">
        <f>O306*H306</f>
        <v>0</v>
      </c>
      <c r="Q306" s="171">
        <v>0</v>
      </c>
      <c r="R306" s="171">
        <f>Q306*H306</f>
        <v>0</v>
      </c>
      <c r="S306" s="171">
        <v>0</v>
      </c>
      <c r="T306" s="172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73" t="s">
        <v>143</v>
      </c>
      <c r="AT306" s="173" t="s">
        <v>139</v>
      </c>
      <c r="AU306" s="173" t="s">
        <v>87</v>
      </c>
      <c r="AY306" s="18" t="s">
        <v>137</v>
      </c>
      <c r="BE306" s="174">
        <f>IF(N306="základní",J306,0)</f>
        <v>0</v>
      </c>
      <c r="BF306" s="174">
        <f>IF(N306="snížená",J306,0)</f>
        <v>0</v>
      </c>
      <c r="BG306" s="174">
        <f>IF(N306="zákl. přenesená",J306,0)</f>
        <v>0</v>
      </c>
      <c r="BH306" s="174">
        <f>IF(N306="sníž. přenesená",J306,0)</f>
        <v>0</v>
      </c>
      <c r="BI306" s="174">
        <f>IF(N306="nulová",J306,0)</f>
        <v>0</v>
      </c>
      <c r="BJ306" s="18" t="s">
        <v>85</v>
      </c>
      <c r="BK306" s="174">
        <f>ROUND(I306*H306,2)</f>
        <v>0</v>
      </c>
      <c r="BL306" s="18" t="s">
        <v>143</v>
      </c>
      <c r="BM306" s="173" t="s">
        <v>363</v>
      </c>
    </row>
    <row r="307" spans="1:65" s="2" customFormat="1" ht="21.75" customHeight="1">
      <c r="A307" s="33"/>
      <c r="B307" s="161"/>
      <c r="C307" s="162" t="s">
        <v>364</v>
      </c>
      <c r="D307" s="162" t="s">
        <v>139</v>
      </c>
      <c r="E307" s="163" t="s">
        <v>365</v>
      </c>
      <c r="F307" s="164" t="s">
        <v>366</v>
      </c>
      <c r="G307" s="165" t="s">
        <v>142</v>
      </c>
      <c r="H307" s="166">
        <v>654</v>
      </c>
      <c r="I307" s="167"/>
      <c r="J307" s="168">
        <f>ROUND(I307*H307,2)</f>
        <v>0</v>
      </c>
      <c r="K307" s="164" t="s">
        <v>1237</v>
      </c>
      <c r="L307" s="34"/>
      <c r="M307" s="169" t="s">
        <v>1</v>
      </c>
      <c r="N307" s="170" t="s">
        <v>42</v>
      </c>
      <c r="O307" s="59"/>
      <c r="P307" s="171">
        <f>O307*H307</f>
        <v>0</v>
      </c>
      <c r="Q307" s="171">
        <v>0</v>
      </c>
      <c r="R307" s="171">
        <f>Q307*H307</f>
        <v>0</v>
      </c>
      <c r="S307" s="171">
        <v>0</v>
      </c>
      <c r="T307" s="17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3" t="s">
        <v>143</v>
      </c>
      <c r="AT307" s="173" t="s">
        <v>139</v>
      </c>
      <c r="AU307" s="173" t="s">
        <v>87</v>
      </c>
      <c r="AY307" s="18" t="s">
        <v>137</v>
      </c>
      <c r="BE307" s="174">
        <f>IF(N307="základní",J307,0)</f>
        <v>0</v>
      </c>
      <c r="BF307" s="174">
        <f>IF(N307="snížená",J307,0)</f>
        <v>0</v>
      </c>
      <c r="BG307" s="174">
        <f>IF(N307="zákl. přenesená",J307,0)</f>
        <v>0</v>
      </c>
      <c r="BH307" s="174">
        <f>IF(N307="sníž. přenesená",J307,0)</f>
        <v>0</v>
      </c>
      <c r="BI307" s="174">
        <f>IF(N307="nulová",J307,0)</f>
        <v>0</v>
      </c>
      <c r="BJ307" s="18" t="s">
        <v>85</v>
      </c>
      <c r="BK307" s="174">
        <f>ROUND(I307*H307,2)</f>
        <v>0</v>
      </c>
      <c r="BL307" s="18" t="s">
        <v>143</v>
      </c>
      <c r="BM307" s="173" t="s">
        <v>367</v>
      </c>
    </row>
    <row r="308" spans="2:51" s="13" customFormat="1" ht="12">
      <c r="B308" s="175"/>
      <c r="D308" s="176" t="s">
        <v>145</v>
      </c>
      <c r="E308" s="177" t="s">
        <v>1</v>
      </c>
      <c r="F308" s="178" t="s">
        <v>368</v>
      </c>
      <c r="H308" s="177" t="s">
        <v>1</v>
      </c>
      <c r="I308" s="179"/>
      <c r="L308" s="175"/>
      <c r="M308" s="180"/>
      <c r="N308" s="181"/>
      <c r="O308" s="181"/>
      <c r="P308" s="181"/>
      <c r="Q308" s="181"/>
      <c r="R308" s="181"/>
      <c r="S308" s="181"/>
      <c r="T308" s="182"/>
      <c r="AT308" s="177" t="s">
        <v>145</v>
      </c>
      <c r="AU308" s="177" t="s">
        <v>87</v>
      </c>
      <c r="AV308" s="13" t="s">
        <v>85</v>
      </c>
      <c r="AW308" s="13" t="s">
        <v>33</v>
      </c>
      <c r="AX308" s="13" t="s">
        <v>77</v>
      </c>
      <c r="AY308" s="177" t="s">
        <v>137</v>
      </c>
    </row>
    <row r="309" spans="2:51" s="14" customFormat="1" ht="12">
      <c r="B309" s="183"/>
      <c r="D309" s="176" t="s">
        <v>145</v>
      </c>
      <c r="E309" s="184" t="s">
        <v>1</v>
      </c>
      <c r="F309" s="185" t="s">
        <v>369</v>
      </c>
      <c r="H309" s="186">
        <v>654</v>
      </c>
      <c r="I309" s="187"/>
      <c r="L309" s="183"/>
      <c r="M309" s="188"/>
      <c r="N309" s="189"/>
      <c r="O309" s="189"/>
      <c r="P309" s="189"/>
      <c r="Q309" s="189"/>
      <c r="R309" s="189"/>
      <c r="S309" s="189"/>
      <c r="T309" s="190"/>
      <c r="AT309" s="184" t="s">
        <v>145</v>
      </c>
      <c r="AU309" s="184" t="s">
        <v>87</v>
      </c>
      <c r="AV309" s="14" t="s">
        <v>87</v>
      </c>
      <c r="AW309" s="14" t="s">
        <v>33</v>
      </c>
      <c r="AX309" s="14" t="s">
        <v>77</v>
      </c>
      <c r="AY309" s="184" t="s">
        <v>137</v>
      </c>
    </row>
    <row r="310" spans="2:51" s="15" customFormat="1" ht="12">
      <c r="B310" s="191"/>
      <c r="D310" s="176" t="s">
        <v>145</v>
      </c>
      <c r="E310" s="192" t="s">
        <v>1</v>
      </c>
      <c r="F310" s="193" t="s">
        <v>149</v>
      </c>
      <c r="H310" s="194">
        <v>654</v>
      </c>
      <c r="I310" s="195"/>
      <c r="L310" s="191"/>
      <c r="M310" s="196"/>
      <c r="N310" s="197"/>
      <c r="O310" s="197"/>
      <c r="P310" s="197"/>
      <c r="Q310" s="197"/>
      <c r="R310" s="197"/>
      <c r="S310" s="197"/>
      <c r="T310" s="198"/>
      <c r="AT310" s="192" t="s">
        <v>145</v>
      </c>
      <c r="AU310" s="192" t="s">
        <v>87</v>
      </c>
      <c r="AV310" s="15" t="s">
        <v>143</v>
      </c>
      <c r="AW310" s="15" t="s">
        <v>33</v>
      </c>
      <c r="AX310" s="15" t="s">
        <v>85</v>
      </c>
      <c r="AY310" s="192" t="s">
        <v>137</v>
      </c>
    </row>
    <row r="311" spans="1:65" s="2" customFormat="1" ht="21.75" customHeight="1">
      <c r="A311" s="33"/>
      <c r="B311" s="161"/>
      <c r="C311" s="162" t="s">
        <v>370</v>
      </c>
      <c r="D311" s="162" t="s">
        <v>139</v>
      </c>
      <c r="E311" s="163" t="s">
        <v>371</v>
      </c>
      <c r="F311" s="164" t="s">
        <v>372</v>
      </c>
      <c r="G311" s="165" t="s">
        <v>142</v>
      </c>
      <c r="H311" s="166">
        <v>654</v>
      </c>
      <c r="I311" s="167"/>
      <c r="J311" s="168">
        <f>ROUND(I311*H311,2)</f>
        <v>0</v>
      </c>
      <c r="K311" s="164" t="s">
        <v>1237</v>
      </c>
      <c r="L311" s="34"/>
      <c r="M311" s="169" t="s">
        <v>1</v>
      </c>
      <c r="N311" s="170" t="s">
        <v>42</v>
      </c>
      <c r="O311" s="59"/>
      <c r="P311" s="171">
        <f>O311*H311</f>
        <v>0</v>
      </c>
      <c r="Q311" s="171">
        <v>0</v>
      </c>
      <c r="R311" s="171">
        <f>Q311*H311</f>
        <v>0</v>
      </c>
      <c r="S311" s="171">
        <v>0</v>
      </c>
      <c r="T311" s="17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73" t="s">
        <v>143</v>
      </c>
      <c r="AT311" s="173" t="s">
        <v>139</v>
      </c>
      <c r="AU311" s="173" t="s">
        <v>87</v>
      </c>
      <c r="AY311" s="18" t="s">
        <v>137</v>
      </c>
      <c r="BE311" s="174">
        <f>IF(N311="základní",J311,0)</f>
        <v>0</v>
      </c>
      <c r="BF311" s="174">
        <f>IF(N311="snížená",J311,0)</f>
        <v>0</v>
      </c>
      <c r="BG311" s="174">
        <f>IF(N311="zákl. přenesená",J311,0)</f>
        <v>0</v>
      </c>
      <c r="BH311" s="174">
        <f>IF(N311="sníž. přenesená",J311,0)</f>
        <v>0</v>
      </c>
      <c r="BI311" s="174">
        <f>IF(N311="nulová",J311,0)</f>
        <v>0</v>
      </c>
      <c r="BJ311" s="18" t="s">
        <v>85</v>
      </c>
      <c r="BK311" s="174">
        <f>ROUND(I311*H311,2)</f>
        <v>0</v>
      </c>
      <c r="BL311" s="18" t="s">
        <v>143</v>
      </c>
      <c r="BM311" s="173" t="s">
        <v>373</v>
      </c>
    </row>
    <row r="312" spans="2:51" s="13" customFormat="1" ht="12">
      <c r="B312" s="175"/>
      <c r="D312" s="176" t="s">
        <v>145</v>
      </c>
      <c r="E312" s="177" t="s">
        <v>1</v>
      </c>
      <c r="F312" s="178" t="s">
        <v>374</v>
      </c>
      <c r="H312" s="177" t="s">
        <v>1</v>
      </c>
      <c r="I312" s="179"/>
      <c r="L312" s="175"/>
      <c r="M312" s="180"/>
      <c r="N312" s="181"/>
      <c r="O312" s="181"/>
      <c r="P312" s="181"/>
      <c r="Q312" s="181"/>
      <c r="R312" s="181"/>
      <c r="S312" s="181"/>
      <c r="T312" s="182"/>
      <c r="AT312" s="177" t="s">
        <v>145</v>
      </c>
      <c r="AU312" s="177" t="s">
        <v>87</v>
      </c>
      <c r="AV312" s="13" t="s">
        <v>85</v>
      </c>
      <c r="AW312" s="13" t="s">
        <v>33</v>
      </c>
      <c r="AX312" s="13" t="s">
        <v>77</v>
      </c>
      <c r="AY312" s="177" t="s">
        <v>137</v>
      </c>
    </row>
    <row r="313" spans="2:51" s="14" customFormat="1" ht="12">
      <c r="B313" s="183"/>
      <c r="D313" s="176" t="s">
        <v>145</v>
      </c>
      <c r="E313" s="184" t="s">
        <v>1</v>
      </c>
      <c r="F313" s="185" t="s">
        <v>369</v>
      </c>
      <c r="H313" s="186">
        <v>654</v>
      </c>
      <c r="I313" s="187"/>
      <c r="L313" s="183"/>
      <c r="M313" s="188"/>
      <c r="N313" s="189"/>
      <c r="O313" s="189"/>
      <c r="P313" s="189"/>
      <c r="Q313" s="189"/>
      <c r="R313" s="189"/>
      <c r="S313" s="189"/>
      <c r="T313" s="190"/>
      <c r="AT313" s="184" t="s">
        <v>145</v>
      </c>
      <c r="AU313" s="184" t="s">
        <v>87</v>
      </c>
      <c r="AV313" s="14" t="s">
        <v>87</v>
      </c>
      <c r="AW313" s="14" t="s">
        <v>33</v>
      </c>
      <c r="AX313" s="14" t="s">
        <v>77</v>
      </c>
      <c r="AY313" s="184" t="s">
        <v>137</v>
      </c>
    </row>
    <row r="314" spans="2:51" s="15" customFormat="1" ht="12">
      <c r="B314" s="191"/>
      <c r="D314" s="176" t="s">
        <v>145</v>
      </c>
      <c r="E314" s="192" t="s">
        <v>1</v>
      </c>
      <c r="F314" s="193" t="s">
        <v>149</v>
      </c>
      <c r="H314" s="194">
        <v>654</v>
      </c>
      <c r="I314" s="195"/>
      <c r="L314" s="191"/>
      <c r="M314" s="196"/>
      <c r="N314" s="197"/>
      <c r="O314" s="197"/>
      <c r="P314" s="197"/>
      <c r="Q314" s="197"/>
      <c r="R314" s="197"/>
      <c r="S314" s="197"/>
      <c r="T314" s="198"/>
      <c r="AT314" s="192" t="s">
        <v>145</v>
      </c>
      <c r="AU314" s="192" t="s">
        <v>87</v>
      </c>
      <c r="AV314" s="15" t="s">
        <v>143</v>
      </c>
      <c r="AW314" s="15" t="s">
        <v>33</v>
      </c>
      <c r="AX314" s="15" t="s">
        <v>85</v>
      </c>
      <c r="AY314" s="192" t="s">
        <v>137</v>
      </c>
    </row>
    <row r="315" spans="1:65" s="2" customFormat="1" ht="16.5" customHeight="1">
      <c r="A315" s="33"/>
      <c r="B315" s="161"/>
      <c r="C315" s="162" t="s">
        <v>375</v>
      </c>
      <c r="D315" s="162" t="s">
        <v>139</v>
      </c>
      <c r="E315" s="163" t="s">
        <v>376</v>
      </c>
      <c r="F315" s="164" t="s">
        <v>377</v>
      </c>
      <c r="G315" s="165" t="s">
        <v>142</v>
      </c>
      <c r="H315" s="166">
        <v>654</v>
      </c>
      <c r="I315" s="167"/>
      <c r="J315" s="168">
        <f>ROUND(I315*H315,2)</f>
        <v>0</v>
      </c>
      <c r="K315" s="164" t="s">
        <v>1237</v>
      </c>
      <c r="L315" s="34"/>
      <c r="M315" s="169" t="s">
        <v>1</v>
      </c>
      <c r="N315" s="170" t="s">
        <v>42</v>
      </c>
      <c r="O315" s="59"/>
      <c r="P315" s="171">
        <f>O315*H315</f>
        <v>0</v>
      </c>
      <c r="Q315" s="171">
        <v>0</v>
      </c>
      <c r="R315" s="171">
        <f>Q315*H315</f>
        <v>0</v>
      </c>
      <c r="S315" s="171">
        <v>0</v>
      </c>
      <c r="T315" s="17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3" t="s">
        <v>143</v>
      </c>
      <c r="AT315" s="173" t="s">
        <v>139</v>
      </c>
      <c r="AU315" s="173" t="s">
        <v>87</v>
      </c>
      <c r="AY315" s="18" t="s">
        <v>137</v>
      </c>
      <c r="BE315" s="174">
        <f>IF(N315="základní",J315,0)</f>
        <v>0</v>
      </c>
      <c r="BF315" s="174">
        <f>IF(N315="snížená",J315,0)</f>
        <v>0</v>
      </c>
      <c r="BG315" s="174">
        <f>IF(N315="zákl. přenesená",J315,0)</f>
        <v>0</v>
      </c>
      <c r="BH315" s="174">
        <f>IF(N315="sníž. přenesená",J315,0)</f>
        <v>0</v>
      </c>
      <c r="BI315" s="174">
        <f>IF(N315="nulová",J315,0)</f>
        <v>0</v>
      </c>
      <c r="BJ315" s="18" t="s">
        <v>85</v>
      </c>
      <c r="BK315" s="174">
        <f>ROUND(I315*H315,2)</f>
        <v>0</v>
      </c>
      <c r="BL315" s="18" t="s">
        <v>143</v>
      </c>
      <c r="BM315" s="173" t="s">
        <v>378</v>
      </c>
    </row>
    <row r="316" spans="1:65" s="2" customFormat="1" ht="16.5" customHeight="1">
      <c r="A316" s="33"/>
      <c r="B316" s="161"/>
      <c r="C316" s="162" t="s">
        <v>379</v>
      </c>
      <c r="D316" s="162" t="s">
        <v>139</v>
      </c>
      <c r="E316" s="163" t="s">
        <v>380</v>
      </c>
      <c r="F316" s="164" t="s">
        <v>381</v>
      </c>
      <c r="G316" s="165" t="s">
        <v>142</v>
      </c>
      <c r="H316" s="166">
        <v>654</v>
      </c>
      <c r="I316" s="167"/>
      <c r="J316" s="168">
        <f>ROUND(I316*H316,2)</f>
        <v>0</v>
      </c>
      <c r="K316" s="164" t="s">
        <v>1</v>
      </c>
      <c r="L316" s="34"/>
      <c r="M316" s="169" t="s">
        <v>1</v>
      </c>
      <c r="N316" s="170" t="s">
        <v>42</v>
      </c>
      <c r="O316" s="59"/>
      <c r="P316" s="171">
        <f>O316*H316</f>
        <v>0</v>
      </c>
      <c r="Q316" s="171">
        <v>1E-05</v>
      </c>
      <c r="R316" s="171">
        <f>Q316*H316</f>
        <v>0.006540000000000001</v>
      </c>
      <c r="S316" s="171">
        <v>0</v>
      </c>
      <c r="T316" s="172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73" t="s">
        <v>143</v>
      </c>
      <c r="AT316" s="173" t="s">
        <v>139</v>
      </c>
      <c r="AU316" s="173" t="s">
        <v>87</v>
      </c>
      <c r="AY316" s="18" t="s">
        <v>137</v>
      </c>
      <c r="BE316" s="174">
        <f>IF(N316="základní",J316,0)</f>
        <v>0</v>
      </c>
      <c r="BF316" s="174">
        <f>IF(N316="snížená",J316,0)</f>
        <v>0</v>
      </c>
      <c r="BG316" s="174">
        <f>IF(N316="zákl. přenesená",J316,0)</f>
        <v>0</v>
      </c>
      <c r="BH316" s="174">
        <f>IF(N316="sníž. přenesená",J316,0)</f>
        <v>0</v>
      </c>
      <c r="BI316" s="174">
        <f>IF(N316="nulová",J316,0)</f>
        <v>0</v>
      </c>
      <c r="BJ316" s="18" t="s">
        <v>85</v>
      </c>
      <c r="BK316" s="174">
        <f>ROUND(I316*H316,2)</f>
        <v>0</v>
      </c>
      <c r="BL316" s="18" t="s">
        <v>143</v>
      </c>
      <c r="BM316" s="173" t="s">
        <v>382</v>
      </c>
    </row>
    <row r="317" spans="2:51" s="14" customFormat="1" ht="12">
      <c r="B317" s="183"/>
      <c r="D317" s="176" t="s">
        <v>145</v>
      </c>
      <c r="E317" s="184" t="s">
        <v>1</v>
      </c>
      <c r="F317" s="185" t="s">
        <v>383</v>
      </c>
      <c r="H317" s="186">
        <v>654</v>
      </c>
      <c r="I317" s="187"/>
      <c r="L317" s="183"/>
      <c r="M317" s="188"/>
      <c r="N317" s="189"/>
      <c r="O317" s="189"/>
      <c r="P317" s="189"/>
      <c r="Q317" s="189"/>
      <c r="R317" s="189"/>
      <c r="S317" s="189"/>
      <c r="T317" s="190"/>
      <c r="AT317" s="184" t="s">
        <v>145</v>
      </c>
      <c r="AU317" s="184" t="s">
        <v>87</v>
      </c>
      <c r="AV317" s="14" t="s">
        <v>87</v>
      </c>
      <c r="AW317" s="14" t="s">
        <v>33</v>
      </c>
      <c r="AX317" s="14" t="s">
        <v>85</v>
      </c>
      <c r="AY317" s="184" t="s">
        <v>137</v>
      </c>
    </row>
    <row r="318" spans="1:65" s="2" customFormat="1" ht="21.75" customHeight="1">
      <c r="A318" s="33"/>
      <c r="B318" s="161"/>
      <c r="C318" s="162"/>
      <c r="D318" s="162"/>
      <c r="E318" s="163"/>
      <c r="F318" s="164"/>
      <c r="G318" s="165"/>
      <c r="H318" s="166"/>
      <c r="I318" s="167"/>
      <c r="J318" s="168"/>
      <c r="K318" s="164" t="s">
        <v>1</v>
      </c>
      <c r="L318" s="34"/>
      <c r="M318" s="169" t="s">
        <v>1</v>
      </c>
      <c r="N318" s="170" t="s">
        <v>42</v>
      </c>
      <c r="O318" s="59"/>
      <c r="P318" s="171">
        <f>O318*H318</f>
        <v>0</v>
      </c>
      <c r="Q318" s="171">
        <v>1E-05</v>
      </c>
      <c r="R318" s="171">
        <f>Q318*H318</f>
        <v>0</v>
      </c>
      <c r="S318" s="171">
        <v>0</v>
      </c>
      <c r="T318" s="17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73" t="s">
        <v>143</v>
      </c>
      <c r="AT318" s="173" t="s">
        <v>139</v>
      </c>
      <c r="AU318" s="173" t="s">
        <v>87</v>
      </c>
      <c r="AY318" s="18" t="s">
        <v>137</v>
      </c>
      <c r="BE318" s="174">
        <f>IF(N318="základní",J318,0)</f>
        <v>0</v>
      </c>
      <c r="BF318" s="174">
        <f>IF(N318="snížená",J318,0)</f>
        <v>0</v>
      </c>
      <c r="BG318" s="174">
        <f>IF(N318="zákl. přenesená",J318,0)</f>
        <v>0</v>
      </c>
      <c r="BH318" s="174">
        <f>IF(N318="sníž. přenesená",J318,0)</f>
        <v>0</v>
      </c>
      <c r="BI318" s="174">
        <f>IF(N318="nulová",J318,0)</f>
        <v>0</v>
      </c>
      <c r="BJ318" s="18" t="s">
        <v>85</v>
      </c>
      <c r="BK318" s="174">
        <f>ROUND(I318*H318,2)</f>
        <v>0</v>
      </c>
      <c r="BL318" s="18" t="s">
        <v>143</v>
      </c>
      <c r="BM318" s="173" t="s">
        <v>385</v>
      </c>
    </row>
    <row r="319" spans="2:51" s="13" customFormat="1" ht="12">
      <c r="B319" s="175"/>
      <c r="D319" s="176" t="s">
        <v>145</v>
      </c>
      <c r="E319" s="177" t="s">
        <v>1</v>
      </c>
      <c r="F319" s="178"/>
      <c r="H319" s="177" t="s">
        <v>1</v>
      </c>
      <c r="I319" s="179"/>
      <c r="L319" s="175"/>
      <c r="M319" s="180"/>
      <c r="N319" s="181"/>
      <c r="O319" s="181"/>
      <c r="P319" s="181"/>
      <c r="Q319" s="181"/>
      <c r="R319" s="181"/>
      <c r="S319" s="181"/>
      <c r="T319" s="182"/>
      <c r="AT319" s="177" t="s">
        <v>145</v>
      </c>
      <c r="AU319" s="177" t="s">
        <v>87</v>
      </c>
      <c r="AV319" s="13" t="s">
        <v>85</v>
      </c>
      <c r="AW319" s="13" t="s">
        <v>33</v>
      </c>
      <c r="AX319" s="13" t="s">
        <v>77</v>
      </c>
      <c r="AY319" s="177" t="s">
        <v>137</v>
      </c>
    </row>
    <row r="320" spans="2:51" s="14" customFormat="1" ht="12">
      <c r="B320" s="183"/>
      <c r="D320" s="176" t="s">
        <v>145</v>
      </c>
      <c r="E320" s="184" t="s">
        <v>1</v>
      </c>
      <c r="F320" s="185"/>
      <c r="H320" s="186"/>
      <c r="I320" s="187"/>
      <c r="L320" s="183"/>
      <c r="M320" s="188"/>
      <c r="N320" s="189"/>
      <c r="O320" s="189"/>
      <c r="P320" s="189"/>
      <c r="Q320" s="189"/>
      <c r="R320" s="189"/>
      <c r="S320" s="189"/>
      <c r="T320" s="190"/>
      <c r="AT320" s="184" t="s">
        <v>145</v>
      </c>
      <c r="AU320" s="184" t="s">
        <v>87</v>
      </c>
      <c r="AV320" s="14" t="s">
        <v>87</v>
      </c>
      <c r="AW320" s="14" t="s">
        <v>33</v>
      </c>
      <c r="AX320" s="14" t="s">
        <v>77</v>
      </c>
      <c r="AY320" s="184" t="s">
        <v>137</v>
      </c>
    </row>
    <row r="321" spans="2:51" s="15" customFormat="1" ht="12">
      <c r="B321" s="191"/>
      <c r="D321" s="176" t="s">
        <v>145</v>
      </c>
      <c r="E321" s="192" t="s">
        <v>1</v>
      </c>
      <c r="F321" s="193" t="s">
        <v>149</v>
      </c>
      <c r="H321" s="194">
        <v>654</v>
      </c>
      <c r="I321" s="195"/>
      <c r="L321" s="191"/>
      <c r="M321" s="196"/>
      <c r="N321" s="197"/>
      <c r="O321" s="197"/>
      <c r="P321" s="197"/>
      <c r="Q321" s="197"/>
      <c r="R321" s="197"/>
      <c r="S321" s="197"/>
      <c r="T321" s="198"/>
      <c r="AT321" s="192" t="s">
        <v>145</v>
      </c>
      <c r="AU321" s="192" t="s">
        <v>87</v>
      </c>
      <c r="AV321" s="15" t="s">
        <v>143</v>
      </c>
      <c r="AW321" s="15" t="s">
        <v>33</v>
      </c>
      <c r="AX321" s="15" t="s">
        <v>85</v>
      </c>
      <c r="AY321" s="192" t="s">
        <v>137</v>
      </c>
    </row>
    <row r="322" spans="1:65" s="2" customFormat="1" ht="16.5" customHeight="1">
      <c r="A322" s="33"/>
      <c r="B322" s="161"/>
      <c r="C322" s="162" t="s">
        <v>386</v>
      </c>
      <c r="D322" s="162" t="s">
        <v>139</v>
      </c>
      <c r="E322" s="163" t="s">
        <v>387</v>
      </c>
      <c r="F322" s="164" t="s">
        <v>388</v>
      </c>
      <c r="G322" s="165" t="s">
        <v>142</v>
      </c>
      <c r="H322" s="166">
        <v>654</v>
      </c>
      <c r="I322" s="167"/>
      <c r="J322" s="168">
        <f>ROUND(I322*H322,2)</f>
        <v>0</v>
      </c>
      <c r="K322" s="164" t="s">
        <v>1</v>
      </c>
      <c r="L322" s="34"/>
      <c r="M322" s="169" t="s">
        <v>1</v>
      </c>
      <c r="N322" s="170" t="s">
        <v>42</v>
      </c>
      <c r="O322" s="59"/>
      <c r="P322" s="171">
        <f>O322*H322</f>
        <v>0</v>
      </c>
      <c r="Q322" s="171">
        <v>1E-05</v>
      </c>
      <c r="R322" s="171">
        <f>Q322*H322</f>
        <v>0.006540000000000001</v>
      </c>
      <c r="S322" s="171">
        <v>0</v>
      </c>
      <c r="T322" s="172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73" t="s">
        <v>143</v>
      </c>
      <c r="AT322" s="173" t="s">
        <v>139</v>
      </c>
      <c r="AU322" s="173" t="s">
        <v>87</v>
      </c>
      <c r="AY322" s="18" t="s">
        <v>137</v>
      </c>
      <c r="BE322" s="174">
        <f>IF(N322="základní",J322,0)</f>
        <v>0</v>
      </c>
      <c r="BF322" s="174">
        <f>IF(N322="snížená",J322,0)</f>
        <v>0</v>
      </c>
      <c r="BG322" s="174">
        <f>IF(N322="zákl. přenesená",J322,0)</f>
        <v>0</v>
      </c>
      <c r="BH322" s="174">
        <f>IF(N322="sníž. přenesená",J322,0)</f>
        <v>0</v>
      </c>
      <c r="BI322" s="174">
        <f>IF(N322="nulová",J322,0)</f>
        <v>0</v>
      </c>
      <c r="BJ322" s="18" t="s">
        <v>85</v>
      </c>
      <c r="BK322" s="174">
        <f>ROUND(I322*H322,2)</f>
        <v>0</v>
      </c>
      <c r="BL322" s="18" t="s">
        <v>143</v>
      </c>
      <c r="BM322" s="173" t="s">
        <v>389</v>
      </c>
    </row>
    <row r="323" spans="2:51" s="14" customFormat="1" ht="12">
      <c r="B323" s="183"/>
      <c r="D323" s="176" t="s">
        <v>145</v>
      </c>
      <c r="E323" s="184" t="s">
        <v>1</v>
      </c>
      <c r="F323" s="185" t="s">
        <v>383</v>
      </c>
      <c r="H323" s="186">
        <v>654</v>
      </c>
      <c r="I323" s="187"/>
      <c r="L323" s="183"/>
      <c r="M323" s="188"/>
      <c r="N323" s="189"/>
      <c r="O323" s="189"/>
      <c r="P323" s="189"/>
      <c r="Q323" s="189"/>
      <c r="R323" s="189"/>
      <c r="S323" s="189"/>
      <c r="T323" s="190"/>
      <c r="AT323" s="184" t="s">
        <v>145</v>
      </c>
      <c r="AU323" s="184" t="s">
        <v>87</v>
      </c>
      <c r="AV323" s="14" t="s">
        <v>87</v>
      </c>
      <c r="AW323" s="14" t="s">
        <v>33</v>
      </c>
      <c r="AX323" s="14" t="s">
        <v>85</v>
      </c>
      <c r="AY323" s="184" t="s">
        <v>137</v>
      </c>
    </row>
    <row r="324" spans="2:63" s="12" customFormat="1" ht="22.9" customHeight="1">
      <c r="B324" s="148"/>
      <c r="D324" s="149" t="s">
        <v>76</v>
      </c>
      <c r="E324" s="159" t="s">
        <v>206</v>
      </c>
      <c r="F324" s="159" t="s">
        <v>390</v>
      </c>
      <c r="I324" s="151"/>
      <c r="J324" s="160">
        <f>BK324</f>
        <v>0</v>
      </c>
      <c r="L324" s="148"/>
      <c r="M324" s="153"/>
      <c r="N324" s="154"/>
      <c r="O324" s="154"/>
      <c r="P324" s="155">
        <f>SUM(P325:P371)</f>
        <v>0</v>
      </c>
      <c r="Q324" s="154"/>
      <c r="R324" s="155">
        <f>SUM(R325:R371)</f>
        <v>14.6295752</v>
      </c>
      <c r="S324" s="154"/>
      <c r="T324" s="156">
        <f>SUM(T325:T371)</f>
        <v>47.837399999999995</v>
      </c>
      <c r="AR324" s="149" t="s">
        <v>85</v>
      </c>
      <c r="AT324" s="157" t="s">
        <v>76</v>
      </c>
      <c r="AU324" s="157" t="s">
        <v>85</v>
      </c>
      <c r="AY324" s="149" t="s">
        <v>137</v>
      </c>
      <c r="BK324" s="158">
        <f>SUM(BK325:BK371)</f>
        <v>0</v>
      </c>
    </row>
    <row r="325" spans="1:65" s="2" customFormat="1" ht="21.75" customHeight="1">
      <c r="A325" s="33"/>
      <c r="B325" s="161"/>
      <c r="C325" s="162" t="s">
        <v>391</v>
      </c>
      <c r="D325" s="162" t="s">
        <v>139</v>
      </c>
      <c r="E325" s="163" t="s">
        <v>392</v>
      </c>
      <c r="F325" s="164" t="s">
        <v>393</v>
      </c>
      <c r="G325" s="165" t="s">
        <v>269</v>
      </c>
      <c r="H325" s="166">
        <v>76</v>
      </c>
      <c r="I325" s="167"/>
      <c r="J325" s="168">
        <f>ROUND(I325*H325,2)</f>
        <v>0</v>
      </c>
      <c r="K325" s="164" t="s">
        <v>1</v>
      </c>
      <c r="L325" s="34"/>
      <c r="M325" s="169" t="s">
        <v>1</v>
      </c>
      <c r="N325" s="170" t="s">
        <v>42</v>
      </c>
      <c r="O325" s="59"/>
      <c r="P325" s="171">
        <f>O325*H325</f>
        <v>0</v>
      </c>
      <c r="Q325" s="171">
        <v>0.10095</v>
      </c>
      <c r="R325" s="171">
        <f>Q325*H325</f>
        <v>7.6722</v>
      </c>
      <c r="S325" s="171">
        <v>0</v>
      </c>
      <c r="T325" s="172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73" t="s">
        <v>143</v>
      </c>
      <c r="AT325" s="173" t="s">
        <v>139</v>
      </c>
      <c r="AU325" s="173" t="s">
        <v>87</v>
      </c>
      <c r="AY325" s="18" t="s">
        <v>137</v>
      </c>
      <c r="BE325" s="174">
        <f>IF(N325="základní",J325,0)</f>
        <v>0</v>
      </c>
      <c r="BF325" s="174">
        <f>IF(N325="snížená",J325,0)</f>
        <v>0</v>
      </c>
      <c r="BG325" s="174">
        <f>IF(N325="zákl. přenesená",J325,0)</f>
        <v>0</v>
      </c>
      <c r="BH325" s="174">
        <f>IF(N325="sníž. přenesená",J325,0)</f>
        <v>0</v>
      </c>
      <c r="BI325" s="174">
        <f>IF(N325="nulová",J325,0)</f>
        <v>0</v>
      </c>
      <c r="BJ325" s="18" t="s">
        <v>85</v>
      </c>
      <c r="BK325" s="174">
        <f>ROUND(I325*H325,2)</f>
        <v>0</v>
      </c>
      <c r="BL325" s="18" t="s">
        <v>143</v>
      </c>
      <c r="BM325" s="173" t="s">
        <v>394</v>
      </c>
    </row>
    <row r="326" spans="2:51" s="13" customFormat="1" ht="12">
      <c r="B326" s="175"/>
      <c r="D326" s="176" t="s">
        <v>145</v>
      </c>
      <c r="E326" s="177" t="s">
        <v>1</v>
      </c>
      <c r="F326" s="178" t="s">
        <v>395</v>
      </c>
      <c r="H326" s="177" t="s">
        <v>1</v>
      </c>
      <c r="I326" s="179"/>
      <c r="L326" s="175"/>
      <c r="M326" s="180"/>
      <c r="N326" s="181"/>
      <c r="O326" s="181"/>
      <c r="P326" s="181"/>
      <c r="Q326" s="181"/>
      <c r="R326" s="181"/>
      <c r="S326" s="181"/>
      <c r="T326" s="182"/>
      <c r="AT326" s="177" t="s">
        <v>145</v>
      </c>
      <c r="AU326" s="177" t="s">
        <v>87</v>
      </c>
      <c r="AV326" s="13" t="s">
        <v>85</v>
      </c>
      <c r="AW326" s="13" t="s">
        <v>33</v>
      </c>
      <c r="AX326" s="13" t="s">
        <v>77</v>
      </c>
      <c r="AY326" s="177" t="s">
        <v>137</v>
      </c>
    </row>
    <row r="327" spans="2:51" s="14" customFormat="1" ht="12">
      <c r="B327" s="183"/>
      <c r="D327" s="176" t="s">
        <v>145</v>
      </c>
      <c r="E327" s="184" t="s">
        <v>1</v>
      </c>
      <c r="F327" s="185" t="s">
        <v>396</v>
      </c>
      <c r="H327" s="186">
        <v>76</v>
      </c>
      <c r="I327" s="187"/>
      <c r="L327" s="183"/>
      <c r="M327" s="188"/>
      <c r="N327" s="189"/>
      <c r="O327" s="189"/>
      <c r="P327" s="189"/>
      <c r="Q327" s="189"/>
      <c r="R327" s="189"/>
      <c r="S327" s="189"/>
      <c r="T327" s="190"/>
      <c r="AT327" s="184" t="s">
        <v>145</v>
      </c>
      <c r="AU327" s="184" t="s">
        <v>87</v>
      </c>
      <c r="AV327" s="14" t="s">
        <v>87</v>
      </c>
      <c r="AW327" s="14" t="s">
        <v>33</v>
      </c>
      <c r="AX327" s="14" t="s">
        <v>77</v>
      </c>
      <c r="AY327" s="184" t="s">
        <v>137</v>
      </c>
    </row>
    <row r="328" spans="2:51" s="15" customFormat="1" ht="12">
      <c r="B328" s="191"/>
      <c r="D328" s="176" t="s">
        <v>145</v>
      </c>
      <c r="E328" s="192" t="s">
        <v>1</v>
      </c>
      <c r="F328" s="193" t="s">
        <v>149</v>
      </c>
      <c r="H328" s="194">
        <v>76</v>
      </c>
      <c r="I328" s="195"/>
      <c r="L328" s="191"/>
      <c r="M328" s="196"/>
      <c r="N328" s="197"/>
      <c r="O328" s="197"/>
      <c r="P328" s="197"/>
      <c r="Q328" s="197"/>
      <c r="R328" s="197"/>
      <c r="S328" s="197"/>
      <c r="T328" s="198"/>
      <c r="AT328" s="192" t="s">
        <v>145</v>
      </c>
      <c r="AU328" s="192" t="s">
        <v>87</v>
      </c>
      <c r="AV328" s="15" t="s">
        <v>143</v>
      </c>
      <c r="AW328" s="15" t="s">
        <v>33</v>
      </c>
      <c r="AX328" s="15" t="s">
        <v>85</v>
      </c>
      <c r="AY328" s="192" t="s">
        <v>137</v>
      </c>
    </row>
    <row r="329" spans="1:65" s="2" customFormat="1" ht="16.5" customHeight="1">
      <c r="A329" s="33"/>
      <c r="B329" s="161"/>
      <c r="C329" s="199" t="s">
        <v>397</v>
      </c>
      <c r="D329" s="199" t="s">
        <v>253</v>
      </c>
      <c r="E329" s="200" t="s">
        <v>398</v>
      </c>
      <c r="F329" s="201" t="s">
        <v>399</v>
      </c>
      <c r="G329" s="202" t="s">
        <v>269</v>
      </c>
      <c r="H329" s="203">
        <v>76.76</v>
      </c>
      <c r="I329" s="204"/>
      <c r="J329" s="205">
        <f>ROUND(I329*H329,2)</f>
        <v>0</v>
      </c>
      <c r="K329" s="201" t="s">
        <v>1237</v>
      </c>
      <c r="L329" s="206"/>
      <c r="M329" s="207" t="s">
        <v>1</v>
      </c>
      <c r="N329" s="208" t="s">
        <v>42</v>
      </c>
      <c r="O329" s="59"/>
      <c r="P329" s="171">
        <f>O329*H329</f>
        <v>0</v>
      </c>
      <c r="Q329" s="171">
        <v>0.022</v>
      </c>
      <c r="R329" s="171">
        <f>Q329*H329</f>
        <v>1.68872</v>
      </c>
      <c r="S329" s="171">
        <v>0</v>
      </c>
      <c r="T329" s="17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73" t="s">
        <v>201</v>
      </c>
      <c r="AT329" s="173" t="s">
        <v>253</v>
      </c>
      <c r="AU329" s="173" t="s">
        <v>87</v>
      </c>
      <c r="AY329" s="18" t="s">
        <v>137</v>
      </c>
      <c r="BE329" s="174">
        <f>IF(N329="základní",J329,0)</f>
        <v>0</v>
      </c>
      <c r="BF329" s="174">
        <f>IF(N329="snížená",J329,0)</f>
        <v>0</v>
      </c>
      <c r="BG329" s="174">
        <f>IF(N329="zákl. přenesená",J329,0)</f>
        <v>0</v>
      </c>
      <c r="BH329" s="174">
        <f>IF(N329="sníž. přenesená",J329,0)</f>
        <v>0</v>
      </c>
      <c r="BI329" s="174">
        <f>IF(N329="nulová",J329,0)</f>
        <v>0</v>
      </c>
      <c r="BJ329" s="18" t="s">
        <v>85</v>
      </c>
      <c r="BK329" s="174">
        <f>ROUND(I329*H329,2)</f>
        <v>0</v>
      </c>
      <c r="BL329" s="18" t="s">
        <v>143</v>
      </c>
      <c r="BM329" s="173" t="s">
        <v>400</v>
      </c>
    </row>
    <row r="330" spans="2:51" s="14" customFormat="1" ht="12">
      <c r="B330" s="183"/>
      <c r="D330" s="176" t="s">
        <v>145</v>
      </c>
      <c r="E330" s="184" t="s">
        <v>1</v>
      </c>
      <c r="F330" s="185" t="s">
        <v>401</v>
      </c>
      <c r="H330" s="186">
        <v>76.76</v>
      </c>
      <c r="I330" s="187"/>
      <c r="L330" s="183"/>
      <c r="M330" s="188"/>
      <c r="N330" s="189"/>
      <c r="O330" s="189"/>
      <c r="P330" s="189"/>
      <c r="Q330" s="189"/>
      <c r="R330" s="189"/>
      <c r="S330" s="189"/>
      <c r="T330" s="190"/>
      <c r="AT330" s="184" t="s">
        <v>145</v>
      </c>
      <c r="AU330" s="184" t="s">
        <v>87</v>
      </c>
      <c r="AV330" s="14" t="s">
        <v>87</v>
      </c>
      <c r="AW330" s="14" t="s">
        <v>33</v>
      </c>
      <c r="AX330" s="14" t="s">
        <v>85</v>
      </c>
      <c r="AY330" s="184" t="s">
        <v>137</v>
      </c>
    </row>
    <row r="331" spans="1:65" s="2" customFormat="1" ht="21.75" customHeight="1">
      <c r="A331" s="33"/>
      <c r="B331" s="161"/>
      <c r="C331" s="162" t="s">
        <v>402</v>
      </c>
      <c r="D331" s="162" t="s">
        <v>139</v>
      </c>
      <c r="E331" s="163" t="s">
        <v>403</v>
      </c>
      <c r="F331" s="164" t="s">
        <v>404</v>
      </c>
      <c r="G331" s="165" t="s">
        <v>157</v>
      </c>
      <c r="H331" s="166">
        <v>2.28</v>
      </c>
      <c r="I331" s="167"/>
      <c r="J331" s="168">
        <f>ROUND(I331*H331,2)</f>
        <v>0</v>
      </c>
      <c r="K331" s="164" t="s">
        <v>1</v>
      </c>
      <c r="L331" s="34"/>
      <c r="M331" s="169" t="s">
        <v>1</v>
      </c>
      <c r="N331" s="170" t="s">
        <v>42</v>
      </c>
      <c r="O331" s="59"/>
      <c r="P331" s="171">
        <f>O331*H331</f>
        <v>0</v>
      </c>
      <c r="Q331" s="171">
        <v>2.25634</v>
      </c>
      <c r="R331" s="171">
        <f>Q331*H331</f>
        <v>5.1444551999999995</v>
      </c>
      <c r="S331" s="171">
        <v>0</v>
      </c>
      <c r="T331" s="172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73" t="s">
        <v>143</v>
      </c>
      <c r="AT331" s="173" t="s">
        <v>139</v>
      </c>
      <c r="AU331" s="173" t="s">
        <v>87</v>
      </c>
      <c r="AY331" s="18" t="s">
        <v>137</v>
      </c>
      <c r="BE331" s="174">
        <f>IF(N331="základní",J331,0)</f>
        <v>0</v>
      </c>
      <c r="BF331" s="174">
        <f>IF(N331="snížená",J331,0)</f>
        <v>0</v>
      </c>
      <c r="BG331" s="174">
        <f>IF(N331="zákl. přenesená",J331,0)</f>
        <v>0</v>
      </c>
      <c r="BH331" s="174">
        <f>IF(N331="sníž. přenesená",J331,0)</f>
        <v>0</v>
      </c>
      <c r="BI331" s="174">
        <f>IF(N331="nulová",J331,0)</f>
        <v>0</v>
      </c>
      <c r="BJ331" s="18" t="s">
        <v>85</v>
      </c>
      <c r="BK331" s="174">
        <f>ROUND(I331*H331,2)</f>
        <v>0</v>
      </c>
      <c r="BL331" s="18" t="s">
        <v>143</v>
      </c>
      <c r="BM331" s="173" t="s">
        <v>405</v>
      </c>
    </row>
    <row r="332" spans="2:51" s="14" customFormat="1" ht="12">
      <c r="B332" s="183"/>
      <c r="D332" s="176" t="s">
        <v>145</v>
      </c>
      <c r="E332" s="184" t="s">
        <v>1</v>
      </c>
      <c r="F332" s="185" t="s">
        <v>406</v>
      </c>
      <c r="H332" s="186">
        <v>2.28</v>
      </c>
      <c r="I332" s="187"/>
      <c r="L332" s="183"/>
      <c r="M332" s="188"/>
      <c r="N332" s="189"/>
      <c r="O332" s="189"/>
      <c r="P332" s="189"/>
      <c r="Q332" s="189"/>
      <c r="R332" s="189"/>
      <c r="S332" s="189"/>
      <c r="T332" s="190"/>
      <c r="AT332" s="184" t="s">
        <v>145</v>
      </c>
      <c r="AU332" s="184" t="s">
        <v>87</v>
      </c>
      <c r="AV332" s="14" t="s">
        <v>87</v>
      </c>
      <c r="AW332" s="14" t="s">
        <v>33</v>
      </c>
      <c r="AX332" s="14" t="s">
        <v>77</v>
      </c>
      <c r="AY332" s="184" t="s">
        <v>137</v>
      </c>
    </row>
    <row r="333" spans="2:51" s="15" customFormat="1" ht="12">
      <c r="B333" s="191"/>
      <c r="D333" s="176" t="s">
        <v>145</v>
      </c>
      <c r="E333" s="192" t="s">
        <v>1</v>
      </c>
      <c r="F333" s="193" t="s">
        <v>149</v>
      </c>
      <c r="H333" s="194">
        <v>2.28</v>
      </c>
      <c r="I333" s="195"/>
      <c r="L333" s="191"/>
      <c r="M333" s="196"/>
      <c r="N333" s="197"/>
      <c r="O333" s="197"/>
      <c r="P333" s="197"/>
      <c r="Q333" s="197"/>
      <c r="R333" s="197"/>
      <c r="S333" s="197"/>
      <c r="T333" s="198"/>
      <c r="AT333" s="192" t="s">
        <v>145</v>
      </c>
      <c r="AU333" s="192" t="s">
        <v>87</v>
      </c>
      <c r="AV333" s="15" t="s">
        <v>143</v>
      </c>
      <c r="AW333" s="15" t="s">
        <v>33</v>
      </c>
      <c r="AX333" s="15" t="s">
        <v>85</v>
      </c>
      <c r="AY333" s="192" t="s">
        <v>137</v>
      </c>
    </row>
    <row r="334" spans="1:65" s="2" customFormat="1" ht="21.75" customHeight="1">
      <c r="A334" s="33"/>
      <c r="B334" s="161"/>
      <c r="C334" s="162" t="s">
        <v>407</v>
      </c>
      <c r="D334" s="162" t="s">
        <v>139</v>
      </c>
      <c r="E334" s="163" t="s">
        <v>408</v>
      </c>
      <c r="F334" s="164" t="s">
        <v>409</v>
      </c>
      <c r="G334" s="165" t="s">
        <v>142</v>
      </c>
      <c r="H334" s="166">
        <v>345</v>
      </c>
      <c r="I334" s="167"/>
      <c r="J334" s="168">
        <f>ROUND(I334*H334,2)</f>
        <v>0</v>
      </c>
      <c r="K334" s="164" t="s">
        <v>1237</v>
      </c>
      <c r="L334" s="34"/>
      <c r="M334" s="169" t="s">
        <v>1</v>
      </c>
      <c r="N334" s="170" t="s">
        <v>42</v>
      </c>
      <c r="O334" s="59"/>
      <c r="P334" s="171">
        <f>O334*H334</f>
        <v>0</v>
      </c>
      <c r="Q334" s="171">
        <v>0.00036</v>
      </c>
      <c r="R334" s="171">
        <f>Q334*H334</f>
        <v>0.1242</v>
      </c>
      <c r="S334" s="171">
        <v>0</v>
      </c>
      <c r="T334" s="172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73" t="s">
        <v>143</v>
      </c>
      <c r="AT334" s="173" t="s">
        <v>139</v>
      </c>
      <c r="AU334" s="173" t="s">
        <v>87</v>
      </c>
      <c r="AY334" s="18" t="s">
        <v>137</v>
      </c>
      <c r="BE334" s="174">
        <f>IF(N334="základní",J334,0)</f>
        <v>0</v>
      </c>
      <c r="BF334" s="174">
        <f>IF(N334="snížená",J334,0)</f>
        <v>0</v>
      </c>
      <c r="BG334" s="174">
        <f>IF(N334="zákl. přenesená",J334,0)</f>
        <v>0</v>
      </c>
      <c r="BH334" s="174">
        <f>IF(N334="sníž. přenesená",J334,0)</f>
        <v>0</v>
      </c>
      <c r="BI334" s="174">
        <f>IF(N334="nulová",J334,0)</f>
        <v>0</v>
      </c>
      <c r="BJ334" s="18" t="s">
        <v>85</v>
      </c>
      <c r="BK334" s="174">
        <f>ROUND(I334*H334,2)</f>
        <v>0</v>
      </c>
      <c r="BL334" s="18" t="s">
        <v>143</v>
      </c>
      <c r="BM334" s="173" t="s">
        <v>410</v>
      </c>
    </row>
    <row r="335" spans="2:51" s="13" customFormat="1" ht="12">
      <c r="B335" s="175"/>
      <c r="D335" s="176" t="s">
        <v>145</v>
      </c>
      <c r="E335" s="177" t="s">
        <v>1</v>
      </c>
      <c r="F335" s="178" t="s">
        <v>411</v>
      </c>
      <c r="H335" s="177" t="s">
        <v>1</v>
      </c>
      <c r="I335" s="179"/>
      <c r="L335" s="175"/>
      <c r="M335" s="180"/>
      <c r="N335" s="181"/>
      <c r="O335" s="181"/>
      <c r="P335" s="181"/>
      <c r="Q335" s="181"/>
      <c r="R335" s="181"/>
      <c r="S335" s="181"/>
      <c r="T335" s="182"/>
      <c r="AT335" s="177" t="s">
        <v>145</v>
      </c>
      <c r="AU335" s="177" t="s">
        <v>87</v>
      </c>
      <c r="AV335" s="13" t="s">
        <v>85</v>
      </c>
      <c r="AW335" s="13" t="s">
        <v>33</v>
      </c>
      <c r="AX335" s="13" t="s">
        <v>77</v>
      </c>
      <c r="AY335" s="177" t="s">
        <v>137</v>
      </c>
    </row>
    <row r="336" spans="2:51" s="13" customFormat="1" ht="12">
      <c r="B336" s="175"/>
      <c r="D336" s="176" t="s">
        <v>145</v>
      </c>
      <c r="E336" s="177" t="s">
        <v>1</v>
      </c>
      <c r="F336" s="178" t="s">
        <v>191</v>
      </c>
      <c r="H336" s="177" t="s">
        <v>1</v>
      </c>
      <c r="I336" s="179"/>
      <c r="L336" s="175"/>
      <c r="M336" s="180"/>
      <c r="N336" s="181"/>
      <c r="O336" s="181"/>
      <c r="P336" s="181"/>
      <c r="Q336" s="181"/>
      <c r="R336" s="181"/>
      <c r="S336" s="181"/>
      <c r="T336" s="182"/>
      <c r="AT336" s="177" t="s">
        <v>145</v>
      </c>
      <c r="AU336" s="177" t="s">
        <v>87</v>
      </c>
      <c r="AV336" s="13" t="s">
        <v>85</v>
      </c>
      <c r="AW336" s="13" t="s">
        <v>33</v>
      </c>
      <c r="AX336" s="13" t="s">
        <v>77</v>
      </c>
      <c r="AY336" s="177" t="s">
        <v>137</v>
      </c>
    </row>
    <row r="337" spans="2:51" s="14" customFormat="1" ht="12">
      <c r="B337" s="183"/>
      <c r="D337" s="176" t="s">
        <v>145</v>
      </c>
      <c r="E337" s="184" t="s">
        <v>1</v>
      </c>
      <c r="F337" s="185" t="s">
        <v>412</v>
      </c>
      <c r="H337" s="186">
        <v>297</v>
      </c>
      <c r="I337" s="187"/>
      <c r="L337" s="183"/>
      <c r="M337" s="188"/>
      <c r="N337" s="189"/>
      <c r="O337" s="189"/>
      <c r="P337" s="189"/>
      <c r="Q337" s="189"/>
      <c r="R337" s="189"/>
      <c r="S337" s="189"/>
      <c r="T337" s="190"/>
      <c r="AT337" s="184" t="s">
        <v>145</v>
      </c>
      <c r="AU337" s="184" t="s">
        <v>87</v>
      </c>
      <c r="AV337" s="14" t="s">
        <v>87</v>
      </c>
      <c r="AW337" s="14" t="s">
        <v>33</v>
      </c>
      <c r="AX337" s="14" t="s">
        <v>77</v>
      </c>
      <c r="AY337" s="184" t="s">
        <v>137</v>
      </c>
    </row>
    <row r="338" spans="2:51" s="14" customFormat="1" ht="22.5">
      <c r="B338" s="183"/>
      <c r="D338" s="176" t="s">
        <v>145</v>
      </c>
      <c r="E338" s="184" t="s">
        <v>1</v>
      </c>
      <c r="F338" s="185" t="s">
        <v>413</v>
      </c>
      <c r="H338" s="186">
        <v>48</v>
      </c>
      <c r="I338" s="187"/>
      <c r="L338" s="183"/>
      <c r="M338" s="188"/>
      <c r="N338" s="189"/>
      <c r="O338" s="189"/>
      <c r="P338" s="189"/>
      <c r="Q338" s="189"/>
      <c r="R338" s="189"/>
      <c r="S338" s="189"/>
      <c r="T338" s="190"/>
      <c r="AT338" s="184" t="s">
        <v>145</v>
      </c>
      <c r="AU338" s="184" t="s">
        <v>87</v>
      </c>
      <c r="AV338" s="14" t="s">
        <v>87</v>
      </c>
      <c r="AW338" s="14" t="s">
        <v>33</v>
      </c>
      <c r="AX338" s="14" t="s">
        <v>77</v>
      </c>
      <c r="AY338" s="184" t="s">
        <v>137</v>
      </c>
    </row>
    <row r="339" spans="2:51" s="15" customFormat="1" ht="12">
      <c r="B339" s="191"/>
      <c r="D339" s="176" t="s">
        <v>145</v>
      </c>
      <c r="E339" s="192" t="s">
        <v>1</v>
      </c>
      <c r="F339" s="193" t="s">
        <v>149</v>
      </c>
      <c r="H339" s="194">
        <v>345</v>
      </c>
      <c r="I339" s="195"/>
      <c r="L339" s="191"/>
      <c r="M339" s="196"/>
      <c r="N339" s="197"/>
      <c r="O339" s="197"/>
      <c r="P339" s="197"/>
      <c r="Q339" s="197"/>
      <c r="R339" s="197"/>
      <c r="S339" s="197"/>
      <c r="T339" s="198"/>
      <c r="AT339" s="192" t="s">
        <v>145</v>
      </c>
      <c r="AU339" s="192" t="s">
        <v>87</v>
      </c>
      <c r="AV339" s="15" t="s">
        <v>143</v>
      </c>
      <c r="AW339" s="15" t="s">
        <v>33</v>
      </c>
      <c r="AX339" s="15" t="s">
        <v>85</v>
      </c>
      <c r="AY339" s="192" t="s">
        <v>137</v>
      </c>
    </row>
    <row r="340" spans="1:65" s="2" customFormat="1" ht="16.5" customHeight="1">
      <c r="A340" s="33"/>
      <c r="B340" s="161"/>
      <c r="C340" s="162" t="s">
        <v>414</v>
      </c>
      <c r="D340" s="162" t="s">
        <v>139</v>
      </c>
      <c r="E340" s="163" t="s">
        <v>415</v>
      </c>
      <c r="F340" s="164" t="s">
        <v>416</v>
      </c>
      <c r="G340" s="165" t="s">
        <v>142</v>
      </c>
      <c r="H340" s="166">
        <v>324</v>
      </c>
      <c r="I340" s="167"/>
      <c r="J340" s="168">
        <f>ROUND(I340*H340,2)</f>
        <v>0</v>
      </c>
      <c r="K340" s="164" t="s">
        <v>1237</v>
      </c>
      <c r="L340" s="34"/>
      <c r="M340" s="169" t="s">
        <v>1</v>
      </c>
      <c r="N340" s="170" t="s">
        <v>42</v>
      </c>
      <c r="O340" s="59"/>
      <c r="P340" s="171">
        <f>O340*H340</f>
        <v>0</v>
      </c>
      <c r="Q340" s="171">
        <v>0</v>
      </c>
      <c r="R340" s="171">
        <f>Q340*H340</f>
        <v>0</v>
      </c>
      <c r="S340" s="171">
        <v>0</v>
      </c>
      <c r="T340" s="17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73" t="s">
        <v>143</v>
      </c>
      <c r="AT340" s="173" t="s">
        <v>139</v>
      </c>
      <c r="AU340" s="173" t="s">
        <v>87</v>
      </c>
      <c r="AY340" s="18" t="s">
        <v>137</v>
      </c>
      <c r="BE340" s="174">
        <f>IF(N340="základní",J340,0)</f>
        <v>0</v>
      </c>
      <c r="BF340" s="174">
        <f>IF(N340="snížená",J340,0)</f>
        <v>0</v>
      </c>
      <c r="BG340" s="174">
        <f>IF(N340="zákl. přenesená",J340,0)</f>
        <v>0</v>
      </c>
      <c r="BH340" s="174">
        <f>IF(N340="sníž. přenesená",J340,0)</f>
        <v>0</v>
      </c>
      <c r="BI340" s="174">
        <f>IF(N340="nulová",J340,0)</f>
        <v>0</v>
      </c>
      <c r="BJ340" s="18" t="s">
        <v>85</v>
      </c>
      <c r="BK340" s="174">
        <f>ROUND(I340*H340,2)</f>
        <v>0</v>
      </c>
      <c r="BL340" s="18" t="s">
        <v>143</v>
      </c>
      <c r="BM340" s="173" t="s">
        <v>417</v>
      </c>
    </row>
    <row r="341" spans="2:51" s="13" customFormat="1" ht="12">
      <c r="B341" s="175"/>
      <c r="D341" s="176" t="s">
        <v>145</v>
      </c>
      <c r="E341" s="177" t="s">
        <v>1</v>
      </c>
      <c r="F341" s="178" t="s">
        <v>418</v>
      </c>
      <c r="H341" s="177" t="s">
        <v>1</v>
      </c>
      <c r="I341" s="179"/>
      <c r="L341" s="175"/>
      <c r="M341" s="180"/>
      <c r="N341" s="181"/>
      <c r="O341" s="181"/>
      <c r="P341" s="181"/>
      <c r="Q341" s="181"/>
      <c r="R341" s="181"/>
      <c r="S341" s="181"/>
      <c r="T341" s="182"/>
      <c r="AT341" s="177" t="s">
        <v>145</v>
      </c>
      <c r="AU341" s="177" t="s">
        <v>87</v>
      </c>
      <c r="AV341" s="13" t="s">
        <v>85</v>
      </c>
      <c r="AW341" s="13" t="s">
        <v>33</v>
      </c>
      <c r="AX341" s="13" t="s">
        <v>77</v>
      </c>
      <c r="AY341" s="177" t="s">
        <v>137</v>
      </c>
    </row>
    <row r="342" spans="2:51" s="14" customFormat="1" ht="12">
      <c r="B342" s="183"/>
      <c r="D342" s="176" t="s">
        <v>145</v>
      </c>
      <c r="E342" s="184" t="s">
        <v>1</v>
      </c>
      <c r="F342" s="185" t="s">
        <v>419</v>
      </c>
      <c r="H342" s="186">
        <v>324</v>
      </c>
      <c r="I342" s="187"/>
      <c r="L342" s="183"/>
      <c r="M342" s="188"/>
      <c r="N342" s="189"/>
      <c r="O342" s="189"/>
      <c r="P342" s="189"/>
      <c r="Q342" s="189"/>
      <c r="R342" s="189"/>
      <c r="S342" s="189"/>
      <c r="T342" s="190"/>
      <c r="AT342" s="184" t="s">
        <v>145</v>
      </c>
      <c r="AU342" s="184" t="s">
        <v>87</v>
      </c>
      <c r="AV342" s="14" t="s">
        <v>87</v>
      </c>
      <c r="AW342" s="14" t="s">
        <v>33</v>
      </c>
      <c r="AX342" s="14" t="s">
        <v>77</v>
      </c>
      <c r="AY342" s="184" t="s">
        <v>137</v>
      </c>
    </row>
    <row r="343" spans="2:51" s="15" customFormat="1" ht="12">
      <c r="B343" s="191"/>
      <c r="D343" s="176" t="s">
        <v>145</v>
      </c>
      <c r="E343" s="192" t="s">
        <v>1</v>
      </c>
      <c r="F343" s="193" t="s">
        <v>149</v>
      </c>
      <c r="H343" s="194">
        <v>324</v>
      </c>
      <c r="I343" s="195"/>
      <c r="L343" s="191"/>
      <c r="M343" s="196"/>
      <c r="N343" s="197"/>
      <c r="O343" s="197"/>
      <c r="P343" s="197"/>
      <c r="Q343" s="197"/>
      <c r="R343" s="197"/>
      <c r="S343" s="197"/>
      <c r="T343" s="198"/>
      <c r="AT343" s="192" t="s">
        <v>145</v>
      </c>
      <c r="AU343" s="192" t="s">
        <v>87</v>
      </c>
      <c r="AV343" s="15" t="s">
        <v>143</v>
      </c>
      <c r="AW343" s="15" t="s">
        <v>33</v>
      </c>
      <c r="AX343" s="15" t="s">
        <v>85</v>
      </c>
      <c r="AY343" s="192" t="s">
        <v>137</v>
      </c>
    </row>
    <row r="344" spans="1:65" s="2" customFormat="1" ht="21.75" customHeight="1">
      <c r="A344" s="33"/>
      <c r="B344" s="161"/>
      <c r="C344" s="199" t="s">
        <v>420</v>
      </c>
      <c r="D344" s="199" t="s">
        <v>253</v>
      </c>
      <c r="E344" s="200" t="s">
        <v>421</v>
      </c>
      <c r="F344" s="201" t="s">
        <v>422</v>
      </c>
      <c r="G344" s="202" t="s">
        <v>142</v>
      </c>
      <c r="H344" s="203">
        <v>340.2</v>
      </c>
      <c r="I344" s="204"/>
      <c r="J344" s="205">
        <f>ROUND(I344*H344,2)</f>
        <v>0</v>
      </c>
      <c r="K344" s="201" t="s">
        <v>1</v>
      </c>
      <c r="L344" s="206"/>
      <c r="M344" s="207" t="s">
        <v>1</v>
      </c>
      <c r="N344" s="208" t="s">
        <v>42</v>
      </c>
      <c r="O344" s="59"/>
      <c r="P344" s="171">
        <f>O344*H344</f>
        <v>0</v>
      </c>
      <c r="Q344" s="171">
        <v>0</v>
      </c>
      <c r="R344" s="171">
        <f>Q344*H344</f>
        <v>0</v>
      </c>
      <c r="S344" s="171">
        <v>0</v>
      </c>
      <c r="T344" s="17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73" t="s">
        <v>201</v>
      </c>
      <c r="AT344" s="173" t="s">
        <v>253</v>
      </c>
      <c r="AU344" s="173" t="s">
        <v>87</v>
      </c>
      <c r="AY344" s="18" t="s">
        <v>137</v>
      </c>
      <c r="BE344" s="174">
        <f>IF(N344="základní",J344,0)</f>
        <v>0</v>
      </c>
      <c r="BF344" s="174">
        <f>IF(N344="snížená",J344,0)</f>
        <v>0</v>
      </c>
      <c r="BG344" s="174">
        <f>IF(N344="zákl. přenesená",J344,0)</f>
        <v>0</v>
      </c>
      <c r="BH344" s="174">
        <f>IF(N344="sníž. přenesená",J344,0)</f>
        <v>0</v>
      </c>
      <c r="BI344" s="174">
        <f>IF(N344="nulová",J344,0)</f>
        <v>0</v>
      </c>
      <c r="BJ344" s="18" t="s">
        <v>85</v>
      </c>
      <c r="BK344" s="174">
        <f>ROUND(I344*H344,2)</f>
        <v>0</v>
      </c>
      <c r="BL344" s="18" t="s">
        <v>143</v>
      </c>
      <c r="BM344" s="173" t="s">
        <v>423</v>
      </c>
    </row>
    <row r="345" spans="2:51" s="14" customFormat="1" ht="12">
      <c r="B345" s="183"/>
      <c r="D345" s="176" t="s">
        <v>145</v>
      </c>
      <c r="E345" s="184" t="s">
        <v>1</v>
      </c>
      <c r="F345" s="185" t="s">
        <v>424</v>
      </c>
      <c r="H345" s="186">
        <v>340.2</v>
      </c>
      <c r="I345" s="187"/>
      <c r="L345" s="183"/>
      <c r="M345" s="188"/>
      <c r="N345" s="189"/>
      <c r="O345" s="189"/>
      <c r="P345" s="189"/>
      <c r="Q345" s="189"/>
      <c r="R345" s="189"/>
      <c r="S345" s="189"/>
      <c r="T345" s="190"/>
      <c r="AT345" s="184" t="s">
        <v>145</v>
      </c>
      <c r="AU345" s="184" t="s">
        <v>87</v>
      </c>
      <c r="AV345" s="14" t="s">
        <v>87</v>
      </c>
      <c r="AW345" s="14" t="s">
        <v>33</v>
      </c>
      <c r="AX345" s="14" t="s">
        <v>85</v>
      </c>
      <c r="AY345" s="184" t="s">
        <v>137</v>
      </c>
    </row>
    <row r="346" spans="1:65" s="2" customFormat="1" ht="21.75" customHeight="1">
      <c r="A346" s="33"/>
      <c r="B346" s="161"/>
      <c r="C346" s="162" t="s">
        <v>425</v>
      </c>
      <c r="D346" s="162" t="s">
        <v>139</v>
      </c>
      <c r="E346" s="163" t="s">
        <v>426</v>
      </c>
      <c r="F346" s="164" t="s">
        <v>427</v>
      </c>
      <c r="G346" s="165" t="s">
        <v>332</v>
      </c>
      <c r="H346" s="166">
        <v>2</v>
      </c>
      <c r="I346" s="167"/>
      <c r="J346" s="168">
        <f>ROUND(I346*H346,2)</f>
        <v>0</v>
      </c>
      <c r="K346" s="164" t="s">
        <v>1</v>
      </c>
      <c r="L346" s="34"/>
      <c r="M346" s="169" t="s">
        <v>1</v>
      </c>
      <c r="N346" s="170" t="s">
        <v>42</v>
      </c>
      <c r="O346" s="59"/>
      <c r="P346" s="171">
        <f>O346*H346</f>
        <v>0</v>
      </c>
      <c r="Q346" s="171">
        <v>0</v>
      </c>
      <c r="R346" s="171">
        <f>Q346*H346</f>
        <v>0</v>
      </c>
      <c r="S346" s="171">
        <v>0</v>
      </c>
      <c r="T346" s="17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73" t="s">
        <v>143</v>
      </c>
      <c r="AT346" s="173" t="s">
        <v>139</v>
      </c>
      <c r="AU346" s="173" t="s">
        <v>87</v>
      </c>
      <c r="AY346" s="18" t="s">
        <v>137</v>
      </c>
      <c r="BE346" s="174">
        <f>IF(N346="základní",J346,0)</f>
        <v>0</v>
      </c>
      <c r="BF346" s="174">
        <f>IF(N346="snížená",J346,0)</f>
        <v>0</v>
      </c>
      <c r="BG346" s="174">
        <f>IF(N346="zákl. přenesená",J346,0)</f>
        <v>0</v>
      </c>
      <c r="BH346" s="174">
        <f>IF(N346="sníž. přenesená",J346,0)</f>
        <v>0</v>
      </c>
      <c r="BI346" s="174">
        <f>IF(N346="nulová",J346,0)</f>
        <v>0</v>
      </c>
      <c r="BJ346" s="18" t="s">
        <v>85</v>
      </c>
      <c r="BK346" s="174">
        <f>ROUND(I346*H346,2)</f>
        <v>0</v>
      </c>
      <c r="BL346" s="18" t="s">
        <v>143</v>
      </c>
      <c r="BM346" s="173" t="s">
        <v>428</v>
      </c>
    </row>
    <row r="347" spans="2:51" s="14" customFormat="1" ht="12">
      <c r="B347" s="183"/>
      <c r="D347" s="176" t="s">
        <v>145</v>
      </c>
      <c r="E347" s="184" t="s">
        <v>1</v>
      </c>
      <c r="F347" s="185" t="s">
        <v>87</v>
      </c>
      <c r="H347" s="186">
        <v>2</v>
      </c>
      <c r="I347" s="187"/>
      <c r="L347" s="183"/>
      <c r="M347" s="188"/>
      <c r="N347" s="189"/>
      <c r="O347" s="189"/>
      <c r="P347" s="189"/>
      <c r="Q347" s="189"/>
      <c r="R347" s="189"/>
      <c r="S347" s="189"/>
      <c r="T347" s="190"/>
      <c r="AT347" s="184" t="s">
        <v>145</v>
      </c>
      <c r="AU347" s="184" t="s">
        <v>87</v>
      </c>
      <c r="AV347" s="14" t="s">
        <v>87</v>
      </c>
      <c r="AW347" s="14" t="s">
        <v>33</v>
      </c>
      <c r="AX347" s="14" t="s">
        <v>85</v>
      </c>
      <c r="AY347" s="184" t="s">
        <v>137</v>
      </c>
    </row>
    <row r="348" spans="1:65" s="2" customFormat="1" ht="21.75" customHeight="1">
      <c r="A348" s="33"/>
      <c r="B348" s="161"/>
      <c r="C348" s="162" t="s">
        <v>429</v>
      </c>
      <c r="D348" s="162" t="s">
        <v>139</v>
      </c>
      <c r="E348" s="163" t="s">
        <v>430</v>
      </c>
      <c r="F348" s="164" t="s">
        <v>431</v>
      </c>
      <c r="G348" s="165" t="s">
        <v>432</v>
      </c>
      <c r="H348" s="166">
        <v>2</v>
      </c>
      <c r="I348" s="167"/>
      <c r="J348" s="168">
        <f>ROUND(I348*H348,2)</f>
        <v>0</v>
      </c>
      <c r="K348" s="164" t="s">
        <v>1</v>
      </c>
      <c r="L348" s="34"/>
      <c r="M348" s="169" t="s">
        <v>1</v>
      </c>
      <c r="N348" s="170" t="s">
        <v>42</v>
      </c>
      <c r="O348" s="59"/>
      <c r="P348" s="171">
        <f>O348*H348</f>
        <v>0</v>
      </c>
      <c r="Q348" s="171">
        <v>0</v>
      </c>
      <c r="R348" s="171">
        <f>Q348*H348</f>
        <v>0</v>
      </c>
      <c r="S348" s="171">
        <v>0</v>
      </c>
      <c r="T348" s="172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73" t="s">
        <v>143</v>
      </c>
      <c r="AT348" s="173" t="s">
        <v>139</v>
      </c>
      <c r="AU348" s="173" t="s">
        <v>87</v>
      </c>
      <c r="AY348" s="18" t="s">
        <v>137</v>
      </c>
      <c r="BE348" s="174">
        <f>IF(N348="základní",J348,0)</f>
        <v>0</v>
      </c>
      <c r="BF348" s="174">
        <f>IF(N348="snížená",J348,0)</f>
        <v>0</v>
      </c>
      <c r="BG348" s="174">
        <f>IF(N348="zákl. přenesená",J348,0)</f>
        <v>0</v>
      </c>
      <c r="BH348" s="174">
        <f>IF(N348="sníž. přenesená",J348,0)</f>
        <v>0</v>
      </c>
      <c r="BI348" s="174">
        <f>IF(N348="nulová",J348,0)</f>
        <v>0</v>
      </c>
      <c r="BJ348" s="18" t="s">
        <v>85</v>
      </c>
      <c r="BK348" s="174">
        <f>ROUND(I348*H348,2)</f>
        <v>0</v>
      </c>
      <c r="BL348" s="18" t="s">
        <v>143</v>
      </c>
      <c r="BM348" s="173" t="s">
        <v>433</v>
      </c>
    </row>
    <row r="349" spans="2:51" s="13" customFormat="1" ht="12">
      <c r="B349" s="175"/>
      <c r="D349" s="176" t="s">
        <v>145</v>
      </c>
      <c r="E349" s="177" t="s">
        <v>1</v>
      </c>
      <c r="F349" s="178" t="s">
        <v>434</v>
      </c>
      <c r="H349" s="177" t="s">
        <v>1</v>
      </c>
      <c r="I349" s="179"/>
      <c r="L349" s="175"/>
      <c r="M349" s="180"/>
      <c r="N349" s="181"/>
      <c r="O349" s="181"/>
      <c r="P349" s="181"/>
      <c r="Q349" s="181"/>
      <c r="R349" s="181"/>
      <c r="S349" s="181"/>
      <c r="T349" s="182"/>
      <c r="AT349" s="177" t="s">
        <v>145</v>
      </c>
      <c r="AU349" s="177" t="s">
        <v>87</v>
      </c>
      <c r="AV349" s="13" t="s">
        <v>85</v>
      </c>
      <c r="AW349" s="13" t="s">
        <v>33</v>
      </c>
      <c r="AX349" s="13" t="s">
        <v>77</v>
      </c>
      <c r="AY349" s="177" t="s">
        <v>137</v>
      </c>
    </row>
    <row r="350" spans="2:51" s="14" customFormat="1" ht="12">
      <c r="B350" s="183"/>
      <c r="D350" s="176" t="s">
        <v>145</v>
      </c>
      <c r="E350" s="184" t="s">
        <v>1</v>
      </c>
      <c r="F350" s="185" t="s">
        <v>87</v>
      </c>
      <c r="H350" s="186">
        <v>2</v>
      </c>
      <c r="I350" s="187"/>
      <c r="L350" s="183"/>
      <c r="M350" s="188"/>
      <c r="N350" s="189"/>
      <c r="O350" s="189"/>
      <c r="P350" s="189"/>
      <c r="Q350" s="189"/>
      <c r="R350" s="189"/>
      <c r="S350" s="189"/>
      <c r="T350" s="190"/>
      <c r="AT350" s="184" t="s">
        <v>145</v>
      </c>
      <c r="AU350" s="184" t="s">
        <v>87</v>
      </c>
      <c r="AV350" s="14" t="s">
        <v>87</v>
      </c>
      <c r="AW350" s="14" t="s">
        <v>33</v>
      </c>
      <c r="AX350" s="14" t="s">
        <v>85</v>
      </c>
      <c r="AY350" s="184" t="s">
        <v>137</v>
      </c>
    </row>
    <row r="351" spans="1:65" s="2" customFormat="1" ht="33" customHeight="1">
      <c r="A351" s="33"/>
      <c r="B351" s="161"/>
      <c r="C351" s="162" t="s">
        <v>435</v>
      </c>
      <c r="D351" s="162" t="s">
        <v>139</v>
      </c>
      <c r="E351" s="163" t="s">
        <v>436</v>
      </c>
      <c r="F351" s="164" t="s">
        <v>437</v>
      </c>
      <c r="G351" s="165" t="s">
        <v>332</v>
      </c>
      <c r="H351" s="166">
        <v>2</v>
      </c>
      <c r="I351" s="167"/>
      <c r="J351" s="168">
        <f>ROUND(I351*H351,2)</f>
        <v>0</v>
      </c>
      <c r="K351" s="164" t="s">
        <v>1</v>
      </c>
      <c r="L351" s="34"/>
      <c r="M351" s="169" t="s">
        <v>1</v>
      </c>
      <c r="N351" s="170" t="s">
        <v>42</v>
      </c>
      <c r="O351" s="59"/>
      <c r="P351" s="171">
        <f>O351*H351</f>
        <v>0</v>
      </c>
      <c r="Q351" s="171">
        <v>0</v>
      </c>
      <c r="R351" s="171">
        <f>Q351*H351</f>
        <v>0</v>
      </c>
      <c r="S351" s="171">
        <v>0</v>
      </c>
      <c r="T351" s="172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73" t="s">
        <v>143</v>
      </c>
      <c r="AT351" s="173" t="s">
        <v>139</v>
      </c>
      <c r="AU351" s="173" t="s">
        <v>87</v>
      </c>
      <c r="AY351" s="18" t="s">
        <v>137</v>
      </c>
      <c r="BE351" s="174">
        <f>IF(N351="základní",J351,0)</f>
        <v>0</v>
      </c>
      <c r="BF351" s="174">
        <f>IF(N351="snížená",J351,0)</f>
        <v>0</v>
      </c>
      <c r="BG351" s="174">
        <f>IF(N351="zákl. přenesená",J351,0)</f>
        <v>0</v>
      </c>
      <c r="BH351" s="174">
        <f>IF(N351="sníž. přenesená",J351,0)</f>
        <v>0</v>
      </c>
      <c r="BI351" s="174">
        <f>IF(N351="nulová",J351,0)</f>
        <v>0</v>
      </c>
      <c r="BJ351" s="18" t="s">
        <v>85</v>
      </c>
      <c r="BK351" s="174">
        <f>ROUND(I351*H351,2)</f>
        <v>0</v>
      </c>
      <c r="BL351" s="18" t="s">
        <v>143</v>
      </c>
      <c r="BM351" s="173" t="s">
        <v>438</v>
      </c>
    </row>
    <row r="352" spans="2:51" s="13" customFormat="1" ht="12">
      <c r="B352" s="175"/>
      <c r="D352" s="176" t="s">
        <v>145</v>
      </c>
      <c r="E352" s="177" t="s">
        <v>1</v>
      </c>
      <c r="F352" s="178" t="s">
        <v>439</v>
      </c>
      <c r="H352" s="177" t="s">
        <v>1</v>
      </c>
      <c r="I352" s="179"/>
      <c r="L352" s="175"/>
      <c r="M352" s="180"/>
      <c r="N352" s="181"/>
      <c r="O352" s="181"/>
      <c r="P352" s="181"/>
      <c r="Q352" s="181"/>
      <c r="R352" s="181"/>
      <c r="S352" s="181"/>
      <c r="T352" s="182"/>
      <c r="AT352" s="177" t="s">
        <v>145</v>
      </c>
      <c r="AU352" s="177" t="s">
        <v>87</v>
      </c>
      <c r="AV352" s="13" t="s">
        <v>85</v>
      </c>
      <c r="AW352" s="13" t="s">
        <v>33</v>
      </c>
      <c r="AX352" s="13" t="s">
        <v>77</v>
      </c>
      <c r="AY352" s="177" t="s">
        <v>137</v>
      </c>
    </row>
    <row r="353" spans="2:51" s="14" customFormat="1" ht="22.5">
      <c r="B353" s="183"/>
      <c r="D353" s="176" t="s">
        <v>145</v>
      </c>
      <c r="E353" s="184" t="s">
        <v>1</v>
      </c>
      <c r="F353" s="185" t="s">
        <v>440</v>
      </c>
      <c r="H353" s="186">
        <v>2</v>
      </c>
      <c r="I353" s="187"/>
      <c r="L353" s="183"/>
      <c r="M353" s="188"/>
      <c r="N353" s="189"/>
      <c r="O353" s="189"/>
      <c r="P353" s="189"/>
      <c r="Q353" s="189"/>
      <c r="R353" s="189"/>
      <c r="S353" s="189"/>
      <c r="T353" s="190"/>
      <c r="AT353" s="184" t="s">
        <v>145</v>
      </c>
      <c r="AU353" s="184" t="s">
        <v>87</v>
      </c>
      <c r="AV353" s="14" t="s">
        <v>87</v>
      </c>
      <c r="AW353" s="14" t="s">
        <v>33</v>
      </c>
      <c r="AX353" s="14" t="s">
        <v>77</v>
      </c>
      <c r="AY353" s="184" t="s">
        <v>137</v>
      </c>
    </row>
    <row r="354" spans="2:51" s="15" customFormat="1" ht="12">
      <c r="B354" s="191"/>
      <c r="D354" s="176" t="s">
        <v>145</v>
      </c>
      <c r="E354" s="192" t="s">
        <v>1</v>
      </c>
      <c r="F354" s="193" t="s">
        <v>149</v>
      </c>
      <c r="H354" s="194">
        <v>2</v>
      </c>
      <c r="I354" s="195"/>
      <c r="L354" s="191"/>
      <c r="M354" s="196"/>
      <c r="N354" s="197"/>
      <c r="O354" s="197"/>
      <c r="P354" s="197"/>
      <c r="Q354" s="197"/>
      <c r="R354" s="197"/>
      <c r="S354" s="197"/>
      <c r="T354" s="198"/>
      <c r="AT354" s="192" t="s">
        <v>145</v>
      </c>
      <c r="AU354" s="192" t="s">
        <v>87</v>
      </c>
      <c r="AV354" s="15" t="s">
        <v>143</v>
      </c>
      <c r="AW354" s="15" t="s">
        <v>33</v>
      </c>
      <c r="AX354" s="15" t="s">
        <v>85</v>
      </c>
      <c r="AY354" s="192" t="s">
        <v>137</v>
      </c>
    </row>
    <row r="355" spans="1:65" s="2" customFormat="1" ht="21.75" customHeight="1">
      <c r="A355" s="33"/>
      <c r="B355" s="161"/>
      <c r="C355" s="162" t="s">
        <v>441</v>
      </c>
      <c r="D355" s="162" t="s">
        <v>139</v>
      </c>
      <c r="E355" s="163" t="s">
        <v>442</v>
      </c>
      <c r="F355" s="164" t="s">
        <v>443</v>
      </c>
      <c r="G355" s="165" t="s">
        <v>432</v>
      </c>
      <c r="H355" s="166">
        <v>2</v>
      </c>
      <c r="I355" s="167"/>
      <c r="J355" s="168">
        <f>ROUND(I355*H355,2)</f>
        <v>0</v>
      </c>
      <c r="K355" s="164" t="s">
        <v>1</v>
      </c>
      <c r="L355" s="34"/>
      <c r="M355" s="169" t="s">
        <v>1</v>
      </c>
      <c r="N355" s="170" t="s">
        <v>42</v>
      </c>
      <c r="O355" s="59"/>
      <c r="P355" s="171">
        <f>O355*H355</f>
        <v>0</v>
      </c>
      <c r="Q355" s="171">
        <v>0</v>
      </c>
      <c r="R355" s="171">
        <f>Q355*H355</f>
        <v>0</v>
      </c>
      <c r="S355" s="171">
        <v>0</v>
      </c>
      <c r="T355" s="17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73" t="s">
        <v>143</v>
      </c>
      <c r="AT355" s="173" t="s">
        <v>139</v>
      </c>
      <c r="AU355" s="173" t="s">
        <v>87</v>
      </c>
      <c r="AY355" s="18" t="s">
        <v>137</v>
      </c>
      <c r="BE355" s="174">
        <f>IF(N355="základní",J355,0)</f>
        <v>0</v>
      </c>
      <c r="BF355" s="174">
        <f>IF(N355="snížená",J355,0)</f>
        <v>0</v>
      </c>
      <c r="BG355" s="174">
        <f>IF(N355="zákl. přenesená",J355,0)</f>
        <v>0</v>
      </c>
      <c r="BH355" s="174">
        <f>IF(N355="sníž. přenesená",J355,0)</f>
        <v>0</v>
      </c>
      <c r="BI355" s="174">
        <f>IF(N355="nulová",J355,0)</f>
        <v>0</v>
      </c>
      <c r="BJ355" s="18" t="s">
        <v>85</v>
      </c>
      <c r="BK355" s="174">
        <f>ROUND(I355*H355,2)</f>
        <v>0</v>
      </c>
      <c r="BL355" s="18" t="s">
        <v>143</v>
      </c>
      <c r="BM355" s="173" t="s">
        <v>444</v>
      </c>
    </row>
    <row r="356" spans="2:51" s="14" customFormat="1" ht="12">
      <c r="B356" s="183"/>
      <c r="D356" s="176" t="s">
        <v>145</v>
      </c>
      <c r="E356" s="184" t="s">
        <v>1</v>
      </c>
      <c r="F356" s="185" t="s">
        <v>87</v>
      </c>
      <c r="H356" s="186">
        <v>2</v>
      </c>
      <c r="I356" s="187"/>
      <c r="L356" s="183"/>
      <c r="M356" s="188"/>
      <c r="N356" s="189"/>
      <c r="O356" s="189"/>
      <c r="P356" s="189"/>
      <c r="Q356" s="189"/>
      <c r="R356" s="189"/>
      <c r="S356" s="189"/>
      <c r="T356" s="190"/>
      <c r="AT356" s="184" t="s">
        <v>145</v>
      </c>
      <c r="AU356" s="184" t="s">
        <v>87</v>
      </c>
      <c r="AV356" s="14" t="s">
        <v>87</v>
      </c>
      <c r="AW356" s="14" t="s">
        <v>33</v>
      </c>
      <c r="AX356" s="14" t="s">
        <v>85</v>
      </c>
      <c r="AY356" s="184" t="s">
        <v>137</v>
      </c>
    </row>
    <row r="357" spans="1:65" s="2" customFormat="1" ht="21.75" customHeight="1">
      <c r="A357" s="33"/>
      <c r="B357" s="161"/>
      <c r="C357" s="162" t="s">
        <v>445</v>
      </c>
      <c r="D357" s="162" t="s">
        <v>139</v>
      </c>
      <c r="E357" s="163" t="s">
        <v>446</v>
      </c>
      <c r="F357" s="164" t="s">
        <v>447</v>
      </c>
      <c r="G357" s="165" t="s">
        <v>432</v>
      </c>
      <c r="H357" s="166">
        <v>2</v>
      </c>
      <c r="I357" s="167"/>
      <c r="J357" s="168">
        <f>ROUND(I357*H357,2)</f>
        <v>0</v>
      </c>
      <c r="K357" s="164" t="s">
        <v>1</v>
      </c>
      <c r="L357" s="34"/>
      <c r="M357" s="169" t="s">
        <v>1</v>
      </c>
      <c r="N357" s="170" t="s">
        <v>42</v>
      </c>
      <c r="O357" s="59"/>
      <c r="P357" s="171">
        <f>O357*H357</f>
        <v>0</v>
      </c>
      <c r="Q357" s="171">
        <v>0</v>
      </c>
      <c r="R357" s="171">
        <f>Q357*H357</f>
        <v>0</v>
      </c>
      <c r="S357" s="171">
        <v>0</v>
      </c>
      <c r="T357" s="172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73" t="s">
        <v>143</v>
      </c>
      <c r="AT357" s="173" t="s">
        <v>139</v>
      </c>
      <c r="AU357" s="173" t="s">
        <v>87</v>
      </c>
      <c r="AY357" s="18" t="s">
        <v>137</v>
      </c>
      <c r="BE357" s="174">
        <f>IF(N357="základní",J357,0)</f>
        <v>0</v>
      </c>
      <c r="BF357" s="174">
        <f>IF(N357="snížená",J357,0)</f>
        <v>0</v>
      </c>
      <c r="BG357" s="174">
        <f>IF(N357="zákl. přenesená",J357,0)</f>
        <v>0</v>
      </c>
      <c r="BH357" s="174">
        <f>IF(N357="sníž. přenesená",J357,0)</f>
        <v>0</v>
      </c>
      <c r="BI357" s="174">
        <f>IF(N357="nulová",J357,0)</f>
        <v>0</v>
      </c>
      <c r="BJ357" s="18" t="s">
        <v>85</v>
      </c>
      <c r="BK357" s="174">
        <f>ROUND(I357*H357,2)</f>
        <v>0</v>
      </c>
      <c r="BL357" s="18" t="s">
        <v>143</v>
      </c>
      <c r="BM357" s="173" t="s">
        <v>448</v>
      </c>
    </row>
    <row r="358" spans="2:51" s="13" customFormat="1" ht="12">
      <c r="B358" s="175"/>
      <c r="D358" s="176" t="s">
        <v>145</v>
      </c>
      <c r="E358" s="177" t="s">
        <v>1</v>
      </c>
      <c r="F358" s="178" t="s">
        <v>449</v>
      </c>
      <c r="H358" s="177" t="s">
        <v>1</v>
      </c>
      <c r="I358" s="179"/>
      <c r="L358" s="175"/>
      <c r="M358" s="180"/>
      <c r="N358" s="181"/>
      <c r="O358" s="181"/>
      <c r="P358" s="181"/>
      <c r="Q358" s="181"/>
      <c r="R358" s="181"/>
      <c r="S358" s="181"/>
      <c r="T358" s="182"/>
      <c r="AT358" s="177" t="s">
        <v>145</v>
      </c>
      <c r="AU358" s="177" t="s">
        <v>87</v>
      </c>
      <c r="AV358" s="13" t="s">
        <v>85</v>
      </c>
      <c r="AW358" s="13" t="s">
        <v>33</v>
      </c>
      <c r="AX358" s="13" t="s">
        <v>77</v>
      </c>
      <c r="AY358" s="177" t="s">
        <v>137</v>
      </c>
    </row>
    <row r="359" spans="2:51" s="14" customFormat="1" ht="12">
      <c r="B359" s="183"/>
      <c r="D359" s="176" t="s">
        <v>145</v>
      </c>
      <c r="E359" s="184" t="s">
        <v>1</v>
      </c>
      <c r="F359" s="185" t="s">
        <v>450</v>
      </c>
      <c r="H359" s="186">
        <v>2</v>
      </c>
      <c r="I359" s="187"/>
      <c r="L359" s="183"/>
      <c r="M359" s="188"/>
      <c r="N359" s="189"/>
      <c r="O359" s="189"/>
      <c r="P359" s="189"/>
      <c r="Q359" s="189"/>
      <c r="R359" s="189"/>
      <c r="S359" s="189"/>
      <c r="T359" s="190"/>
      <c r="AT359" s="184" t="s">
        <v>145</v>
      </c>
      <c r="AU359" s="184" t="s">
        <v>87</v>
      </c>
      <c r="AV359" s="14" t="s">
        <v>87</v>
      </c>
      <c r="AW359" s="14" t="s">
        <v>33</v>
      </c>
      <c r="AX359" s="14" t="s">
        <v>77</v>
      </c>
      <c r="AY359" s="184" t="s">
        <v>137</v>
      </c>
    </row>
    <row r="360" spans="2:51" s="15" customFormat="1" ht="12">
      <c r="B360" s="191"/>
      <c r="D360" s="176" t="s">
        <v>145</v>
      </c>
      <c r="E360" s="192" t="s">
        <v>1</v>
      </c>
      <c r="F360" s="193" t="s">
        <v>149</v>
      </c>
      <c r="H360" s="194">
        <v>2</v>
      </c>
      <c r="I360" s="195"/>
      <c r="L360" s="191"/>
      <c r="M360" s="196"/>
      <c r="N360" s="197"/>
      <c r="O360" s="197"/>
      <c r="P360" s="197"/>
      <c r="Q360" s="197"/>
      <c r="R360" s="197"/>
      <c r="S360" s="197"/>
      <c r="T360" s="198"/>
      <c r="AT360" s="192" t="s">
        <v>145</v>
      </c>
      <c r="AU360" s="192" t="s">
        <v>87</v>
      </c>
      <c r="AV360" s="15" t="s">
        <v>143</v>
      </c>
      <c r="AW360" s="15" t="s">
        <v>33</v>
      </c>
      <c r="AX360" s="15" t="s">
        <v>85</v>
      </c>
      <c r="AY360" s="192" t="s">
        <v>137</v>
      </c>
    </row>
    <row r="361" spans="1:65" s="2" customFormat="1" ht="21.75" customHeight="1">
      <c r="A361" s="33"/>
      <c r="B361" s="161"/>
      <c r="C361" s="162" t="s">
        <v>451</v>
      </c>
      <c r="D361" s="162" t="s">
        <v>139</v>
      </c>
      <c r="E361" s="163" t="s">
        <v>452</v>
      </c>
      <c r="F361" s="164" t="s">
        <v>453</v>
      </c>
      <c r="G361" s="165" t="s">
        <v>157</v>
      </c>
      <c r="H361" s="166">
        <v>17.64</v>
      </c>
      <c r="I361" s="167"/>
      <c r="J361" s="168">
        <f>ROUND(I361*H361,2)</f>
        <v>0</v>
      </c>
      <c r="K361" s="164" t="s">
        <v>1237</v>
      </c>
      <c r="L361" s="34"/>
      <c r="M361" s="169" t="s">
        <v>1</v>
      </c>
      <c r="N361" s="170" t="s">
        <v>42</v>
      </c>
      <c r="O361" s="59"/>
      <c r="P361" s="171">
        <f>O361*H361</f>
        <v>0</v>
      </c>
      <c r="Q361" s="171">
        <v>0</v>
      </c>
      <c r="R361" s="171">
        <f>Q361*H361</f>
        <v>0</v>
      </c>
      <c r="S361" s="171">
        <v>2.5</v>
      </c>
      <c r="T361" s="172">
        <f>S361*H361</f>
        <v>44.1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73" t="s">
        <v>143</v>
      </c>
      <c r="AT361" s="173" t="s">
        <v>139</v>
      </c>
      <c r="AU361" s="173" t="s">
        <v>87</v>
      </c>
      <c r="AY361" s="18" t="s">
        <v>137</v>
      </c>
      <c r="BE361" s="174">
        <f>IF(N361="základní",J361,0)</f>
        <v>0</v>
      </c>
      <c r="BF361" s="174">
        <f>IF(N361="snížená",J361,0)</f>
        <v>0</v>
      </c>
      <c r="BG361" s="174">
        <f>IF(N361="zákl. přenesená",J361,0)</f>
        <v>0</v>
      </c>
      <c r="BH361" s="174">
        <f>IF(N361="sníž. přenesená",J361,0)</f>
        <v>0</v>
      </c>
      <c r="BI361" s="174">
        <f>IF(N361="nulová",J361,0)</f>
        <v>0</v>
      </c>
      <c r="BJ361" s="18" t="s">
        <v>85</v>
      </c>
      <c r="BK361" s="174">
        <f>ROUND(I361*H361,2)</f>
        <v>0</v>
      </c>
      <c r="BL361" s="18" t="s">
        <v>143</v>
      </c>
      <c r="BM361" s="173" t="s">
        <v>454</v>
      </c>
    </row>
    <row r="362" spans="2:51" s="14" customFormat="1" ht="12">
      <c r="B362" s="183"/>
      <c r="D362" s="176" t="s">
        <v>145</v>
      </c>
      <c r="E362" s="184" t="s">
        <v>1</v>
      </c>
      <c r="F362" s="185" t="s">
        <v>455</v>
      </c>
      <c r="H362" s="186">
        <v>17.64</v>
      </c>
      <c r="I362" s="187"/>
      <c r="L362" s="183"/>
      <c r="M362" s="188"/>
      <c r="N362" s="189"/>
      <c r="O362" s="189"/>
      <c r="P362" s="189"/>
      <c r="Q362" s="189"/>
      <c r="R362" s="189"/>
      <c r="S362" s="189"/>
      <c r="T362" s="190"/>
      <c r="AT362" s="184" t="s">
        <v>145</v>
      </c>
      <c r="AU362" s="184" t="s">
        <v>87</v>
      </c>
      <c r="AV362" s="14" t="s">
        <v>87</v>
      </c>
      <c r="AW362" s="14" t="s">
        <v>33</v>
      </c>
      <c r="AX362" s="14" t="s">
        <v>85</v>
      </c>
      <c r="AY362" s="184" t="s">
        <v>137</v>
      </c>
    </row>
    <row r="363" spans="1:65" s="2" customFormat="1" ht="21.75" customHeight="1">
      <c r="A363" s="33"/>
      <c r="B363" s="161"/>
      <c r="C363" s="162" t="s">
        <v>456</v>
      </c>
      <c r="D363" s="162" t="s">
        <v>139</v>
      </c>
      <c r="E363" s="163" t="s">
        <v>457</v>
      </c>
      <c r="F363" s="164" t="s">
        <v>458</v>
      </c>
      <c r="G363" s="165" t="s">
        <v>332</v>
      </c>
      <c r="H363" s="166">
        <v>50</v>
      </c>
      <c r="I363" s="167"/>
      <c r="J363" s="168">
        <f>ROUND(I363*H363,2)</f>
        <v>0</v>
      </c>
      <c r="K363" s="164" t="s">
        <v>1</v>
      </c>
      <c r="L363" s="34"/>
      <c r="M363" s="169" t="s">
        <v>1</v>
      </c>
      <c r="N363" s="170" t="s">
        <v>42</v>
      </c>
      <c r="O363" s="59"/>
      <c r="P363" s="171">
        <f>O363*H363</f>
        <v>0</v>
      </c>
      <c r="Q363" s="171">
        <v>0</v>
      </c>
      <c r="R363" s="171">
        <f>Q363*H363</f>
        <v>0</v>
      </c>
      <c r="S363" s="171">
        <v>0.0657</v>
      </c>
      <c r="T363" s="172">
        <f>S363*H363</f>
        <v>3.2849999999999997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73" t="s">
        <v>143</v>
      </c>
      <c r="AT363" s="173" t="s">
        <v>139</v>
      </c>
      <c r="AU363" s="173" t="s">
        <v>87</v>
      </c>
      <c r="AY363" s="18" t="s">
        <v>137</v>
      </c>
      <c r="BE363" s="174">
        <f>IF(N363="základní",J363,0)</f>
        <v>0</v>
      </c>
      <c r="BF363" s="174">
        <f>IF(N363="snížená",J363,0)</f>
        <v>0</v>
      </c>
      <c r="BG363" s="174">
        <f>IF(N363="zákl. přenesená",J363,0)</f>
        <v>0</v>
      </c>
      <c r="BH363" s="174">
        <f>IF(N363="sníž. přenesená",J363,0)</f>
        <v>0</v>
      </c>
      <c r="BI363" s="174">
        <f>IF(N363="nulová",J363,0)</f>
        <v>0</v>
      </c>
      <c r="BJ363" s="18" t="s">
        <v>85</v>
      </c>
      <c r="BK363" s="174">
        <f>ROUND(I363*H363,2)</f>
        <v>0</v>
      </c>
      <c r="BL363" s="18" t="s">
        <v>143</v>
      </c>
      <c r="BM363" s="173" t="s">
        <v>459</v>
      </c>
    </row>
    <row r="364" spans="2:51" s="14" customFormat="1" ht="12">
      <c r="B364" s="183"/>
      <c r="D364" s="176" t="s">
        <v>145</v>
      </c>
      <c r="E364" s="184" t="s">
        <v>1</v>
      </c>
      <c r="F364" s="185" t="s">
        <v>435</v>
      </c>
      <c r="H364" s="186">
        <v>50</v>
      </c>
      <c r="I364" s="187"/>
      <c r="L364" s="183"/>
      <c r="M364" s="188"/>
      <c r="N364" s="189"/>
      <c r="O364" s="189"/>
      <c r="P364" s="189"/>
      <c r="Q364" s="189"/>
      <c r="R364" s="189"/>
      <c r="S364" s="189"/>
      <c r="T364" s="190"/>
      <c r="AT364" s="184" t="s">
        <v>145</v>
      </c>
      <c r="AU364" s="184" t="s">
        <v>87</v>
      </c>
      <c r="AV364" s="14" t="s">
        <v>87</v>
      </c>
      <c r="AW364" s="14" t="s">
        <v>33</v>
      </c>
      <c r="AX364" s="14" t="s">
        <v>85</v>
      </c>
      <c r="AY364" s="184" t="s">
        <v>137</v>
      </c>
    </row>
    <row r="365" spans="1:65" s="2" customFormat="1" ht="21.75" customHeight="1">
      <c r="A365" s="33"/>
      <c r="B365" s="161"/>
      <c r="C365" s="162" t="s">
        <v>460</v>
      </c>
      <c r="D365" s="162" t="s">
        <v>139</v>
      </c>
      <c r="E365" s="163" t="s">
        <v>461</v>
      </c>
      <c r="F365" s="164" t="s">
        <v>462</v>
      </c>
      <c r="G365" s="165" t="s">
        <v>269</v>
      </c>
      <c r="H365" s="166">
        <v>130</v>
      </c>
      <c r="I365" s="167"/>
      <c r="J365" s="168">
        <f>ROUND(I365*H365,2)</f>
        <v>0</v>
      </c>
      <c r="K365" s="164" t="s">
        <v>1</v>
      </c>
      <c r="L365" s="34"/>
      <c r="M365" s="169" t="s">
        <v>1</v>
      </c>
      <c r="N365" s="170" t="s">
        <v>42</v>
      </c>
      <c r="O365" s="59"/>
      <c r="P365" s="171">
        <f>O365*H365</f>
        <v>0</v>
      </c>
      <c r="Q365" s="171">
        <v>0</v>
      </c>
      <c r="R365" s="171">
        <f>Q365*H365</f>
        <v>0</v>
      </c>
      <c r="S365" s="171">
        <v>0.00348</v>
      </c>
      <c r="T365" s="172">
        <f>S365*H365</f>
        <v>0.4524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73" t="s">
        <v>143</v>
      </c>
      <c r="AT365" s="173" t="s">
        <v>139</v>
      </c>
      <c r="AU365" s="173" t="s">
        <v>87</v>
      </c>
      <c r="AY365" s="18" t="s">
        <v>137</v>
      </c>
      <c r="BE365" s="174">
        <f>IF(N365="základní",J365,0)</f>
        <v>0</v>
      </c>
      <c r="BF365" s="174">
        <f>IF(N365="snížená",J365,0)</f>
        <v>0</v>
      </c>
      <c r="BG365" s="174">
        <f>IF(N365="zákl. přenesená",J365,0)</f>
        <v>0</v>
      </c>
      <c r="BH365" s="174">
        <f>IF(N365="sníž. přenesená",J365,0)</f>
        <v>0</v>
      </c>
      <c r="BI365" s="174">
        <f>IF(N365="nulová",J365,0)</f>
        <v>0</v>
      </c>
      <c r="BJ365" s="18" t="s">
        <v>85</v>
      </c>
      <c r="BK365" s="174">
        <f>ROUND(I365*H365,2)</f>
        <v>0</v>
      </c>
      <c r="BL365" s="18" t="s">
        <v>143</v>
      </c>
      <c r="BM365" s="173" t="s">
        <v>463</v>
      </c>
    </row>
    <row r="366" spans="2:51" s="14" customFormat="1" ht="12">
      <c r="B366" s="183"/>
      <c r="D366" s="176" t="s">
        <v>145</v>
      </c>
      <c r="E366" s="184" t="s">
        <v>1</v>
      </c>
      <c r="F366" s="185" t="s">
        <v>464</v>
      </c>
      <c r="H366" s="186">
        <v>130</v>
      </c>
      <c r="I366" s="187"/>
      <c r="L366" s="183"/>
      <c r="M366" s="188"/>
      <c r="N366" s="189"/>
      <c r="O366" s="189"/>
      <c r="P366" s="189"/>
      <c r="Q366" s="189"/>
      <c r="R366" s="189"/>
      <c r="S366" s="189"/>
      <c r="T366" s="190"/>
      <c r="AT366" s="184" t="s">
        <v>145</v>
      </c>
      <c r="AU366" s="184" t="s">
        <v>87</v>
      </c>
      <c r="AV366" s="14" t="s">
        <v>87</v>
      </c>
      <c r="AW366" s="14" t="s">
        <v>33</v>
      </c>
      <c r="AX366" s="14" t="s">
        <v>85</v>
      </c>
      <c r="AY366" s="184" t="s">
        <v>137</v>
      </c>
    </row>
    <row r="367" spans="1:65" s="2" customFormat="1" ht="16.5" customHeight="1">
      <c r="A367" s="33"/>
      <c r="B367" s="161"/>
      <c r="C367" s="162" t="s">
        <v>465</v>
      </c>
      <c r="D367" s="162" t="s">
        <v>139</v>
      </c>
      <c r="E367" s="163" t="s">
        <v>466</v>
      </c>
      <c r="F367" s="164" t="s">
        <v>467</v>
      </c>
      <c r="G367" s="165" t="s">
        <v>269</v>
      </c>
      <c r="H367" s="166">
        <v>108</v>
      </c>
      <c r="I367" s="167"/>
      <c r="J367" s="168">
        <f>ROUND(I367*H367,2)</f>
        <v>0</v>
      </c>
      <c r="K367" s="164" t="s">
        <v>1</v>
      </c>
      <c r="L367" s="34"/>
      <c r="M367" s="169" t="s">
        <v>1</v>
      </c>
      <c r="N367" s="170" t="s">
        <v>42</v>
      </c>
      <c r="O367" s="59"/>
      <c r="P367" s="171">
        <f>O367*H367</f>
        <v>0</v>
      </c>
      <c r="Q367" s="171">
        <v>0</v>
      </c>
      <c r="R367" s="171">
        <f>Q367*H367</f>
        <v>0</v>
      </c>
      <c r="S367" s="171">
        <v>0</v>
      </c>
      <c r="T367" s="172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73" t="s">
        <v>143</v>
      </c>
      <c r="AT367" s="173" t="s">
        <v>139</v>
      </c>
      <c r="AU367" s="173" t="s">
        <v>87</v>
      </c>
      <c r="AY367" s="18" t="s">
        <v>137</v>
      </c>
      <c r="BE367" s="174">
        <f>IF(N367="základní",J367,0)</f>
        <v>0</v>
      </c>
      <c r="BF367" s="174">
        <f>IF(N367="snížená",J367,0)</f>
        <v>0</v>
      </c>
      <c r="BG367" s="174">
        <f>IF(N367="zákl. přenesená",J367,0)</f>
        <v>0</v>
      </c>
      <c r="BH367" s="174">
        <f>IF(N367="sníž. přenesená",J367,0)</f>
        <v>0</v>
      </c>
      <c r="BI367" s="174">
        <f>IF(N367="nulová",J367,0)</f>
        <v>0</v>
      </c>
      <c r="BJ367" s="18" t="s">
        <v>85</v>
      </c>
      <c r="BK367" s="174">
        <f>ROUND(I367*H367,2)</f>
        <v>0</v>
      </c>
      <c r="BL367" s="18" t="s">
        <v>143</v>
      </c>
      <c r="BM367" s="173" t="s">
        <v>468</v>
      </c>
    </row>
    <row r="368" spans="2:51" s="14" customFormat="1" ht="12">
      <c r="B368" s="183"/>
      <c r="D368" s="176" t="s">
        <v>145</v>
      </c>
      <c r="E368" s="184" t="s">
        <v>1</v>
      </c>
      <c r="F368" s="185" t="s">
        <v>469</v>
      </c>
      <c r="H368" s="186">
        <v>108</v>
      </c>
      <c r="I368" s="187"/>
      <c r="L368" s="183"/>
      <c r="M368" s="188"/>
      <c r="N368" s="189"/>
      <c r="O368" s="189"/>
      <c r="P368" s="189"/>
      <c r="Q368" s="189"/>
      <c r="R368" s="189"/>
      <c r="S368" s="189"/>
      <c r="T368" s="190"/>
      <c r="AT368" s="184" t="s">
        <v>145</v>
      </c>
      <c r="AU368" s="184" t="s">
        <v>87</v>
      </c>
      <c r="AV368" s="14" t="s">
        <v>87</v>
      </c>
      <c r="AW368" s="14" t="s">
        <v>33</v>
      </c>
      <c r="AX368" s="14" t="s">
        <v>77</v>
      </c>
      <c r="AY368" s="184" t="s">
        <v>137</v>
      </c>
    </row>
    <row r="369" spans="2:51" s="15" customFormat="1" ht="12">
      <c r="B369" s="191"/>
      <c r="D369" s="176" t="s">
        <v>145</v>
      </c>
      <c r="E369" s="192" t="s">
        <v>1</v>
      </c>
      <c r="F369" s="193" t="s">
        <v>149</v>
      </c>
      <c r="H369" s="194">
        <v>108</v>
      </c>
      <c r="I369" s="195"/>
      <c r="L369" s="191"/>
      <c r="M369" s="196"/>
      <c r="N369" s="197"/>
      <c r="O369" s="197"/>
      <c r="P369" s="197"/>
      <c r="Q369" s="197"/>
      <c r="R369" s="197"/>
      <c r="S369" s="197"/>
      <c r="T369" s="198"/>
      <c r="AT369" s="192" t="s">
        <v>145</v>
      </c>
      <c r="AU369" s="192" t="s">
        <v>87</v>
      </c>
      <c r="AV369" s="15" t="s">
        <v>143</v>
      </c>
      <c r="AW369" s="15" t="s">
        <v>33</v>
      </c>
      <c r="AX369" s="15" t="s">
        <v>85</v>
      </c>
      <c r="AY369" s="192" t="s">
        <v>137</v>
      </c>
    </row>
    <row r="370" spans="1:65" s="2" customFormat="1" ht="21.75" customHeight="1">
      <c r="A370" s="33"/>
      <c r="B370" s="161"/>
      <c r="C370" s="199" t="s">
        <v>470</v>
      </c>
      <c r="D370" s="199" t="s">
        <v>253</v>
      </c>
      <c r="E370" s="200" t="s">
        <v>471</v>
      </c>
      <c r="F370" s="201" t="s">
        <v>472</v>
      </c>
      <c r="G370" s="202" t="s">
        <v>269</v>
      </c>
      <c r="H370" s="203">
        <v>113.4</v>
      </c>
      <c r="I370" s="204"/>
      <c r="J370" s="205">
        <f>ROUND(I370*H370,2)</f>
        <v>0</v>
      </c>
      <c r="K370" s="201" t="s">
        <v>1</v>
      </c>
      <c r="L370" s="206"/>
      <c r="M370" s="207" t="s">
        <v>1</v>
      </c>
      <c r="N370" s="208" t="s">
        <v>42</v>
      </c>
      <c r="O370" s="59"/>
      <c r="P370" s="171">
        <f>O370*H370</f>
        <v>0</v>
      </c>
      <c r="Q370" s="171">
        <v>0</v>
      </c>
      <c r="R370" s="171">
        <f>Q370*H370</f>
        <v>0</v>
      </c>
      <c r="S370" s="171">
        <v>0</v>
      </c>
      <c r="T370" s="172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73" t="s">
        <v>201</v>
      </c>
      <c r="AT370" s="173" t="s">
        <v>253</v>
      </c>
      <c r="AU370" s="173" t="s">
        <v>87</v>
      </c>
      <c r="AY370" s="18" t="s">
        <v>137</v>
      </c>
      <c r="BE370" s="174">
        <f>IF(N370="základní",J370,0)</f>
        <v>0</v>
      </c>
      <c r="BF370" s="174">
        <f>IF(N370="snížená",J370,0)</f>
        <v>0</v>
      </c>
      <c r="BG370" s="174">
        <f>IF(N370="zákl. přenesená",J370,0)</f>
        <v>0</v>
      </c>
      <c r="BH370" s="174">
        <f>IF(N370="sníž. přenesená",J370,0)</f>
        <v>0</v>
      </c>
      <c r="BI370" s="174">
        <f>IF(N370="nulová",J370,0)</f>
        <v>0</v>
      </c>
      <c r="BJ370" s="18" t="s">
        <v>85</v>
      </c>
      <c r="BK370" s="174">
        <f>ROUND(I370*H370,2)</f>
        <v>0</v>
      </c>
      <c r="BL370" s="18" t="s">
        <v>143</v>
      </c>
      <c r="BM370" s="173" t="s">
        <v>473</v>
      </c>
    </row>
    <row r="371" spans="2:51" s="14" customFormat="1" ht="12">
      <c r="B371" s="183"/>
      <c r="D371" s="176" t="s">
        <v>145</v>
      </c>
      <c r="E371" s="184" t="s">
        <v>1</v>
      </c>
      <c r="F371" s="185" t="s">
        <v>474</v>
      </c>
      <c r="H371" s="186">
        <v>113.4</v>
      </c>
      <c r="I371" s="187"/>
      <c r="L371" s="183"/>
      <c r="M371" s="188"/>
      <c r="N371" s="189"/>
      <c r="O371" s="189"/>
      <c r="P371" s="189"/>
      <c r="Q371" s="189"/>
      <c r="R371" s="189"/>
      <c r="S371" s="189"/>
      <c r="T371" s="190"/>
      <c r="AT371" s="184" t="s">
        <v>145</v>
      </c>
      <c r="AU371" s="184" t="s">
        <v>87</v>
      </c>
      <c r="AV371" s="14" t="s">
        <v>87</v>
      </c>
      <c r="AW371" s="14" t="s">
        <v>33</v>
      </c>
      <c r="AX371" s="14" t="s">
        <v>85</v>
      </c>
      <c r="AY371" s="184" t="s">
        <v>137</v>
      </c>
    </row>
    <row r="372" spans="2:63" s="12" customFormat="1" ht="22.9" customHeight="1">
      <c r="B372" s="148"/>
      <c r="D372" s="149" t="s">
        <v>76</v>
      </c>
      <c r="E372" s="159" t="s">
        <v>475</v>
      </c>
      <c r="F372" s="159" t="s">
        <v>476</v>
      </c>
      <c r="I372" s="151"/>
      <c r="J372" s="160">
        <f>BK372</f>
        <v>0</v>
      </c>
      <c r="L372" s="148"/>
      <c r="M372" s="153"/>
      <c r="N372" s="154"/>
      <c r="O372" s="154"/>
      <c r="P372" s="155">
        <f>SUM(P373:P377)</f>
        <v>0</v>
      </c>
      <c r="Q372" s="154"/>
      <c r="R372" s="155">
        <f>SUM(R373:R377)</f>
        <v>0</v>
      </c>
      <c r="S372" s="154"/>
      <c r="T372" s="156">
        <f>SUM(T373:T377)</f>
        <v>0</v>
      </c>
      <c r="AR372" s="149" t="s">
        <v>85</v>
      </c>
      <c r="AT372" s="157" t="s">
        <v>76</v>
      </c>
      <c r="AU372" s="157" t="s">
        <v>85</v>
      </c>
      <c r="AY372" s="149" t="s">
        <v>137</v>
      </c>
      <c r="BK372" s="158">
        <f>SUM(BK373:BK377)</f>
        <v>0</v>
      </c>
    </row>
    <row r="373" spans="1:65" s="2" customFormat="1" ht="16.5" customHeight="1">
      <c r="A373" s="33"/>
      <c r="B373" s="161"/>
      <c r="C373" s="162" t="s">
        <v>477</v>
      </c>
      <c r="D373" s="162" t="s">
        <v>139</v>
      </c>
      <c r="E373" s="163" t="s">
        <v>478</v>
      </c>
      <c r="F373" s="164" t="s">
        <v>479</v>
      </c>
      <c r="G373" s="165" t="s">
        <v>224</v>
      </c>
      <c r="H373" s="166">
        <v>274.379</v>
      </c>
      <c r="I373" s="167"/>
      <c r="J373" s="168">
        <f>ROUND(I373*H373,2)</f>
        <v>0</v>
      </c>
      <c r="K373" s="164" t="s">
        <v>1237</v>
      </c>
      <c r="L373" s="34"/>
      <c r="M373" s="169" t="s">
        <v>1</v>
      </c>
      <c r="N373" s="170" t="s">
        <v>42</v>
      </c>
      <c r="O373" s="59"/>
      <c r="P373" s="171">
        <f>O373*H373</f>
        <v>0</v>
      </c>
      <c r="Q373" s="171">
        <v>0</v>
      </c>
      <c r="R373" s="171">
        <f>Q373*H373</f>
        <v>0</v>
      </c>
      <c r="S373" s="171">
        <v>0</v>
      </c>
      <c r="T373" s="172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73" t="s">
        <v>143</v>
      </c>
      <c r="AT373" s="173" t="s">
        <v>139</v>
      </c>
      <c r="AU373" s="173" t="s">
        <v>87</v>
      </c>
      <c r="AY373" s="18" t="s">
        <v>137</v>
      </c>
      <c r="BE373" s="174">
        <f>IF(N373="základní",J373,0)</f>
        <v>0</v>
      </c>
      <c r="BF373" s="174">
        <f>IF(N373="snížená",J373,0)</f>
        <v>0</v>
      </c>
      <c r="BG373" s="174">
        <f>IF(N373="zákl. přenesená",J373,0)</f>
        <v>0</v>
      </c>
      <c r="BH373" s="174">
        <f>IF(N373="sníž. přenesená",J373,0)</f>
        <v>0</v>
      </c>
      <c r="BI373" s="174">
        <f>IF(N373="nulová",J373,0)</f>
        <v>0</v>
      </c>
      <c r="BJ373" s="18" t="s">
        <v>85</v>
      </c>
      <c r="BK373" s="174">
        <f>ROUND(I373*H373,2)</f>
        <v>0</v>
      </c>
      <c r="BL373" s="18" t="s">
        <v>143</v>
      </c>
      <c r="BM373" s="173" t="s">
        <v>480</v>
      </c>
    </row>
    <row r="374" spans="1:65" s="2" customFormat="1" ht="21.75" customHeight="1">
      <c r="A374" s="33"/>
      <c r="B374" s="161"/>
      <c r="C374" s="162" t="s">
        <v>481</v>
      </c>
      <c r="D374" s="162" t="s">
        <v>139</v>
      </c>
      <c r="E374" s="163" t="s">
        <v>482</v>
      </c>
      <c r="F374" s="164" t="s">
        <v>483</v>
      </c>
      <c r="G374" s="165" t="s">
        <v>224</v>
      </c>
      <c r="H374" s="166">
        <v>2469.411</v>
      </c>
      <c r="I374" s="167"/>
      <c r="J374" s="168">
        <f>ROUND(I374*H374,2)</f>
        <v>0</v>
      </c>
      <c r="K374" s="164" t="s">
        <v>1237</v>
      </c>
      <c r="L374" s="34"/>
      <c r="M374" s="169" t="s">
        <v>1</v>
      </c>
      <c r="N374" s="170" t="s">
        <v>42</v>
      </c>
      <c r="O374" s="59"/>
      <c r="P374" s="171">
        <f>O374*H374</f>
        <v>0</v>
      </c>
      <c r="Q374" s="171">
        <v>0</v>
      </c>
      <c r="R374" s="171">
        <f>Q374*H374</f>
        <v>0</v>
      </c>
      <c r="S374" s="171">
        <v>0</v>
      </c>
      <c r="T374" s="17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73" t="s">
        <v>143</v>
      </c>
      <c r="AT374" s="173" t="s">
        <v>139</v>
      </c>
      <c r="AU374" s="173" t="s">
        <v>87</v>
      </c>
      <c r="AY374" s="18" t="s">
        <v>137</v>
      </c>
      <c r="BE374" s="174">
        <f>IF(N374="základní",J374,0)</f>
        <v>0</v>
      </c>
      <c r="BF374" s="174">
        <f>IF(N374="snížená",J374,0)</f>
        <v>0</v>
      </c>
      <c r="BG374" s="174">
        <f>IF(N374="zákl. přenesená",J374,0)</f>
        <v>0</v>
      </c>
      <c r="BH374" s="174">
        <f>IF(N374="sníž. přenesená",J374,0)</f>
        <v>0</v>
      </c>
      <c r="BI374" s="174">
        <f>IF(N374="nulová",J374,0)</f>
        <v>0</v>
      </c>
      <c r="BJ374" s="18" t="s">
        <v>85</v>
      </c>
      <c r="BK374" s="174">
        <f>ROUND(I374*H374,2)</f>
        <v>0</v>
      </c>
      <c r="BL374" s="18" t="s">
        <v>143</v>
      </c>
      <c r="BM374" s="173" t="s">
        <v>484</v>
      </c>
    </row>
    <row r="375" spans="2:51" s="14" customFormat="1" ht="12">
      <c r="B375" s="183"/>
      <c r="D375" s="176" t="s">
        <v>145</v>
      </c>
      <c r="E375" s="184" t="s">
        <v>1</v>
      </c>
      <c r="F375" s="185" t="s">
        <v>485</v>
      </c>
      <c r="H375" s="186">
        <v>2469.411</v>
      </c>
      <c r="I375" s="187"/>
      <c r="L375" s="183"/>
      <c r="M375" s="188"/>
      <c r="N375" s="189"/>
      <c r="O375" s="189"/>
      <c r="P375" s="189"/>
      <c r="Q375" s="189"/>
      <c r="R375" s="189"/>
      <c r="S375" s="189"/>
      <c r="T375" s="190"/>
      <c r="AT375" s="184" t="s">
        <v>145</v>
      </c>
      <c r="AU375" s="184" t="s">
        <v>87</v>
      </c>
      <c r="AV375" s="14" t="s">
        <v>87</v>
      </c>
      <c r="AW375" s="14" t="s">
        <v>33</v>
      </c>
      <c r="AX375" s="14" t="s">
        <v>85</v>
      </c>
      <c r="AY375" s="184" t="s">
        <v>137</v>
      </c>
    </row>
    <row r="376" spans="1:65" s="2" customFormat="1" ht="21.75" customHeight="1">
      <c r="A376" s="33"/>
      <c r="B376" s="161"/>
      <c r="C376" s="162" t="s">
        <v>486</v>
      </c>
      <c r="D376" s="162" t="s">
        <v>139</v>
      </c>
      <c r="E376" s="163" t="s">
        <v>487</v>
      </c>
      <c r="F376" s="164" t="s">
        <v>488</v>
      </c>
      <c r="G376" s="165" t="s">
        <v>224</v>
      </c>
      <c r="H376" s="166">
        <v>274.379</v>
      </c>
      <c r="I376" s="167"/>
      <c r="J376" s="168">
        <f>ROUND(I376*H376,2)</f>
        <v>0</v>
      </c>
      <c r="K376" s="164" t="s">
        <v>1237</v>
      </c>
      <c r="L376" s="34"/>
      <c r="M376" s="169" t="s">
        <v>1</v>
      </c>
      <c r="N376" s="170" t="s">
        <v>42</v>
      </c>
      <c r="O376" s="59"/>
      <c r="P376" s="171">
        <f>O376*H376</f>
        <v>0</v>
      </c>
      <c r="Q376" s="171">
        <v>0</v>
      </c>
      <c r="R376" s="171">
        <f>Q376*H376</f>
        <v>0</v>
      </c>
      <c r="S376" s="171">
        <v>0</v>
      </c>
      <c r="T376" s="172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73" t="s">
        <v>143</v>
      </c>
      <c r="AT376" s="173" t="s">
        <v>139</v>
      </c>
      <c r="AU376" s="173" t="s">
        <v>87</v>
      </c>
      <c r="AY376" s="18" t="s">
        <v>137</v>
      </c>
      <c r="BE376" s="174">
        <f>IF(N376="základní",J376,0)</f>
        <v>0</v>
      </c>
      <c r="BF376" s="174">
        <f>IF(N376="snížená",J376,0)</f>
        <v>0</v>
      </c>
      <c r="BG376" s="174">
        <f>IF(N376="zákl. přenesená",J376,0)</f>
        <v>0</v>
      </c>
      <c r="BH376" s="174">
        <f>IF(N376="sníž. přenesená",J376,0)</f>
        <v>0</v>
      </c>
      <c r="BI376" s="174">
        <f>IF(N376="nulová",J376,0)</f>
        <v>0</v>
      </c>
      <c r="BJ376" s="18" t="s">
        <v>85</v>
      </c>
      <c r="BK376" s="174">
        <f>ROUND(I376*H376,2)</f>
        <v>0</v>
      </c>
      <c r="BL376" s="18" t="s">
        <v>143</v>
      </c>
      <c r="BM376" s="173" t="s">
        <v>489</v>
      </c>
    </row>
    <row r="377" spans="1:65" s="2" customFormat="1" ht="33" customHeight="1">
      <c r="A377" s="33"/>
      <c r="B377" s="161"/>
      <c r="C377" s="162" t="s">
        <v>490</v>
      </c>
      <c r="D377" s="162" t="s">
        <v>139</v>
      </c>
      <c r="E377" s="163" t="s">
        <v>491</v>
      </c>
      <c r="F377" s="164" t="s">
        <v>492</v>
      </c>
      <c r="G377" s="165" t="s">
        <v>224</v>
      </c>
      <c r="H377" s="166">
        <v>274.379</v>
      </c>
      <c r="I377" s="167"/>
      <c r="J377" s="168">
        <f>ROUND(I377*H377,2)</f>
        <v>0</v>
      </c>
      <c r="K377" s="164" t="s">
        <v>1237</v>
      </c>
      <c r="L377" s="34"/>
      <c r="M377" s="169" t="s">
        <v>1</v>
      </c>
      <c r="N377" s="170" t="s">
        <v>42</v>
      </c>
      <c r="O377" s="59"/>
      <c r="P377" s="171">
        <f>O377*H377</f>
        <v>0</v>
      </c>
      <c r="Q377" s="171">
        <v>0</v>
      </c>
      <c r="R377" s="171">
        <f>Q377*H377</f>
        <v>0</v>
      </c>
      <c r="S377" s="171">
        <v>0</v>
      </c>
      <c r="T377" s="172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73" t="s">
        <v>143</v>
      </c>
      <c r="AT377" s="173" t="s">
        <v>139</v>
      </c>
      <c r="AU377" s="173" t="s">
        <v>87</v>
      </c>
      <c r="AY377" s="18" t="s">
        <v>137</v>
      </c>
      <c r="BE377" s="174">
        <f>IF(N377="základní",J377,0)</f>
        <v>0</v>
      </c>
      <c r="BF377" s="174">
        <f>IF(N377="snížená",J377,0)</f>
        <v>0</v>
      </c>
      <c r="BG377" s="174">
        <f>IF(N377="zákl. přenesená",J377,0)</f>
        <v>0</v>
      </c>
      <c r="BH377" s="174">
        <f>IF(N377="sníž. přenesená",J377,0)</f>
        <v>0</v>
      </c>
      <c r="BI377" s="174">
        <f>IF(N377="nulová",J377,0)</f>
        <v>0</v>
      </c>
      <c r="BJ377" s="18" t="s">
        <v>85</v>
      </c>
      <c r="BK377" s="174">
        <f>ROUND(I377*H377,2)</f>
        <v>0</v>
      </c>
      <c r="BL377" s="18" t="s">
        <v>143</v>
      </c>
      <c r="BM377" s="173" t="s">
        <v>493</v>
      </c>
    </row>
    <row r="378" spans="2:63" s="12" customFormat="1" ht="22.9" customHeight="1">
      <c r="B378" s="148"/>
      <c r="D378" s="149" t="s">
        <v>76</v>
      </c>
      <c r="E378" s="159" t="s">
        <v>494</v>
      </c>
      <c r="F378" s="159" t="s">
        <v>495</v>
      </c>
      <c r="I378" s="151"/>
      <c r="J378" s="160">
        <f>BK378</f>
        <v>0</v>
      </c>
      <c r="L378" s="148"/>
      <c r="M378" s="153"/>
      <c r="N378" s="154"/>
      <c r="O378" s="154"/>
      <c r="P378" s="155">
        <f>P379</f>
        <v>0</v>
      </c>
      <c r="Q378" s="154"/>
      <c r="R378" s="155">
        <f>R379</f>
        <v>0</v>
      </c>
      <c r="S378" s="154"/>
      <c r="T378" s="156">
        <f>T379</f>
        <v>0</v>
      </c>
      <c r="AR378" s="149" t="s">
        <v>85</v>
      </c>
      <c r="AT378" s="157" t="s">
        <v>76</v>
      </c>
      <c r="AU378" s="157" t="s">
        <v>85</v>
      </c>
      <c r="AY378" s="149" t="s">
        <v>137</v>
      </c>
      <c r="BK378" s="158">
        <f>BK379</f>
        <v>0</v>
      </c>
    </row>
    <row r="379" spans="1:65" s="2" customFormat="1" ht="16.5" customHeight="1">
      <c r="A379" s="33"/>
      <c r="B379" s="161"/>
      <c r="C379" s="162" t="s">
        <v>496</v>
      </c>
      <c r="D379" s="162" t="s">
        <v>139</v>
      </c>
      <c r="E379" s="163" t="s">
        <v>497</v>
      </c>
      <c r="F379" s="164" t="s">
        <v>498</v>
      </c>
      <c r="G379" s="165" t="s">
        <v>224</v>
      </c>
      <c r="H379" s="166">
        <v>207.125</v>
      </c>
      <c r="I379" s="167"/>
      <c r="J379" s="168">
        <f>ROUND(I379*H379,2)</f>
        <v>0</v>
      </c>
      <c r="K379" s="164" t="s">
        <v>1237</v>
      </c>
      <c r="L379" s="34"/>
      <c r="M379" s="169" t="s">
        <v>1</v>
      </c>
      <c r="N379" s="170" t="s">
        <v>42</v>
      </c>
      <c r="O379" s="59"/>
      <c r="P379" s="171">
        <f>O379*H379</f>
        <v>0</v>
      </c>
      <c r="Q379" s="171">
        <v>0</v>
      </c>
      <c r="R379" s="171">
        <f>Q379*H379</f>
        <v>0</v>
      </c>
      <c r="S379" s="171">
        <v>0</v>
      </c>
      <c r="T379" s="172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73" t="s">
        <v>143</v>
      </c>
      <c r="AT379" s="173" t="s">
        <v>139</v>
      </c>
      <c r="AU379" s="173" t="s">
        <v>87</v>
      </c>
      <c r="AY379" s="18" t="s">
        <v>137</v>
      </c>
      <c r="BE379" s="174">
        <f>IF(N379="základní",J379,0)</f>
        <v>0</v>
      </c>
      <c r="BF379" s="174">
        <f>IF(N379="snížená",J379,0)</f>
        <v>0</v>
      </c>
      <c r="BG379" s="174">
        <f>IF(N379="zákl. přenesená",J379,0)</f>
        <v>0</v>
      </c>
      <c r="BH379" s="174">
        <f>IF(N379="sníž. přenesená",J379,0)</f>
        <v>0</v>
      </c>
      <c r="BI379" s="174">
        <f>IF(N379="nulová",J379,0)</f>
        <v>0</v>
      </c>
      <c r="BJ379" s="18" t="s">
        <v>85</v>
      </c>
      <c r="BK379" s="174">
        <f>ROUND(I379*H379,2)</f>
        <v>0</v>
      </c>
      <c r="BL379" s="18" t="s">
        <v>143</v>
      </c>
      <c r="BM379" s="173" t="s">
        <v>499</v>
      </c>
    </row>
    <row r="380" spans="2:63" s="12" customFormat="1" ht="25.9" customHeight="1">
      <c r="B380" s="148"/>
      <c r="D380" s="149" t="s">
        <v>76</v>
      </c>
      <c r="E380" s="150" t="s">
        <v>500</v>
      </c>
      <c r="F380" s="150" t="s">
        <v>501</v>
      </c>
      <c r="I380" s="151"/>
      <c r="J380" s="152">
        <f>BK380</f>
        <v>0</v>
      </c>
      <c r="L380" s="148"/>
      <c r="M380" s="153"/>
      <c r="N380" s="154"/>
      <c r="O380" s="154"/>
      <c r="P380" s="155">
        <f>P381+P386</f>
        <v>0</v>
      </c>
      <c r="Q380" s="154"/>
      <c r="R380" s="155">
        <f>R381+R386</f>
        <v>0.45036096</v>
      </c>
      <c r="S380" s="154"/>
      <c r="T380" s="156">
        <f>T381+T386</f>
        <v>0</v>
      </c>
      <c r="AR380" s="149" t="s">
        <v>87</v>
      </c>
      <c r="AT380" s="157" t="s">
        <v>76</v>
      </c>
      <c r="AU380" s="157" t="s">
        <v>77</v>
      </c>
      <c r="AY380" s="149" t="s">
        <v>137</v>
      </c>
      <c r="BK380" s="158">
        <f>BK381+BK386</f>
        <v>0</v>
      </c>
    </row>
    <row r="381" spans="2:63" s="12" customFormat="1" ht="22.9" customHeight="1">
      <c r="B381" s="148"/>
      <c r="D381" s="149" t="s">
        <v>76</v>
      </c>
      <c r="E381" s="159" t="s">
        <v>502</v>
      </c>
      <c r="F381" s="159" t="s">
        <v>503</v>
      </c>
      <c r="I381" s="151"/>
      <c r="J381" s="160">
        <f>BK381</f>
        <v>0</v>
      </c>
      <c r="L381" s="148"/>
      <c r="M381" s="153"/>
      <c r="N381" s="154"/>
      <c r="O381" s="154"/>
      <c r="P381" s="155">
        <f>SUM(P382:P385)</f>
        <v>0</v>
      </c>
      <c r="Q381" s="154"/>
      <c r="R381" s="155">
        <f>SUM(R382:R385)</f>
        <v>0.41888</v>
      </c>
      <c r="S381" s="154"/>
      <c r="T381" s="156">
        <f>SUM(T382:T385)</f>
        <v>0</v>
      </c>
      <c r="AR381" s="149" t="s">
        <v>87</v>
      </c>
      <c r="AT381" s="157" t="s">
        <v>76</v>
      </c>
      <c r="AU381" s="157" t="s">
        <v>85</v>
      </c>
      <c r="AY381" s="149" t="s">
        <v>137</v>
      </c>
      <c r="BK381" s="158">
        <f>SUM(BK382:BK385)</f>
        <v>0</v>
      </c>
    </row>
    <row r="382" spans="1:65" s="2" customFormat="1" ht="16.5" customHeight="1">
      <c r="A382" s="33"/>
      <c r="B382" s="161"/>
      <c r="C382" s="162" t="s">
        <v>504</v>
      </c>
      <c r="D382" s="162" t="s">
        <v>139</v>
      </c>
      <c r="E382" s="163" t="s">
        <v>505</v>
      </c>
      <c r="F382" s="164" t="s">
        <v>506</v>
      </c>
      <c r="G382" s="165" t="s">
        <v>269</v>
      </c>
      <c r="H382" s="166">
        <v>34</v>
      </c>
      <c r="I382" s="167"/>
      <c r="J382" s="168">
        <f>ROUND(I382*H382,2)</f>
        <v>0</v>
      </c>
      <c r="K382" s="164" t="s">
        <v>1237</v>
      </c>
      <c r="L382" s="34"/>
      <c r="M382" s="169" t="s">
        <v>1</v>
      </c>
      <c r="N382" s="170" t="s">
        <v>42</v>
      </c>
      <c r="O382" s="59"/>
      <c r="P382" s="171">
        <f>O382*H382</f>
        <v>0</v>
      </c>
      <c r="Q382" s="171">
        <v>0.01232</v>
      </c>
      <c r="R382" s="171">
        <f>Q382*H382</f>
        <v>0.41888</v>
      </c>
      <c r="S382" s="171">
        <v>0</v>
      </c>
      <c r="T382" s="172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73" t="s">
        <v>244</v>
      </c>
      <c r="AT382" s="173" t="s">
        <v>139</v>
      </c>
      <c r="AU382" s="173" t="s">
        <v>87</v>
      </c>
      <c r="AY382" s="18" t="s">
        <v>137</v>
      </c>
      <c r="BE382" s="174">
        <f>IF(N382="základní",J382,0)</f>
        <v>0</v>
      </c>
      <c r="BF382" s="174">
        <f>IF(N382="snížená",J382,0)</f>
        <v>0</v>
      </c>
      <c r="BG382" s="174">
        <f>IF(N382="zákl. přenesená",J382,0)</f>
        <v>0</v>
      </c>
      <c r="BH382" s="174">
        <f>IF(N382="sníž. přenesená",J382,0)</f>
        <v>0</v>
      </c>
      <c r="BI382" s="174">
        <f>IF(N382="nulová",J382,0)</f>
        <v>0</v>
      </c>
      <c r="BJ382" s="18" t="s">
        <v>85</v>
      </c>
      <c r="BK382" s="174">
        <f>ROUND(I382*H382,2)</f>
        <v>0</v>
      </c>
      <c r="BL382" s="18" t="s">
        <v>244</v>
      </c>
      <c r="BM382" s="173" t="s">
        <v>507</v>
      </c>
    </row>
    <row r="383" spans="2:51" s="14" customFormat="1" ht="12">
      <c r="B383" s="183"/>
      <c r="D383" s="176" t="s">
        <v>145</v>
      </c>
      <c r="E383" s="184" t="s">
        <v>1</v>
      </c>
      <c r="F383" s="185" t="s">
        <v>355</v>
      </c>
      <c r="H383" s="186">
        <v>34</v>
      </c>
      <c r="I383" s="187"/>
      <c r="L383" s="183"/>
      <c r="M383" s="188"/>
      <c r="N383" s="189"/>
      <c r="O383" s="189"/>
      <c r="P383" s="189"/>
      <c r="Q383" s="189"/>
      <c r="R383" s="189"/>
      <c r="S383" s="189"/>
      <c r="T383" s="190"/>
      <c r="AT383" s="184" t="s">
        <v>145</v>
      </c>
      <c r="AU383" s="184" t="s">
        <v>87</v>
      </c>
      <c r="AV383" s="14" t="s">
        <v>87</v>
      </c>
      <c r="AW383" s="14" t="s">
        <v>33</v>
      </c>
      <c r="AX383" s="14" t="s">
        <v>85</v>
      </c>
      <c r="AY383" s="184" t="s">
        <v>137</v>
      </c>
    </row>
    <row r="384" spans="1:65" s="2" customFormat="1" ht="16.5" customHeight="1">
      <c r="A384" s="33"/>
      <c r="B384" s="161"/>
      <c r="C384" s="162" t="s">
        <v>508</v>
      </c>
      <c r="D384" s="162" t="s">
        <v>139</v>
      </c>
      <c r="E384" s="163" t="s">
        <v>509</v>
      </c>
      <c r="F384" s="164" t="s">
        <v>510</v>
      </c>
      <c r="G384" s="165" t="s">
        <v>511</v>
      </c>
      <c r="H384" s="166">
        <v>3</v>
      </c>
      <c r="I384" s="167"/>
      <c r="J384" s="168">
        <f>ROUND(I384*H384,2)</f>
        <v>0</v>
      </c>
      <c r="K384" s="164" t="s">
        <v>1</v>
      </c>
      <c r="L384" s="34"/>
      <c r="M384" s="169" t="s">
        <v>1</v>
      </c>
      <c r="N384" s="170" t="s">
        <v>42</v>
      </c>
      <c r="O384" s="59"/>
      <c r="P384" s="171">
        <f>O384*H384</f>
        <v>0</v>
      </c>
      <c r="Q384" s="171">
        <v>0</v>
      </c>
      <c r="R384" s="171">
        <f>Q384*H384</f>
        <v>0</v>
      </c>
      <c r="S384" s="171">
        <v>0</v>
      </c>
      <c r="T384" s="172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73" t="s">
        <v>244</v>
      </c>
      <c r="AT384" s="173" t="s">
        <v>139</v>
      </c>
      <c r="AU384" s="173" t="s">
        <v>87</v>
      </c>
      <c r="AY384" s="18" t="s">
        <v>137</v>
      </c>
      <c r="BE384" s="174">
        <f>IF(N384="základní",J384,0)</f>
        <v>0</v>
      </c>
      <c r="BF384" s="174">
        <f>IF(N384="snížená",J384,0)</f>
        <v>0</v>
      </c>
      <c r="BG384" s="174">
        <f>IF(N384="zákl. přenesená",J384,0)</f>
        <v>0</v>
      </c>
      <c r="BH384" s="174">
        <f>IF(N384="sníž. přenesená",J384,0)</f>
        <v>0</v>
      </c>
      <c r="BI384" s="174">
        <f>IF(N384="nulová",J384,0)</f>
        <v>0</v>
      </c>
      <c r="BJ384" s="18" t="s">
        <v>85</v>
      </c>
      <c r="BK384" s="174">
        <f>ROUND(I384*H384,2)</f>
        <v>0</v>
      </c>
      <c r="BL384" s="18" t="s">
        <v>244</v>
      </c>
      <c r="BM384" s="173" t="s">
        <v>512</v>
      </c>
    </row>
    <row r="385" spans="1:65" s="2" customFormat="1" ht="21.75" customHeight="1">
      <c r="A385" s="33"/>
      <c r="B385" s="161"/>
      <c r="C385" s="162" t="s">
        <v>513</v>
      </c>
      <c r="D385" s="162" t="s">
        <v>139</v>
      </c>
      <c r="E385" s="163" t="s">
        <v>514</v>
      </c>
      <c r="F385" s="164" t="s">
        <v>515</v>
      </c>
      <c r="G385" s="165" t="s">
        <v>516</v>
      </c>
      <c r="H385" s="209"/>
      <c r="I385" s="167"/>
      <c r="J385" s="168">
        <f>ROUND(I385*H385,2)</f>
        <v>0</v>
      </c>
      <c r="K385" s="164" t="s">
        <v>1237</v>
      </c>
      <c r="L385" s="34"/>
      <c r="M385" s="169" t="s">
        <v>1</v>
      </c>
      <c r="N385" s="170" t="s">
        <v>42</v>
      </c>
      <c r="O385" s="59"/>
      <c r="P385" s="171">
        <f>O385*H385</f>
        <v>0</v>
      </c>
      <c r="Q385" s="171">
        <v>0</v>
      </c>
      <c r="R385" s="171">
        <f>Q385*H385</f>
        <v>0</v>
      </c>
      <c r="S385" s="171">
        <v>0</v>
      </c>
      <c r="T385" s="17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73" t="s">
        <v>244</v>
      </c>
      <c r="AT385" s="173" t="s">
        <v>139</v>
      </c>
      <c r="AU385" s="173" t="s">
        <v>87</v>
      </c>
      <c r="AY385" s="18" t="s">
        <v>137</v>
      </c>
      <c r="BE385" s="174">
        <f>IF(N385="základní",J385,0)</f>
        <v>0</v>
      </c>
      <c r="BF385" s="174">
        <f>IF(N385="snížená",J385,0)</f>
        <v>0</v>
      </c>
      <c r="BG385" s="174">
        <f>IF(N385="zákl. přenesená",J385,0)</f>
        <v>0</v>
      </c>
      <c r="BH385" s="174">
        <f>IF(N385="sníž. přenesená",J385,0)</f>
        <v>0</v>
      </c>
      <c r="BI385" s="174">
        <f>IF(N385="nulová",J385,0)</f>
        <v>0</v>
      </c>
      <c r="BJ385" s="18" t="s">
        <v>85</v>
      </c>
      <c r="BK385" s="174">
        <f>ROUND(I385*H385,2)</f>
        <v>0</v>
      </c>
      <c r="BL385" s="18" t="s">
        <v>244</v>
      </c>
      <c r="BM385" s="173" t="s">
        <v>517</v>
      </c>
    </row>
    <row r="386" spans="2:63" s="12" customFormat="1" ht="22.9" customHeight="1">
      <c r="B386" s="148"/>
      <c r="D386" s="149" t="s">
        <v>76</v>
      </c>
      <c r="E386" s="159" t="s">
        <v>518</v>
      </c>
      <c r="F386" s="159" t="s">
        <v>519</v>
      </c>
      <c r="I386" s="151"/>
      <c r="J386" s="160">
        <f>BK386</f>
        <v>0</v>
      </c>
      <c r="L386" s="148"/>
      <c r="M386" s="153"/>
      <c r="N386" s="154"/>
      <c r="O386" s="154"/>
      <c r="P386" s="155">
        <f>SUM(P387:P403)</f>
        <v>0</v>
      </c>
      <c r="Q386" s="154"/>
      <c r="R386" s="155">
        <f>SUM(R387:R403)</f>
        <v>0.031480959999999995</v>
      </c>
      <c r="S386" s="154"/>
      <c r="T386" s="156">
        <f>SUM(T387:T403)</f>
        <v>0</v>
      </c>
      <c r="AR386" s="149" t="s">
        <v>87</v>
      </c>
      <c r="AT386" s="157" t="s">
        <v>76</v>
      </c>
      <c r="AU386" s="157" t="s">
        <v>85</v>
      </c>
      <c r="AY386" s="149" t="s">
        <v>137</v>
      </c>
      <c r="BK386" s="158">
        <f>SUM(BK387:BK403)</f>
        <v>0</v>
      </c>
    </row>
    <row r="387" spans="1:65" s="2" customFormat="1" ht="21.75" customHeight="1">
      <c r="A387" s="33"/>
      <c r="B387" s="161"/>
      <c r="C387" s="162" t="s">
        <v>520</v>
      </c>
      <c r="D387" s="162" t="s">
        <v>139</v>
      </c>
      <c r="E387" s="163" t="s">
        <v>521</v>
      </c>
      <c r="F387" s="164" t="s">
        <v>522</v>
      </c>
      <c r="G387" s="165" t="s">
        <v>269</v>
      </c>
      <c r="H387" s="166">
        <v>108</v>
      </c>
      <c r="I387" s="167"/>
      <c r="J387" s="168">
        <f>ROUND(I387*H387,2)</f>
        <v>0</v>
      </c>
      <c r="K387" s="164" t="s">
        <v>1</v>
      </c>
      <c r="L387" s="34"/>
      <c r="M387" s="169" t="s">
        <v>1</v>
      </c>
      <c r="N387" s="170" t="s">
        <v>42</v>
      </c>
      <c r="O387" s="59"/>
      <c r="P387" s="171">
        <f>O387*H387</f>
        <v>0</v>
      </c>
      <c r="Q387" s="171">
        <v>0</v>
      </c>
      <c r="R387" s="171">
        <f>Q387*H387</f>
        <v>0</v>
      </c>
      <c r="S387" s="171">
        <v>0</v>
      </c>
      <c r="T387" s="172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73" t="s">
        <v>244</v>
      </c>
      <c r="AT387" s="173" t="s">
        <v>139</v>
      </c>
      <c r="AU387" s="173" t="s">
        <v>87</v>
      </c>
      <c r="AY387" s="18" t="s">
        <v>137</v>
      </c>
      <c r="BE387" s="174">
        <f>IF(N387="základní",J387,0)</f>
        <v>0</v>
      </c>
      <c r="BF387" s="174">
        <f>IF(N387="snížená",J387,0)</f>
        <v>0</v>
      </c>
      <c r="BG387" s="174">
        <f>IF(N387="zákl. přenesená",J387,0)</f>
        <v>0</v>
      </c>
      <c r="BH387" s="174">
        <f>IF(N387="sníž. přenesená",J387,0)</f>
        <v>0</v>
      </c>
      <c r="BI387" s="174">
        <f>IF(N387="nulová",J387,0)</f>
        <v>0</v>
      </c>
      <c r="BJ387" s="18" t="s">
        <v>85</v>
      </c>
      <c r="BK387" s="174">
        <f>ROUND(I387*H387,2)</f>
        <v>0</v>
      </c>
      <c r="BL387" s="18" t="s">
        <v>244</v>
      </c>
      <c r="BM387" s="173" t="s">
        <v>523</v>
      </c>
    </row>
    <row r="388" spans="2:51" s="13" customFormat="1" ht="12">
      <c r="B388" s="175"/>
      <c r="D388" s="176" t="s">
        <v>145</v>
      </c>
      <c r="E388" s="177" t="s">
        <v>1</v>
      </c>
      <c r="F388" s="178" t="s">
        <v>524</v>
      </c>
      <c r="H388" s="177" t="s">
        <v>1</v>
      </c>
      <c r="I388" s="179"/>
      <c r="L388" s="175"/>
      <c r="M388" s="180"/>
      <c r="N388" s="181"/>
      <c r="O388" s="181"/>
      <c r="P388" s="181"/>
      <c r="Q388" s="181"/>
      <c r="R388" s="181"/>
      <c r="S388" s="181"/>
      <c r="T388" s="182"/>
      <c r="AT388" s="177" t="s">
        <v>145</v>
      </c>
      <c r="AU388" s="177" t="s">
        <v>87</v>
      </c>
      <c r="AV388" s="13" t="s">
        <v>85</v>
      </c>
      <c r="AW388" s="13" t="s">
        <v>33</v>
      </c>
      <c r="AX388" s="13" t="s">
        <v>77</v>
      </c>
      <c r="AY388" s="177" t="s">
        <v>137</v>
      </c>
    </row>
    <row r="389" spans="2:51" s="14" customFormat="1" ht="12">
      <c r="B389" s="183"/>
      <c r="D389" s="176" t="s">
        <v>145</v>
      </c>
      <c r="E389" s="184" t="s">
        <v>1</v>
      </c>
      <c r="F389" s="185" t="s">
        <v>525</v>
      </c>
      <c r="H389" s="186">
        <v>108</v>
      </c>
      <c r="I389" s="187"/>
      <c r="L389" s="183"/>
      <c r="M389" s="188"/>
      <c r="N389" s="189"/>
      <c r="O389" s="189"/>
      <c r="P389" s="189"/>
      <c r="Q389" s="189"/>
      <c r="R389" s="189"/>
      <c r="S389" s="189"/>
      <c r="T389" s="190"/>
      <c r="AT389" s="184" t="s">
        <v>145</v>
      </c>
      <c r="AU389" s="184" t="s">
        <v>87</v>
      </c>
      <c r="AV389" s="14" t="s">
        <v>87</v>
      </c>
      <c r="AW389" s="14" t="s">
        <v>33</v>
      </c>
      <c r="AX389" s="14" t="s">
        <v>77</v>
      </c>
      <c r="AY389" s="184" t="s">
        <v>137</v>
      </c>
    </row>
    <row r="390" spans="2:51" s="15" customFormat="1" ht="12">
      <c r="B390" s="191"/>
      <c r="D390" s="176" t="s">
        <v>145</v>
      </c>
      <c r="E390" s="192" t="s">
        <v>1</v>
      </c>
      <c r="F390" s="193" t="s">
        <v>149</v>
      </c>
      <c r="H390" s="194">
        <v>108</v>
      </c>
      <c r="I390" s="195"/>
      <c r="L390" s="191"/>
      <c r="M390" s="196"/>
      <c r="N390" s="197"/>
      <c r="O390" s="197"/>
      <c r="P390" s="197"/>
      <c r="Q390" s="197"/>
      <c r="R390" s="197"/>
      <c r="S390" s="197"/>
      <c r="T390" s="198"/>
      <c r="AT390" s="192" t="s">
        <v>145</v>
      </c>
      <c r="AU390" s="192" t="s">
        <v>87</v>
      </c>
      <c r="AV390" s="15" t="s">
        <v>143</v>
      </c>
      <c r="AW390" s="15" t="s">
        <v>33</v>
      </c>
      <c r="AX390" s="15" t="s">
        <v>85</v>
      </c>
      <c r="AY390" s="192" t="s">
        <v>137</v>
      </c>
    </row>
    <row r="391" spans="1:65" s="2" customFormat="1" ht="16.5" customHeight="1">
      <c r="A391" s="33"/>
      <c r="B391" s="161"/>
      <c r="C391" s="199" t="s">
        <v>526</v>
      </c>
      <c r="D391" s="199" t="s">
        <v>253</v>
      </c>
      <c r="E391" s="200" t="s">
        <v>527</v>
      </c>
      <c r="F391" s="201" t="s">
        <v>528</v>
      </c>
      <c r="G391" s="202" t="s">
        <v>269</v>
      </c>
      <c r="H391" s="203">
        <v>113.4</v>
      </c>
      <c r="I391" s="204"/>
      <c r="J391" s="205">
        <f>ROUND(I391*H391,2)</f>
        <v>0</v>
      </c>
      <c r="K391" s="201" t="s">
        <v>1</v>
      </c>
      <c r="L391" s="206"/>
      <c r="M391" s="207" t="s">
        <v>1</v>
      </c>
      <c r="N391" s="208" t="s">
        <v>42</v>
      </c>
      <c r="O391" s="59"/>
      <c r="P391" s="171">
        <f>O391*H391</f>
        <v>0</v>
      </c>
      <c r="Q391" s="171">
        <v>0</v>
      </c>
      <c r="R391" s="171">
        <f>Q391*H391</f>
        <v>0</v>
      </c>
      <c r="S391" s="171">
        <v>0</v>
      </c>
      <c r="T391" s="172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73" t="s">
        <v>343</v>
      </c>
      <c r="AT391" s="173" t="s">
        <v>253</v>
      </c>
      <c r="AU391" s="173" t="s">
        <v>87</v>
      </c>
      <c r="AY391" s="18" t="s">
        <v>137</v>
      </c>
      <c r="BE391" s="174">
        <f>IF(N391="základní",J391,0)</f>
        <v>0</v>
      </c>
      <c r="BF391" s="174">
        <f>IF(N391="snížená",J391,0)</f>
        <v>0</v>
      </c>
      <c r="BG391" s="174">
        <f>IF(N391="zákl. přenesená",J391,0)</f>
        <v>0</v>
      </c>
      <c r="BH391" s="174">
        <f>IF(N391="sníž. přenesená",J391,0)</f>
        <v>0</v>
      </c>
      <c r="BI391" s="174">
        <f>IF(N391="nulová",J391,0)</f>
        <v>0</v>
      </c>
      <c r="BJ391" s="18" t="s">
        <v>85</v>
      </c>
      <c r="BK391" s="174">
        <f>ROUND(I391*H391,2)</f>
        <v>0</v>
      </c>
      <c r="BL391" s="18" t="s">
        <v>244</v>
      </c>
      <c r="BM391" s="173" t="s">
        <v>529</v>
      </c>
    </row>
    <row r="392" spans="2:51" s="14" customFormat="1" ht="12">
      <c r="B392" s="183"/>
      <c r="D392" s="176" t="s">
        <v>145</v>
      </c>
      <c r="E392" s="184" t="s">
        <v>1</v>
      </c>
      <c r="F392" s="185" t="s">
        <v>474</v>
      </c>
      <c r="H392" s="186">
        <v>113.4</v>
      </c>
      <c r="I392" s="187"/>
      <c r="L392" s="183"/>
      <c r="M392" s="188"/>
      <c r="N392" s="189"/>
      <c r="O392" s="189"/>
      <c r="P392" s="189"/>
      <c r="Q392" s="189"/>
      <c r="R392" s="189"/>
      <c r="S392" s="189"/>
      <c r="T392" s="190"/>
      <c r="AT392" s="184" t="s">
        <v>145</v>
      </c>
      <c r="AU392" s="184" t="s">
        <v>87</v>
      </c>
      <c r="AV392" s="14" t="s">
        <v>87</v>
      </c>
      <c r="AW392" s="14" t="s">
        <v>33</v>
      </c>
      <c r="AX392" s="14" t="s">
        <v>85</v>
      </c>
      <c r="AY392" s="184" t="s">
        <v>137</v>
      </c>
    </row>
    <row r="393" spans="1:65" s="2" customFormat="1" ht="21.75" customHeight="1">
      <c r="A393" s="33"/>
      <c r="B393" s="161"/>
      <c r="C393" s="162" t="s">
        <v>530</v>
      </c>
      <c r="D393" s="162" t="s">
        <v>139</v>
      </c>
      <c r="E393" s="163" t="s">
        <v>531</v>
      </c>
      <c r="F393" s="164" t="s">
        <v>532</v>
      </c>
      <c r="G393" s="165" t="s">
        <v>256</v>
      </c>
      <c r="H393" s="166">
        <v>449.728</v>
      </c>
      <c r="I393" s="167"/>
      <c r="J393" s="168">
        <f>ROUND(I393*H393,2)</f>
        <v>0</v>
      </c>
      <c r="K393" s="164" t="s">
        <v>1237</v>
      </c>
      <c r="L393" s="34"/>
      <c r="M393" s="169" t="s">
        <v>1</v>
      </c>
      <c r="N393" s="170" t="s">
        <v>42</v>
      </c>
      <c r="O393" s="59"/>
      <c r="P393" s="171">
        <f>O393*H393</f>
        <v>0</v>
      </c>
      <c r="Q393" s="171">
        <v>7E-05</v>
      </c>
      <c r="R393" s="171">
        <f>Q393*H393</f>
        <v>0.031480959999999995</v>
      </c>
      <c r="S393" s="171">
        <v>0</v>
      </c>
      <c r="T393" s="172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73" t="s">
        <v>244</v>
      </c>
      <c r="AT393" s="173" t="s">
        <v>139</v>
      </c>
      <c r="AU393" s="173" t="s">
        <v>87</v>
      </c>
      <c r="AY393" s="18" t="s">
        <v>137</v>
      </c>
      <c r="BE393" s="174">
        <f>IF(N393="základní",J393,0)</f>
        <v>0</v>
      </c>
      <c r="BF393" s="174">
        <f>IF(N393="snížená",J393,0)</f>
        <v>0</v>
      </c>
      <c r="BG393" s="174">
        <f>IF(N393="zákl. přenesená",J393,0)</f>
        <v>0</v>
      </c>
      <c r="BH393" s="174">
        <f>IF(N393="sníž. přenesená",J393,0)</f>
        <v>0</v>
      </c>
      <c r="BI393" s="174">
        <f>IF(N393="nulová",J393,0)</f>
        <v>0</v>
      </c>
      <c r="BJ393" s="18" t="s">
        <v>85</v>
      </c>
      <c r="BK393" s="174">
        <f>ROUND(I393*H393,2)</f>
        <v>0</v>
      </c>
      <c r="BL393" s="18" t="s">
        <v>244</v>
      </c>
      <c r="BM393" s="173" t="s">
        <v>533</v>
      </c>
    </row>
    <row r="394" spans="2:51" s="13" customFormat="1" ht="12">
      <c r="B394" s="175"/>
      <c r="D394" s="176" t="s">
        <v>145</v>
      </c>
      <c r="E394" s="177" t="s">
        <v>1</v>
      </c>
      <c r="F394" s="178" t="s">
        <v>534</v>
      </c>
      <c r="H394" s="177" t="s">
        <v>1</v>
      </c>
      <c r="I394" s="179"/>
      <c r="L394" s="175"/>
      <c r="M394" s="180"/>
      <c r="N394" s="181"/>
      <c r="O394" s="181"/>
      <c r="P394" s="181"/>
      <c r="Q394" s="181"/>
      <c r="R394" s="181"/>
      <c r="S394" s="181"/>
      <c r="T394" s="182"/>
      <c r="AT394" s="177" t="s">
        <v>145</v>
      </c>
      <c r="AU394" s="177" t="s">
        <v>87</v>
      </c>
      <c r="AV394" s="13" t="s">
        <v>85</v>
      </c>
      <c r="AW394" s="13" t="s">
        <v>33</v>
      </c>
      <c r="AX394" s="13" t="s">
        <v>77</v>
      </c>
      <c r="AY394" s="177" t="s">
        <v>137</v>
      </c>
    </row>
    <row r="395" spans="2:51" s="14" customFormat="1" ht="12">
      <c r="B395" s="183"/>
      <c r="D395" s="176" t="s">
        <v>145</v>
      </c>
      <c r="E395" s="184" t="s">
        <v>1</v>
      </c>
      <c r="F395" s="185" t="s">
        <v>535</v>
      </c>
      <c r="H395" s="186">
        <v>409.728</v>
      </c>
      <c r="I395" s="187"/>
      <c r="L395" s="183"/>
      <c r="M395" s="188"/>
      <c r="N395" s="189"/>
      <c r="O395" s="189"/>
      <c r="P395" s="189"/>
      <c r="Q395" s="189"/>
      <c r="R395" s="189"/>
      <c r="S395" s="189"/>
      <c r="T395" s="190"/>
      <c r="AT395" s="184" t="s">
        <v>145</v>
      </c>
      <c r="AU395" s="184" t="s">
        <v>87</v>
      </c>
      <c r="AV395" s="14" t="s">
        <v>87</v>
      </c>
      <c r="AW395" s="14" t="s">
        <v>33</v>
      </c>
      <c r="AX395" s="14" t="s">
        <v>77</v>
      </c>
      <c r="AY395" s="184" t="s">
        <v>137</v>
      </c>
    </row>
    <row r="396" spans="2:51" s="14" customFormat="1" ht="12">
      <c r="B396" s="183"/>
      <c r="D396" s="176" t="s">
        <v>145</v>
      </c>
      <c r="E396" s="184" t="s">
        <v>1</v>
      </c>
      <c r="F396" s="185" t="s">
        <v>536</v>
      </c>
      <c r="H396" s="186">
        <v>40</v>
      </c>
      <c r="I396" s="187"/>
      <c r="L396" s="183"/>
      <c r="M396" s="188"/>
      <c r="N396" s="189"/>
      <c r="O396" s="189"/>
      <c r="P396" s="189"/>
      <c r="Q396" s="189"/>
      <c r="R396" s="189"/>
      <c r="S396" s="189"/>
      <c r="T396" s="190"/>
      <c r="AT396" s="184" t="s">
        <v>145</v>
      </c>
      <c r="AU396" s="184" t="s">
        <v>87</v>
      </c>
      <c r="AV396" s="14" t="s">
        <v>87</v>
      </c>
      <c r="AW396" s="14" t="s">
        <v>33</v>
      </c>
      <c r="AX396" s="14" t="s">
        <v>77</v>
      </c>
      <c r="AY396" s="184" t="s">
        <v>137</v>
      </c>
    </row>
    <row r="397" spans="2:51" s="15" customFormat="1" ht="12">
      <c r="B397" s="191"/>
      <c r="D397" s="176" t="s">
        <v>145</v>
      </c>
      <c r="E397" s="192" t="s">
        <v>1</v>
      </c>
      <c r="F397" s="193" t="s">
        <v>149</v>
      </c>
      <c r="H397" s="194">
        <v>449.728</v>
      </c>
      <c r="I397" s="195"/>
      <c r="L397" s="191"/>
      <c r="M397" s="196"/>
      <c r="N397" s="197"/>
      <c r="O397" s="197"/>
      <c r="P397" s="197"/>
      <c r="Q397" s="197"/>
      <c r="R397" s="197"/>
      <c r="S397" s="197"/>
      <c r="T397" s="198"/>
      <c r="AT397" s="192" t="s">
        <v>145</v>
      </c>
      <c r="AU397" s="192" t="s">
        <v>87</v>
      </c>
      <c r="AV397" s="15" t="s">
        <v>143</v>
      </c>
      <c r="AW397" s="15" t="s">
        <v>33</v>
      </c>
      <c r="AX397" s="15" t="s">
        <v>85</v>
      </c>
      <c r="AY397" s="192" t="s">
        <v>137</v>
      </c>
    </row>
    <row r="398" spans="1:65" s="2" customFormat="1" ht="21.75" customHeight="1">
      <c r="A398" s="33"/>
      <c r="B398" s="161"/>
      <c r="C398" s="199" t="s">
        <v>537</v>
      </c>
      <c r="D398" s="199" t="s">
        <v>253</v>
      </c>
      <c r="E398" s="200" t="s">
        <v>538</v>
      </c>
      <c r="F398" s="201" t="s">
        <v>539</v>
      </c>
      <c r="G398" s="202" t="s">
        <v>256</v>
      </c>
      <c r="H398" s="203">
        <v>463.22</v>
      </c>
      <c r="I398" s="204"/>
      <c r="J398" s="205">
        <f>ROUND(I398*H398,2)</f>
        <v>0</v>
      </c>
      <c r="K398" s="201" t="s">
        <v>1</v>
      </c>
      <c r="L398" s="206"/>
      <c r="M398" s="207" t="s">
        <v>1</v>
      </c>
      <c r="N398" s="208" t="s">
        <v>42</v>
      </c>
      <c r="O398" s="59"/>
      <c r="P398" s="171">
        <f>O398*H398</f>
        <v>0</v>
      </c>
      <c r="Q398" s="171">
        <v>0</v>
      </c>
      <c r="R398" s="171">
        <f>Q398*H398</f>
        <v>0</v>
      </c>
      <c r="S398" s="171">
        <v>0</v>
      </c>
      <c r="T398" s="172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73" t="s">
        <v>343</v>
      </c>
      <c r="AT398" s="173" t="s">
        <v>253</v>
      </c>
      <c r="AU398" s="173" t="s">
        <v>87</v>
      </c>
      <c r="AY398" s="18" t="s">
        <v>137</v>
      </c>
      <c r="BE398" s="174">
        <f>IF(N398="základní",J398,0)</f>
        <v>0</v>
      </c>
      <c r="BF398" s="174">
        <f>IF(N398="snížená",J398,0)</f>
        <v>0</v>
      </c>
      <c r="BG398" s="174">
        <f>IF(N398="zákl. přenesená",J398,0)</f>
        <v>0</v>
      </c>
      <c r="BH398" s="174">
        <f>IF(N398="sníž. přenesená",J398,0)</f>
        <v>0</v>
      </c>
      <c r="BI398" s="174">
        <f>IF(N398="nulová",J398,0)</f>
        <v>0</v>
      </c>
      <c r="BJ398" s="18" t="s">
        <v>85</v>
      </c>
      <c r="BK398" s="174">
        <f>ROUND(I398*H398,2)</f>
        <v>0</v>
      </c>
      <c r="BL398" s="18" t="s">
        <v>244</v>
      </c>
      <c r="BM398" s="173" t="s">
        <v>540</v>
      </c>
    </row>
    <row r="399" spans="2:51" s="13" customFormat="1" ht="12">
      <c r="B399" s="175"/>
      <c r="D399" s="176" t="s">
        <v>145</v>
      </c>
      <c r="E399" s="177" t="s">
        <v>1</v>
      </c>
      <c r="F399" s="178" t="s">
        <v>534</v>
      </c>
      <c r="H399" s="177" t="s">
        <v>1</v>
      </c>
      <c r="I399" s="179"/>
      <c r="L399" s="175"/>
      <c r="M399" s="180"/>
      <c r="N399" s="181"/>
      <c r="O399" s="181"/>
      <c r="P399" s="181"/>
      <c r="Q399" s="181"/>
      <c r="R399" s="181"/>
      <c r="S399" s="181"/>
      <c r="T399" s="182"/>
      <c r="AT399" s="177" t="s">
        <v>145</v>
      </c>
      <c r="AU399" s="177" t="s">
        <v>87</v>
      </c>
      <c r="AV399" s="13" t="s">
        <v>85</v>
      </c>
      <c r="AW399" s="13" t="s">
        <v>33</v>
      </c>
      <c r="AX399" s="13" t="s">
        <v>77</v>
      </c>
      <c r="AY399" s="177" t="s">
        <v>137</v>
      </c>
    </row>
    <row r="400" spans="2:51" s="14" customFormat="1" ht="12">
      <c r="B400" s="183"/>
      <c r="D400" s="176" t="s">
        <v>145</v>
      </c>
      <c r="E400" s="184" t="s">
        <v>1</v>
      </c>
      <c r="F400" s="185" t="s">
        <v>541</v>
      </c>
      <c r="H400" s="186">
        <v>422.02</v>
      </c>
      <c r="I400" s="187"/>
      <c r="L400" s="183"/>
      <c r="M400" s="188"/>
      <c r="N400" s="189"/>
      <c r="O400" s="189"/>
      <c r="P400" s="189"/>
      <c r="Q400" s="189"/>
      <c r="R400" s="189"/>
      <c r="S400" s="189"/>
      <c r="T400" s="190"/>
      <c r="AT400" s="184" t="s">
        <v>145</v>
      </c>
      <c r="AU400" s="184" t="s">
        <v>87</v>
      </c>
      <c r="AV400" s="14" t="s">
        <v>87</v>
      </c>
      <c r="AW400" s="14" t="s">
        <v>33</v>
      </c>
      <c r="AX400" s="14" t="s">
        <v>77</v>
      </c>
      <c r="AY400" s="184" t="s">
        <v>137</v>
      </c>
    </row>
    <row r="401" spans="2:51" s="14" customFormat="1" ht="12">
      <c r="B401" s="183"/>
      <c r="D401" s="176" t="s">
        <v>145</v>
      </c>
      <c r="E401" s="184" t="s">
        <v>1</v>
      </c>
      <c r="F401" s="185" t="s">
        <v>542</v>
      </c>
      <c r="H401" s="186">
        <v>41.2</v>
      </c>
      <c r="I401" s="187"/>
      <c r="L401" s="183"/>
      <c r="M401" s="188"/>
      <c r="N401" s="189"/>
      <c r="O401" s="189"/>
      <c r="P401" s="189"/>
      <c r="Q401" s="189"/>
      <c r="R401" s="189"/>
      <c r="S401" s="189"/>
      <c r="T401" s="190"/>
      <c r="AT401" s="184" t="s">
        <v>145</v>
      </c>
      <c r="AU401" s="184" t="s">
        <v>87</v>
      </c>
      <c r="AV401" s="14" t="s">
        <v>87</v>
      </c>
      <c r="AW401" s="14" t="s">
        <v>33</v>
      </c>
      <c r="AX401" s="14" t="s">
        <v>77</v>
      </c>
      <c r="AY401" s="184" t="s">
        <v>137</v>
      </c>
    </row>
    <row r="402" spans="2:51" s="15" customFormat="1" ht="12">
      <c r="B402" s="191"/>
      <c r="D402" s="176" t="s">
        <v>145</v>
      </c>
      <c r="E402" s="192" t="s">
        <v>1</v>
      </c>
      <c r="F402" s="193" t="s">
        <v>149</v>
      </c>
      <c r="H402" s="194">
        <v>463.22</v>
      </c>
      <c r="I402" s="195"/>
      <c r="L402" s="191"/>
      <c r="M402" s="196"/>
      <c r="N402" s="197"/>
      <c r="O402" s="197"/>
      <c r="P402" s="197"/>
      <c r="Q402" s="197"/>
      <c r="R402" s="197"/>
      <c r="S402" s="197"/>
      <c r="T402" s="198"/>
      <c r="AT402" s="192" t="s">
        <v>145</v>
      </c>
      <c r="AU402" s="192" t="s">
        <v>87</v>
      </c>
      <c r="AV402" s="15" t="s">
        <v>143</v>
      </c>
      <c r="AW402" s="15" t="s">
        <v>33</v>
      </c>
      <c r="AX402" s="15" t="s">
        <v>85</v>
      </c>
      <c r="AY402" s="192" t="s">
        <v>137</v>
      </c>
    </row>
    <row r="403" spans="1:65" s="2" customFormat="1" ht="21.75" customHeight="1">
      <c r="A403" s="33"/>
      <c r="B403" s="161"/>
      <c r="C403" s="162" t="s">
        <v>543</v>
      </c>
      <c r="D403" s="162" t="s">
        <v>139</v>
      </c>
      <c r="E403" s="163" t="s">
        <v>544</v>
      </c>
      <c r="F403" s="164" t="s">
        <v>545</v>
      </c>
      <c r="G403" s="165" t="s">
        <v>516</v>
      </c>
      <c r="H403" s="209"/>
      <c r="I403" s="167"/>
      <c r="J403" s="168">
        <f>ROUND(I403*H403,2)</f>
        <v>0</v>
      </c>
      <c r="K403" s="164" t="s">
        <v>1237</v>
      </c>
      <c r="L403" s="34"/>
      <c r="M403" s="169" t="s">
        <v>1</v>
      </c>
      <c r="N403" s="170" t="s">
        <v>42</v>
      </c>
      <c r="O403" s="59"/>
      <c r="P403" s="171">
        <f>O403*H403</f>
        <v>0</v>
      </c>
      <c r="Q403" s="171">
        <v>0</v>
      </c>
      <c r="R403" s="171">
        <f>Q403*H403</f>
        <v>0</v>
      </c>
      <c r="S403" s="171">
        <v>0</v>
      </c>
      <c r="T403" s="172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73" t="s">
        <v>244</v>
      </c>
      <c r="AT403" s="173" t="s">
        <v>139</v>
      </c>
      <c r="AU403" s="173" t="s">
        <v>87</v>
      </c>
      <c r="AY403" s="18" t="s">
        <v>137</v>
      </c>
      <c r="BE403" s="174">
        <f>IF(N403="základní",J403,0)</f>
        <v>0</v>
      </c>
      <c r="BF403" s="174">
        <f>IF(N403="snížená",J403,0)</f>
        <v>0</v>
      </c>
      <c r="BG403" s="174">
        <f>IF(N403="zákl. přenesená",J403,0)</f>
        <v>0</v>
      </c>
      <c r="BH403" s="174">
        <f>IF(N403="sníž. přenesená",J403,0)</f>
        <v>0</v>
      </c>
      <c r="BI403" s="174">
        <f>IF(N403="nulová",J403,0)</f>
        <v>0</v>
      </c>
      <c r="BJ403" s="18" t="s">
        <v>85</v>
      </c>
      <c r="BK403" s="174">
        <f>ROUND(I403*H403,2)</f>
        <v>0</v>
      </c>
      <c r="BL403" s="18" t="s">
        <v>244</v>
      </c>
      <c r="BM403" s="173" t="s">
        <v>546</v>
      </c>
    </row>
    <row r="404" spans="2:63" s="12" customFormat="1" ht="25.9" customHeight="1">
      <c r="B404" s="148"/>
      <c r="D404" s="149" t="s">
        <v>76</v>
      </c>
      <c r="E404" s="150" t="s">
        <v>547</v>
      </c>
      <c r="F404" s="150" t="s">
        <v>548</v>
      </c>
      <c r="I404" s="151"/>
      <c r="J404" s="152">
        <f>BK404</f>
        <v>0</v>
      </c>
      <c r="L404" s="148"/>
      <c r="M404" s="153"/>
      <c r="N404" s="154"/>
      <c r="O404" s="154"/>
      <c r="P404" s="155">
        <f>P405+P411+P413+P415</f>
        <v>0</v>
      </c>
      <c r="Q404" s="154"/>
      <c r="R404" s="155">
        <f>R405+R411+R413+R415</f>
        <v>0</v>
      </c>
      <c r="S404" s="154"/>
      <c r="T404" s="156">
        <f>T405+T411+T413+T415</f>
        <v>0</v>
      </c>
      <c r="AR404" s="149" t="s">
        <v>167</v>
      </c>
      <c r="AT404" s="157" t="s">
        <v>76</v>
      </c>
      <c r="AU404" s="157" t="s">
        <v>77</v>
      </c>
      <c r="AY404" s="149" t="s">
        <v>137</v>
      </c>
      <c r="BK404" s="158">
        <f>BK405+BK411+BK413+BK415</f>
        <v>0</v>
      </c>
    </row>
    <row r="405" spans="2:63" s="12" customFormat="1" ht="22.9" customHeight="1">
      <c r="B405" s="148"/>
      <c r="D405" s="149" t="s">
        <v>76</v>
      </c>
      <c r="E405" s="159" t="s">
        <v>549</v>
      </c>
      <c r="F405" s="159" t="s">
        <v>550</v>
      </c>
      <c r="I405" s="151"/>
      <c r="J405" s="160">
        <f>BK405</f>
        <v>0</v>
      </c>
      <c r="L405" s="148"/>
      <c r="M405" s="153"/>
      <c r="N405" s="154"/>
      <c r="O405" s="154"/>
      <c r="P405" s="155">
        <f>SUM(P406:P410)</f>
        <v>0</v>
      </c>
      <c r="Q405" s="154"/>
      <c r="R405" s="155">
        <f>SUM(R406:R410)</f>
        <v>0</v>
      </c>
      <c r="S405" s="154"/>
      <c r="T405" s="156">
        <f>SUM(T406:T410)</f>
        <v>0</v>
      </c>
      <c r="AR405" s="149" t="s">
        <v>167</v>
      </c>
      <c r="AT405" s="157" t="s">
        <v>76</v>
      </c>
      <c r="AU405" s="157" t="s">
        <v>85</v>
      </c>
      <c r="AY405" s="149" t="s">
        <v>137</v>
      </c>
      <c r="BK405" s="158">
        <f>SUM(BK406:BK410)</f>
        <v>0</v>
      </c>
    </row>
    <row r="406" spans="1:65" s="2" customFormat="1" ht="16.5" customHeight="1">
      <c r="A406" s="33"/>
      <c r="B406" s="161"/>
      <c r="C406" s="162" t="s">
        <v>551</v>
      </c>
      <c r="D406" s="162" t="s">
        <v>139</v>
      </c>
      <c r="E406" s="163" t="s">
        <v>552</v>
      </c>
      <c r="F406" s="164" t="s">
        <v>553</v>
      </c>
      <c r="G406" s="165" t="s">
        <v>554</v>
      </c>
      <c r="H406" s="166">
        <v>1</v>
      </c>
      <c r="I406" s="167"/>
      <c r="J406" s="168">
        <f>ROUND(I406*H406,2)</f>
        <v>0</v>
      </c>
      <c r="K406" s="164" t="s">
        <v>1</v>
      </c>
      <c r="L406" s="34"/>
      <c r="M406" s="169" t="s">
        <v>1</v>
      </c>
      <c r="N406" s="170" t="s">
        <v>42</v>
      </c>
      <c r="O406" s="59"/>
      <c r="P406" s="171">
        <f>O406*H406</f>
        <v>0</v>
      </c>
      <c r="Q406" s="171">
        <v>0</v>
      </c>
      <c r="R406" s="171">
        <f>Q406*H406</f>
        <v>0</v>
      </c>
      <c r="S406" s="171">
        <v>0</v>
      </c>
      <c r="T406" s="17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73" t="s">
        <v>555</v>
      </c>
      <c r="AT406" s="173" t="s">
        <v>139</v>
      </c>
      <c r="AU406" s="173" t="s">
        <v>87</v>
      </c>
      <c r="AY406" s="18" t="s">
        <v>137</v>
      </c>
      <c r="BE406" s="174">
        <f>IF(N406="základní",J406,0)</f>
        <v>0</v>
      </c>
      <c r="BF406" s="174">
        <f>IF(N406="snížená",J406,0)</f>
        <v>0</v>
      </c>
      <c r="BG406" s="174">
        <f>IF(N406="zákl. přenesená",J406,0)</f>
        <v>0</v>
      </c>
      <c r="BH406" s="174">
        <f>IF(N406="sníž. přenesená",J406,0)</f>
        <v>0</v>
      </c>
      <c r="BI406" s="174">
        <f>IF(N406="nulová",J406,0)</f>
        <v>0</v>
      </c>
      <c r="BJ406" s="18" t="s">
        <v>85</v>
      </c>
      <c r="BK406" s="174">
        <f>ROUND(I406*H406,2)</f>
        <v>0</v>
      </c>
      <c r="BL406" s="18" t="s">
        <v>555</v>
      </c>
      <c r="BM406" s="173" t="s">
        <v>556</v>
      </c>
    </row>
    <row r="407" spans="1:65" s="2" customFormat="1" ht="16.5" customHeight="1">
      <c r="A407" s="33"/>
      <c r="B407" s="161"/>
      <c r="C407" s="162" t="s">
        <v>557</v>
      </c>
      <c r="D407" s="162" t="s">
        <v>139</v>
      </c>
      <c r="E407" s="163" t="s">
        <v>558</v>
      </c>
      <c r="F407" s="164" t="s">
        <v>559</v>
      </c>
      <c r="G407" s="165" t="s">
        <v>554</v>
      </c>
      <c r="H407" s="166">
        <v>1</v>
      </c>
      <c r="I407" s="167"/>
      <c r="J407" s="168">
        <f>ROUND(I407*H407,2)</f>
        <v>0</v>
      </c>
      <c r="K407" s="164" t="s">
        <v>1</v>
      </c>
      <c r="L407" s="34"/>
      <c r="M407" s="169" t="s">
        <v>1</v>
      </c>
      <c r="N407" s="170" t="s">
        <v>42</v>
      </c>
      <c r="O407" s="59"/>
      <c r="P407" s="171">
        <f>O407*H407</f>
        <v>0</v>
      </c>
      <c r="Q407" s="171">
        <v>0</v>
      </c>
      <c r="R407" s="171">
        <f>Q407*H407</f>
        <v>0</v>
      </c>
      <c r="S407" s="171">
        <v>0</v>
      </c>
      <c r="T407" s="172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73" t="s">
        <v>555</v>
      </c>
      <c r="AT407" s="173" t="s">
        <v>139</v>
      </c>
      <c r="AU407" s="173" t="s">
        <v>87</v>
      </c>
      <c r="AY407" s="18" t="s">
        <v>137</v>
      </c>
      <c r="BE407" s="174">
        <f>IF(N407="základní",J407,0)</f>
        <v>0</v>
      </c>
      <c r="BF407" s="174">
        <f>IF(N407="snížená",J407,0)</f>
        <v>0</v>
      </c>
      <c r="BG407" s="174">
        <f>IF(N407="zákl. přenesená",J407,0)</f>
        <v>0</v>
      </c>
      <c r="BH407" s="174">
        <f>IF(N407="sníž. přenesená",J407,0)</f>
        <v>0</v>
      </c>
      <c r="BI407" s="174">
        <f>IF(N407="nulová",J407,0)</f>
        <v>0</v>
      </c>
      <c r="BJ407" s="18" t="s">
        <v>85</v>
      </c>
      <c r="BK407" s="174">
        <f>ROUND(I407*H407,2)</f>
        <v>0</v>
      </c>
      <c r="BL407" s="18" t="s">
        <v>555</v>
      </c>
      <c r="BM407" s="173" t="s">
        <v>560</v>
      </c>
    </row>
    <row r="408" spans="1:65" s="2" customFormat="1" ht="21.75" customHeight="1">
      <c r="A408" s="33"/>
      <c r="B408" s="161"/>
      <c r="C408" s="162" t="s">
        <v>561</v>
      </c>
      <c r="D408" s="162" t="s">
        <v>139</v>
      </c>
      <c r="E408" s="163" t="s">
        <v>562</v>
      </c>
      <c r="F408" s="164" t="s">
        <v>563</v>
      </c>
      <c r="G408" s="165" t="s">
        <v>554</v>
      </c>
      <c r="H408" s="166">
        <v>1</v>
      </c>
      <c r="I408" s="167"/>
      <c r="J408" s="168">
        <f>ROUND(I408*H408,2)</f>
        <v>0</v>
      </c>
      <c r="K408" s="164" t="s">
        <v>1</v>
      </c>
      <c r="L408" s="34"/>
      <c r="M408" s="169" t="s">
        <v>1</v>
      </c>
      <c r="N408" s="170" t="s">
        <v>42</v>
      </c>
      <c r="O408" s="59"/>
      <c r="P408" s="171">
        <f>O408*H408</f>
        <v>0</v>
      </c>
      <c r="Q408" s="171">
        <v>0</v>
      </c>
      <c r="R408" s="171">
        <f>Q408*H408</f>
        <v>0</v>
      </c>
      <c r="S408" s="171">
        <v>0</v>
      </c>
      <c r="T408" s="172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73" t="s">
        <v>555</v>
      </c>
      <c r="AT408" s="173" t="s">
        <v>139</v>
      </c>
      <c r="AU408" s="173" t="s">
        <v>87</v>
      </c>
      <c r="AY408" s="18" t="s">
        <v>137</v>
      </c>
      <c r="BE408" s="174">
        <f>IF(N408="základní",J408,0)</f>
        <v>0</v>
      </c>
      <c r="BF408" s="174">
        <f>IF(N408="snížená",J408,0)</f>
        <v>0</v>
      </c>
      <c r="BG408" s="174">
        <f>IF(N408="zákl. přenesená",J408,0)</f>
        <v>0</v>
      </c>
      <c r="BH408" s="174">
        <f>IF(N408="sníž. přenesená",J408,0)</f>
        <v>0</v>
      </c>
      <c r="BI408" s="174">
        <f>IF(N408="nulová",J408,0)</f>
        <v>0</v>
      </c>
      <c r="BJ408" s="18" t="s">
        <v>85</v>
      </c>
      <c r="BK408" s="174">
        <f>ROUND(I408*H408,2)</f>
        <v>0</v>
      </c>
      <c r="BL408" s="18" t="s">
        <v>555</v>
      </c>
      <c r="BM408" s="173" t="s">
        <v>564</v>
      </c>
    </row>
    <row r="409" spans="1:65" s="2" customFormat="1" ht="21.75" customHeight="1">
      <c r="A409" s="33"/>
      <c r="B409" s="161"/>
      <c r="C409" s="162" t="s">
        <v>565</v>
      </c>
      <c r="D409" s="162" t="s">
        <v>139</v>
      </c>
      <c r="E409" s="163" t="s">
        <v>566</v>
      </c>
      <c r="F409" s="164" t="s">
        <v>567</v>
      </c>
      <c r="G409" s="165" t="s">
        <v>554</v>
      </c>
      <c r="H409" s="166">
        <v>1</v>
      </c>
      <c r="I409" s="167"/>
      <c r="J409" s="168">
        <f>ROUND(I409*H409,2)</f>
        <v>0</v>
      </c>
      <c r="K409" s="164" t="s">
        <v>1</v>
      </c>
      <c r="L409" s="34"/>
      <c r="M409" s="169" t="s">
        <v>1</v>
      </c>
      <c r="N409" s="170" t="s">
        <v>42</v>
      </c>
      <c r="O409" s="59"/>
      <c r="P409" s="171">
        <f>O409*H409</f>
        <v>0</v>
      </c>
      <c r="Q409" s="171">
        <v>0</v>
      </c>
      <c r="R409" s="171">
        <f>Q409*H409</f>
        <v>0</v>
      </c>
      <c r="S409" s="171">
        <v>0</v>
      </c>
      <c r="T409" s="172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73" t="s">
        <v>555</v>
      </c>
      <c r="AT409" s="173" t="s">
        <v>139</v>
      </c>
      <c r="AU409" s="173" t="s">
        <v>87</v>
      </c>
      <c r="AY409" s="18" t="s">
        <v>137</v>
      </c>
      <c r="BE409" s="174">
        <f>IF(N409="základní",J409,0)</f>
        <v>0</v>
      </c>
      <c r="BF409" s="174">
        <f>IF(N409="snížená",J409,0)</f>
        <v>0</v>
      </c>
      <c r="BG409" s="174">
        <f>IF(N409="zákl. přenesená",J409,0)</f>
        <v>0</v>
      </c>
      <c r="BH409" s="174">
        <f>IF(N409="sníž. přenesená",J409,0)</f>
        <v>0</v>
      </c>
      <c r="BI409" s="174">
        <f>IF(N409="nulová",J409,0)</f>
        <v>0</v>
      </c>
      <c r="BJ409" s="18" t="s">
        <v>85</v>
      </c>
      <c r="BK409" s="174">
        <f>ROUND(I409*H409,2)</f>
        <v>0</v>
      </c>
      <c r="BL409" s="18" t="s">
        <v>555</v>
      </c>
      <c r="BM409" s="173" t="s">
        <v>568</v>
      </c>
    </row>
    <row r="410" spans="1:65" s="2" customFormat="1" ht="33" customHeight="1">
      <c r="A410" s="33"/>
      <c r="B410" s="161"/>
      <c r="C410" s="162" t="s">
        <v>569</v>
      </c>
      <c r="D410" s="162" t="s">
        <v>139</v>
      </c>
      <c r="E410" s="163" t="s">
        <v>570</v>
      </c>
      <c r="F410" s="164" t="s">
        <v>571</v>
      </c>
      <c r="G410" s="165" t="s">
        <v>554</v>
      </c>
      <c r="H410" s="166">
        <v>1</v>
      </c>
      <c r="I410" s="167"/>
      <c r="J410" s="168">
        <f>ROUND(I410*H410,2)</f>
        <v>0</v>
      </c>
      <c r="K410" s="164" t="s">
        <v>1</v>
      </c>
      <c r="L410" s="34"/>
      <c r="M410" s="169" t="s">
        <v>1</v>
      </c>
      <c r="N410" s="170" t="s">
        <v>42</v>
      </c>
      <c r="O410" s="59"/>
      <c r="P410" s="171">
        <f>O410*H410</f>
        <v>0</v>
      </c>
      <c r="Q410" s="171">
        <v>0</v>
      </c>
      <c r="R410" s="171">
        <f>Q410*H410</f>
        <v>0</v>
      </c>
      <c r="S410" s="171">
        <v>0</v>
      </c>
      <c r="T410" s="172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73" t="s">
        <v>555</v>
      </c>
      <c r="AT410" s="173" t="s">
        <v>139</v>
      </c>
      <c r="AU410" s="173" t="s">
        <v>87</v>
      </c>
      <c r="AY410" s="18" t="s">
        <v>137</v>
      </c>
      <c r="BE410" s="174">
        <f>IF(N410="základní",J410,0)</f>
        <v>0</v>
      </c>
      <c r="BF410" s="174">
        <f>IF(N410="snížená",J410,0)</f>
        <v>0</v>
      </c>
      <c r="BG410" s="174">
        <f>IF(N410="zákl. přenesená",J410,0)</f>
        <v>0</v>
      </c>
      <c r="BH410" s="174">
        <f>IF(N410="sníž. přenesená",J410,0)</f>
        <v>0</v>
      </c>
      <c r="BI410" s="174">
        <f>IF(N410="nulová",J410,0)</f>
        <v>0</v>
      </c>
      <c r="BJ410" s="18" t="s">
        <v>85</v>
      </c>
      <c r="BK410" s="174">
        <f>ROUND(I410*H410,2)</f>
        <v>0</v>
      </c>
      <c r="BL410" s="18" t="s">
        <v>555</v>
      </c>
      <c r="BM410" s="173" t="s">
        <v>572</v>
      </c>
    </row>
    <row r="411" spans="2:63" s="12" customFormat="1" ht="22.9" customHeight="1">
      <c r="B411" s="148"/>
      <c r="D411" s="149" t="s">
        <v>76</v>
      </c>
      <c r="E411" s="159" t="s">
        <v>573</v>
      </c>
      <c r="F411" s="159" t="s">
        <v>574</v>
      </c>
      <c r="I411" s="151"/>
      <c r="J411" s="160">
        <f>BK411</f>
        <v>0</v>
      </c>
      <c r="L411" s="148"/>
      <c r="M411" s="153"/>
      <c r="N411" s="154"/>
      <c r="O411" s="154"/>
      <c r="P411" s="155">
        <f>P412</f>
        <v>0</v>
      </c>
      <c r="Q411" s="154"/>
      <c r="R411" s="155">
        <f>R412</f>
        <v>0</v>
      </c>
      <c r="S411" s="154"/>
      <c r="T411" s="156">
        <f>T412</f>
        <v>0</v>
      </c>
      <c r="AR411" s="149" t="s">
        <v>167</v>
      </c>
      <c r="AT411" s="157" t="s">
        <v>76</v>
      </c>
      <c r="AU411" s="157" t="s">
        <v>85</v>
      </c>
      <c r="AY411" s="149" t="s">
        <v>137</v>
      </c>
      <c r="BK411" s="158">
        <f>BK412</f>
        <v>0</v>
      </c>
    </row>
    <row r="412" spans="1:65" s="2" customFormat="1" ht="21.75" customHeight="1">
      <c r="A412" s="33"/>
      <c r="B412" s="161"/>
      <c r="C412" s="162" t="s">
        <v>575</v>
      </c>
      <c r="D412" s="162" t="s">
        <v>139</v>
      </c>
      <c r="E412" s="163" t="s">
        <v>576</v>
      </c>
      <c r="F412" s="164" t="s">
        <v>577</v>
      </c>
      <c r="G412" s="165" t="s">
        <v>554</v>
      </c>
      <c r="H412" s="166">
        <v>1</v>
      </c>
      <c r="I412" s="167"/>
      <c r="J412" s="168">
        <f>ROUND(I412*H412,2)</f>
        <v>0</v>
      </c>
      <c r="K412" s="164" t="s">
        <v>1</v>
      </c>
      <c r="L412" s="34"/>
      <c r="M412" s="169" t="s">
        <v>1</v>
      </c>
      <c r="N412" s="170" t="s">
        <v>42</v>
      </c>
      <c r="O412" s="59"/>
      <c r="P412" s="171">
        <f>O412*H412</f>
        <v>0</v>
      </c>
      <c r="Q412" s="171">
        <v>0</v>
      </c>
      <c r="R412" s="171">
        <f>Q412*H412</f>
        <v>0</v>
      </c>
      <c r="S412" s="171">
        <v>0</v>
      </c>
      <c r="T412" s="172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73" t="s">
        <v>555</v>
      </c>
      <c r="AT412" s="173" t="s">
        <v>139</v>
      </c>
      <c r="AU412" s="173" t="s">
        <v>87</v>
      </c>
      <c r="AY412" s="18" t="s">
        <v>137</v>
      </c>
      <c r="BE412" s="174">
        <f>IF(N412="základní",J412,0)</f>
        <v>0</v>
      </c>
      <c r="BF412" s="174">
        <f>IF(N412="snížená",J412,0)</f>
        <v>0</v>
      </c>
      <c r="BG412" s="174">
        <f>IF(N412="zákl. přenesená",J412,0)</f>
        <v>0</v>
      </c>
      <c r="BH412" s="174">
        <f>IF(N412="sníž. přenesená",J412,0)</f>
        <v>0</v>
      </c>
      <c r="BI412" s="174">
        <f>IF(N412="nulová",J412,0)</f>
        <v>0</v>
      </c>
      <c r="BJ412" s="18" t="s">
        <v>85</v>
      </c>
      <c r="BK412" s="174">
        <f>ROUND(I412*H412,2)</f>
        <v>0</v>
      </c>
      <c r="BL412" s="18" t="s">
        <v>555</v>
      </c>
      <c r="BM412" s="173" t="s">
        <v>578</v>
      </c>
    </row>
    <row r="413" spans="2:63" s="12" customFormat="1" ht="22.9" customHeight="1">
      <c r="B413" s="148"/>
      <c r="D413" s="149" t="s">
        <v>76</v>
      </c>
      <c r="E413" s="159" t="s">
        <v>579</v>
      </c>
      <c r="F413" s="159" t="s">
        <v>580</v>
      </c>
      <c r="I413" s="151"/>
      <c r="J413" s="160">
        <f>BK413</f>
        <v>0</v>
      </c>
      <c r="L413" s="148"/>
      <c r="M413" s="153"/>
      <c r="N413" s="154"/>
      <c r="O413" s="154"/>
      <c r="P413" s="155">
        <f>P414</f>
        <v>0</v>
      </c>
      <c r="Q413" s="154"/>
      <c r="R413" s="155">
        <f>R414</f>
        <v>0</v>
      </c>
      <c r="S413" s="154"/>
      <c r="T413" s="156">
        <f>T414</f>
        <v>0</v>
      </c>
      <c r="AR413" s="149" t="s">
        <v>167</v>
      </c>
      <c r="AT413" s="157" t="s">
        <v>76</v>
      </c>
      <c r="AU413" s="157" t="s">
        <v>85</v>
      </c>
      <c r="AY413" s="149" t="s">
        <v>137</v>
      </c>
      <c r="BK413" s="158">
        <f>BK414</f>
        <v>0</v>
      </c>
    </row>
    <row r="414" spans="1:65" s="2" customFormat="1" ht="16.5" customHeight="1">
      <c r="A414" s="33"/>
      <c r="B414" s="161"/>
      <c r="C414" s="162" t="s">
        <v>581</v>
      </c>
      <c r="D414" s="162" t="s">
        <v>139</v>
      </c>
      <c r="E414" s="163" t="s">
        <v>582</v>
      </c>
      <c r="F414" s="164" t="s">
        <v>583</v>
      </c>
      <c r="G414" s="165" t="s">
        <v>554</v>
      </c>
      <c r="H414" s="166">
        <v>1</v>
      </c>
      <c r="I414" s="167"/>
      <c r="J414" s="168">
        <f>ROUND(I414*H414,2)</f>
        <v>0</v>
      </c>
      <c r="K414" s="164" t="s">
        <v>1</v>
      </c>
      <c r="L414" s="34"/>
      <c r="M414" s="169" t="s">
        <v>1</v>
      </c>
      <c r="N414" s="170" t="s">
        <v>42</v>
      </c>
      <c r="O414" s="59"/>
      <c r="P414" s="171">
        <f>O414*H414</f>
        <v>0</v>
      </c>
      <c r="Q414" s="171">
        <v>0</v>
      </c>
      <c r="R414" s="171">
        <f>Q414*H414</f>
        <v>0</v>
      </c>
      <c r="S414" s="171">
        <v>0</v>
      </c>
      <c r="T414" s="172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73" t="s">
        <v>555</v>
      </c>
      <c r="AT414" s="173" t="s">
        <v>139</v>
      </c>
      <c r="AU414" s="173" t="s">
        <v>87</v>
      </c>
      <c r="AY414" s="18" t="s">
        <v>137</v>
      </c>
      <c r="BE414" s="174">
        <f>IF(N414="základní",J414,0)</f>
        <v>0</v>
      </c>
      <c r="BF414" s="174">
        <f>IF(N414="snížená",J414,0)</f>
        <v>0</v>
      </c>
      <c r="BG414" s="174">
        <f>IF(N414="zákl. přenesená",J414,0)</f>
        <v>0</v>
      </c>
      <c r="BH414" s="174">
        <f>IF(N414="sníž. přenesená",J414,0)</f>
        <v>0</v>
      </c>
      <c r="BI414" s="174">
        <f>IF(N414="nulová",J414,0)</f>
        <v>0</v>
      </c>
      <c r="BJ414" s="18" t="s">
        <v>85</v>
      </c>
      <c r="BK414" s="174">
        <f>ROUND(I414*H414,2)</f>
        <v>0</v>
      </c>
      <c r="BL414" s="18" t="s">
        <v>555</v>
      </c>
      <c r="BM414" s="173" t="s">
        <v>584</v>
      </c>
    </row>
    <row r="415" spans="2:63" s="12" customFormat="1" ht="22.9" customHeight="1">
      <c r="B415" s="148"/>
      <c r="D415" s="149" t="s">
        <v>76</v>
      </c>
      <c r="E415" s="159" t="s">
        <v>585</v>
      </c>
      <c r="F415" s="159" t="s">
        <v>586</v>
      </c>
      <c r="I415" s="151"/>
      <c r="J415" s="160">
        <f>BK415</f>
        <v>0</v>
      </c>
      <c r="L415" s="148"/>
      <c r="M415" s="153"/>
      <c r="N415" s="154"/>
      <c r="O415" s="154"/>
      <c r="P415" s="155">
        <f>P416</f>
        <v>0</v>
      </c>
      <c r="Q415" s="154"/>
      <c r="R415" s="155">
        <f>R416</f>
        <v>0</v>
      </c>
      <c r="S415" s="154"/>
      <c r="T415" s="156">
        <f>T416</f>
        <v>0</v>
      </c>
      <c r="AR415" s="149" t="s">
        <v>167</v>
      </c>
      <c r="AT415" s="157" t="s">
        <v>76</v>
      </c>
      <c r="AU415" s="157" t="s">
        <v>85</v>
      </c>
      <c r="AY415" s="149" t="s">
        <v>137</v>
      </c>
      <c r="BK415" s="158">
        <f>BK416</f>
        <v>0</v>
      </c>
    </row>
    <row r="416" spans="1:65" s="2" customFormat="1" ht="16.5" customHeight="1">
      <c r="A416" s="33"/>
      <c r="B416" s="161"/>
      <c r="C416" s="162" t="s">
        <v>587</v>
      </c>
      <c r="D416" s="162" t="s">
        <v>139</v>
      </c>
      <c r="E416" s="163" t="s">
        <v>588</v>
      </c>
      <c r="F416" s="164" t="s">
        <v>589</v>
      </c>
      <c r="G416" s="165" t="s">
        <v>554</v>
      </c>
      <c r="H416" s="166">
        <v>1</v>
      </c>
      <c r="I416" s="167"/>
      <c r="J416" s="168">
        <f>ROUND(I416*H416,2)</f>
        <v>0</v>
      </c>
      <c r="K416" s="164" t="s">
        <v>1</v>
      </c>
      <c r="L416" s="34"/>
      <c r="M416" s="210" t="s">
        <v>1</v>
      </c>
      <c r="N416" s="211" t="s">
        <v>42</v>
      </c>
      <c r="O416" s="212"/>
      <c r="P416" s="213">
        <f>O416*H416</f>
        <v>0</v>
      </c>
      <c r="Q416" s="213">
        <v>0</v>
      </c>
      <c r="R416" s="213">
        <f>Q416*H416</f>
        <v>0</v>
      </c>
      <c r="S416" s="213">
        <v>0</v>
      </c>
      <c r="T416" s="214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73" t="s">
        <v>555</v>
      </c>
      <c r="AT416" s="173" t="s">
        <v>139</v>
      </c>
      <c r="AU416" s="173" t="s">
        <v>87</v>
      </c>
      <c r="AY416" s="18" t="s">
        <v>137</v>
      </c>
      <c r="BE416" s="174">
        <f>IF(N416="základní",J416,0)</f>
        <v>0</v>
      </c>
      <c r="BF416" s="174">
        <f>IF(N416="snížená",J416,0)</f>
        <v>0</v>
      </c>
      <c r="BG416" s="174">
        <f>IF(N416="zákl. přenesená",J416,0)</f>
        <v>0</v>
      </c>
      <c r="BH416" s="174">
        <f>IF(N416="sníž. přenesená",J416,0)</f>
        <v>0</v>
      </c>
      <c r="BI416" s="174">
        <f>IF(N416="nulová",J416,0)</f>
        <v>0</v>
      </c>
      <c r="BJ416" s="18" t="s">
        <v>85</v>
      </c>
      <c r="BK416" s="174">
        <f>ROUND(I416*H416,2)</f>
        <v>0</v>
      </c>
      <c r="BL416" s="18" t="s">
        <v>555</v>
      </c>
      <c r="BM416" s="173" t="s">
        <v>590</v>
      </c>
    </row>
    <row r="417" spans="1:31" s="2" customFormat="1" ht="6.95" customHeight="1">
      <c r="A417" s="33"/>
      <c r="B417" s="48"/>
      <c r="C417" s="49"/>
      <c r="D417" s="49"/>
      <c r="E417" s="49"/>
      <c r="F417" s="49"/>
      <c r="G417" s="49"/>
      <c r="H417" s="49"/>
      <c r="I417" s="121"/>
      <c r="J417" s="49"/>
      <c r="K417" s="49"/>
      <c r="L417" s="34"/>
      <c r="M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</row>
  </sheetData>
  <autoFilter ref="C132:K416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42"/>
  <sheetViews>
    <sheetView showGridLines="0" workbookViewId="0" topLeftCell="A215">
      <selection activeCell="K9" sqref="K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8" t="s">
        <v>90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87</v>
      </c>
    </row>
    <row r="4" spans="2:46" s="1" customFormat="1" ht="24.95" customHeight="1">
      <c r="B4" s="21"/>
      <c r="D4" s="22" t="s">
        <v>97</v>
      </c>
      <c r="I4" s="94"/>
      <c r="L4" s="21"/>
      <c r="M4" s="96" t="s">
        <v>10</v>
      </c>
      <c r="AT4" s="18" t="s">
        <v>3</v>
      </c>
    </row>
    <row r="5" spans="2:12" s="1" customFormat="1" ht="6.95" customHeight="1">
      <c r="B5" s="21"/>
      <c r="I5" s="94"/>
      <c r="L5" s="21"/>
    </row>
    <row r="6" spans="2:12" s="1" customFormat="1" ht="12" customHeight="1">
      <c r="B6" s="21"/>
      <c r="D6" s="28" t="s">
        <v>16</v>
      </c>
      <c r="I6" s="94"/>
      <c r="L6" s="21"/>
    </row>
    <row r="7" spans="2:12" s="1" customFormat="1" ht="16.5" customHeight="1">
      <c r="B7" s="21"/>
      <c r="E7" s="266" t="str">
        <f>'Rekapitulace stavby'!K6</f>
        <v>Obnova školního sportoviště-otevřené hřiště</v>
      </c>
      <c r="F7" s="267"/>
      <c r="G7" s="267"/>
      <c r="H7" s="267"/>
      <c r="I7" s="94"/>
      <c r="L7" s="21"/>
    </row>
    <row r="8" spans="1:31" s="2" customFormat="1" ht="12" customHeight="1">
      <c r="A8" s="33"/>
      <c r="B8" s="34"/>
      <c r="C8" s="33"/>
      <c r="D8" s="28" t="s">
        <v>98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43" t="s">
        <v>591</v>
      </c>
      <c r="F9" s="265"/>
      <c r="G9" s="265"/>
      <c r="H9" s="265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9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98" t="s">
        <v>22</v>
      </c>
      <c r="J12" s="56">
        <v>44793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98" t="s">
        <v>24</v>
      </c>
      <c r="J14" s="26" t="s">
        <v>25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8" t="str">
        <f>'Rekapitulace stavby'!E14</f>
        <v>Vyplň údaj</v>
      </c>
      <c r="F18" s="260"/>
      <c r="G18" s="260"/>
      <c r="H18" s="260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24</v>
      </c>
      <c r="J20" s="26" t="s">
        <v>31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8" t="s">
        <v>27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4" t="s">
        <v>1</v>
      </c>
      <c r="F27" s="264"/>
      <c r="G27" s="264"/>
      <c r="H27" s="26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ROUND(J125,2)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6" t="s">
        <v>41</v>
      </c>
      <c r="E33" s="28" t="s">
        <v>42</v>
      </c>
      <c r="F33" s="107">
        <f>ROUND((SUM(BE125:BE241)),2)</f>
        <v>0</v>
      </c>
      <c r="G33" s="33"/>
      <c r="H33" s="33"/>
      <c r="I33" s="108">
        <v>0.21</v>
      </c>
      <c r="J33" s="107">
        <f>ROUND(((SUM(BE125:BE241))*I33),2)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7">
        <f>ROUND((SUM(BF125:BF241)),2)</f>
        <v>0</v>
      </c>
      <c r="G34" s="33"/>
      <c r="H34" s="33"/>
      <c r="I34" s="108">
        <v>0.15</v>
      </c>
      <c r="J34" s="107">
        <f>ROUND(((SUM(BF125:BF241))*I34),2)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ROUND((SUM(BG125:BG241)),2)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ROUND((SUM(BH125:BH241)),2)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ROUND((SUM(BI125:BI241)),2)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4"/>
      <c r="L41" s="21"/>
    </row>
    <row r="42" spans="2:12" s="1" customFormat="1" ht="14.45" customHeight="1">
      <c r="B42" s="21"/>
      <c r="I42" s="94"/>
      <c r="L42" s="21"/>
    </row>
    <row r="43" spans="2:12" s="1" customFormat="1" ht="14.45" customHeight="1">
      <c r="B43" s="21"/>
      <c r="I43" s="94"/>
      <c r="L43" s="21"/>
    </row>
    <row r="44" spans="2:12" s="1" customFormat="1" ht="14.45" customHeight="1">
      <c r="B44" s="21"/>
      <c r="I44" s="94"/>
      <c r="L44" s="21"/>
    </row>
    <row r="45" spans="2:12" s="1" customFormat="1" ht="14.45" customHeight="1">
      <c r="B45" s="21"/>
      <c r="I45" s="94"/>
      <c r="L45" s="21"/>
    </row>
    <row r="46" spans="2:12" s="1" customFormat="1" ht="14.45" customHeight="1">
      <c r="B46" s="21"/>
      <c r="I46" s="94"/>
      <c r="L46" s="21"/>
    </row>
    <row r="47" spans="2:12" s="1" customFormat="1" ht="14.45" customHeight="1">
      <c r="B47" s="21"/>
      <c r="I47" s="94"/>
      <c r="L47" s="21"/>
    </row>
    <row r="48" spans="2:12" s="1" customFormat="1" ht="14.45" customHeight="1">
      <c r="B48" s="21"/>
      <c r="I48" s="94"/>
      <c r="L48" s="21"/>
    </row>
    <row r="49" spans="2:12" s="1" customFormat="1" ht="14.45" customHeight="1">
      <c r="B49" s="21"/>
      <c r="I49" s="94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100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6" t="str">
        <f>E7</f>
        <v>Obnova školního sportoviště-otevřené hřiště</v>
      </c>
      <c r="F85" s="267"/>
      <c r="G85" s="267"/>
      <c r="H85" s="267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98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43" t="str">
        <f>E9</f>
        <v>02 - SO 02 Sportovní plocha</v>
      </c>
      <c r="F87" s="265"/>
      <c r="G87" s="265"/>
      <c r="H87" s="265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Kutná Hora</v>
      </c>
      <c r="G89" s="33"/>
      <c r="H89" s="33"/>
      <c r="I89" s="98" t="s">
        <v>22</v>
      </c>
      <c r="J89" s="56">
        <f>IF(J12="","",J12)</f>
        <v>44793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0.15" customHeight="1">
      <c r="A91" s="33"/>
      <c r="B91" s="34"/>
      <c r="C91" s="28" t="s">
        <v>23</v>
      </c>
      <c r="D91" s="33"/>
      <c r="E91" s="33"/>
      <c r="F91" s="26" t="str">
        <f>E15</f>
        <v>SOŠ a SOU řemesel, Kutná Hora, Čáslavská 202</v>
      </c>
      <c r="G91" s="33"/>
      <c r="H91" s="33"/>
      <c r="I91" s="98" t="s">
        <v>30</v>
      </c>
      <c r="J91" s="31" t="str">
        <f>E21</f>
        <v>Pitter Design, s.r.o.Schulhoffova 1632  Pardubice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101</v>
      </c>
      <c r="D94" s="109"/>
      <c r="E94" s="109"/>
      <c r="F94" s="109"/>
      <c r="G94" s="109"/>
      <c r="H94" s="109"/>
      <c r="I94" s="124"/>
      <c r="J94" s="125" t="s">
        <v>102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103</v>
      </c>
      <c r="D96" s="33"/>
      <c r="E96" s="33"/>
      <c r="F96" s="33"/>
      <c r="G96" s="33"/>
      <c r="H96" s="33"/>
      <c r="I96" s="97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104</v>
      </c>
    </row>
    <row r="97" spans="2:12" s="9" customFormat="1" ht="24.95" customHeight="1">
      <c r="B97" s="127"/>
      <c r="D97" s="128" t="s">
        <v>105</v>
      </c>
      <c r="E97" s="129"/>
      <c r="F97" s="129"/>
      <c r="G97" s="129"/>
      <c r="H97" s="129"/>
      <c r="I97" s="130"/>
      <c r="J97" s="131">
        <f>J126</f>
        <v>0</v>
      </c>
      <c r="L97" s="127"/>
    </row>
    <row r="98" spans="2:12" s="10" customFormat="1" ht="19.9" customHeight="1">
      <c r="B98" s="132"/>
      <c r="D98" s="133" t="s">
        <v>106</v>
      </c>
      <c r="E98" s="134"/>
      <c r="F98" s="134"/>
      <c r="G98" s="134"/>
      <c r="H98" s="134"/>
      <c r="I98" s="135"/>
      <c r="J98" s="136">
        <f>J127</f>
        <v>0</v>
      </c>
      <c r="L98" s="132"/>
    </row>
    <row r="99" spans="2:12" s="10" customFormat="1" ht="19.9" customHeight="1">
      <c r="B99" s="132"/>
      <c r="D99" s="133" t="s">
        <v>107</v>
      </c>
      <c r="E99" s="134"/>
      <c r="F99" s="134"/>
      <c r="G99" s="134"/>
      <c r="H99" s="134"/>
      <c r="I99" s="135"/>
      <c r="J99" s="136">
        <f>J129</f>
        <v>0</v>
      </c>
      <c r="L99" s="132"/>
    </row>
    <row r="100" spans="2:12" s="10" customFormat="1" ht="19.9" customHeight="1">
      <c r="B100" s="132"/>
      <c r="D100" s="133" t="s">
        <v>108</v>
      </c>
      <c r="E100" s="134"/>
      <c r="F100" s="134"/>
      <c r="G100" s="134"/>
      <c r="H100" s="134"/>
      <c r="I100" s="135"/>
      <c r="J100" s="136">
        <f>J131</f>
        <v>0</v>
      </c>
      <c r="L100" s="132"/>
    </row>
    <row r="101" spans="2:12" s="10" customFormat="1" ht="19.9" customHeight="1">
      <c r="B101" s="132"/>
      <c r="D101" s="133" t="s">
        <v>110</v>
      </c>
      <c r="E101" s="134"/>
      <c r="F101" s="134"/>
      <c r="G101" s="134"/>
      <c r="H101" s="134"/>
      <c r="I101" s="135"/>
      <c r="J101" s="136">
        <f>J136</f>
        <v>0</v>
      </c>
      <c r="L101" s="132"/>
    </row>
    <row r="102" spans="2:12" s="10" customFormat="1" ht="19.9" customHeight="1">
      <c r="B102" s="132"/>
      <c r="D102" s="133" t="s">
        <v>111</v>
      </c>
      <c r="E102" s="134"/>
      <c r="F102" s="134"/>
      <c r="G102" s="134"/>
      <c r="H102" s="134"/>
      <c r="I102" s="135"/>
      <c r="J102" s="136">
        <f>J196</f>
        <v>0</v>
      </c>
      <c r="L102" s="132"/>
    </row>
    <row r="103" spans="2:12" s="10" customFormat="1" ht="19.9" customHeight="1">
      <c r="B103" s="132"/>
      <c r="D103" s="133" t="s">
        <v>113</v>
      </c>
      <c r="E103" s="134"/>
      <c r="F103" s="134"/>
      <c r="G103" s="134"/>
      <c r="H103" s="134"/>
      <c r="I103" s="135"/>
      <c r="J103" s="136">
        <f>J221</f>
        <v>0</v>
      </c>
      <c r="L103" s="132"/>
    </row>
    <row r="104" spans="2:12" s="9" customFormat="1" ht="24.95" customHeight="1">
      <c r="B104" s="127"/>
      <c r="D104" s="128" t="s">
        <v>114</v>
      </c>
      <c r="E104" s="129"/>
      <c r="F104" s="129"/>
      <c r="G104" s="129"/>
      <c r="H104" s="129"/>
      <c r="I104" s="130"/>
      <c r="J104" s="131">
        <f>J223</f>
        <v>0</v>
      </c>
      <c r="L104" s="127"/>
    </row>
    <row r="105" spans="2:12" s="10" customFormat="1" ht="19.9" customHeight="1">
      <c r="B105" s="132"/>
      <c r="D105" s="133" t="s">
        <v>116</v>
      </c>
      <c r="E105" s="134"/>
      <c r="F105" s="134"/>
      <c r="G105" s="134"/>
      <c r="H105" s="134"/>
      <c r="I105" s="135"/>
      <c r="J105" s="136">
        <f>J224</f>
        <v>0</v>
      </c>
      <c r="L105" s="132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121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122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122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66" t="str">
        <f>E7</f>
        <v>Obnova školního sportoviště-otevřené hřiště</v>
      </c>
      <c r="F115" s="267"/>
      <c r="G115" s="267"/>
      <c r="H115" s="267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98</v>
      </c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43" t="str">
        <f>E9</f>
        <v>02 - SO 02 Sportovní plocha</v>
      </c>
      <c r="F117" s="265"/>
      <c r="G117" s="265"/>
      <c r="H117" s="265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20</v>
      </c>
      <c r="D119" s="33"/>
      <c r="E119" s="33"/>
      <c r="F119" s="26" t="str">
        <f>F12</f>
        <v>Kutná Hora</v>
      </c>
      <c r="G119" s="33"/>
      <c r="H119" s="33"/>
      <c r="I119" s="98" t="s">
        <v>22</v>
      </c>
      <c r="J119" s="56">
        <f>IF(J12="","",J12)</f>
        <v>44793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40.15" customHeight="1">
      <c r="A121" s="33"/>
      <c r="B121" s="34"/>
      <c r="C121" s="28" t="s">
        <v>23</v>
      </c>
      <c r="D121" s="33"/>
      <c r="E121" s="33"/>
      <c r="F121" s="26" t="str">
        <f>E15</f>
        <v>SOŠ a SOU řemesel, Kutná Hora, Čáslavská 202</v>
      </c>
      <c r="G121" s="33"/>
      <c r="H121" s="33"/>
      <c r="I121" s="98" t="s">
        <v>30</v>
      </c>
      <c r="J121" s="31" t="str">
        <f>E21</f>
        <v>Pitter Design, s.r.o.Schulhoffova 1632  Pardubice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28</v>
      </c>
      <c r="D122" s="33"/>
      <c r="E122" s="33"/>
      <c r="F122" s="26" t="str">
        <f>IF(E18="","",E18)</f>
        <v>Vyplň údaj</v>
      </c>
      <c r="G122" s="33"/>
      <c r="H122" s="33"/>
      <c r="I122" s="98" t="s">
        <v>34</v>
      </c>
      <c r="J122" s="31" t="str">
        <f>E24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37"/>
      <c r="B124" s="138"/>
      <c r="C124" s="139" t="s">
        <v>123</v>
      </c>
      <c r="D124" s="140" t="s">
        <v>62</v>
      </c>
      <c r="E124" s="140" t="s">
        <v>58</v>
      </c>
      <c r="F124" s="140" t="s">
        <v>59</v>
      </c>
      <c r="G124" s="140" t="s">
        <v>124</v>
      </c>
      <c r="H124" s="140" t="s">
        <v>125</v>
      </c>
      <c r="I124" s="141" t="s">
        <v>126</v>
      </c>
      <c r="J124" s="140" t="s">
        <v>102</v>
      </c>
      <c r="K124" s="142" t="s">
        <v>127</v>
      </c>
      <c r="L124" s="143"/>
      <c r="M124" s="63" t="s">
        <v>1</v>
      </c>
      <c r="N124" s="64" t="s">
        <v>41</v>
      </c>
      <c r="O124" s="64" t="s">
        <v>128</v>
      </c>
      <c r="P124" s="64" t="s">
        <v>129</v>
      </c>
      <c r="Q124" s="64" t="s">
        <v>130</v>
      </c>
      <c r="R124" s="64" t="s">
        <v>131</v>
      </c>
      <c r="S124" s="64" t="s">
        <v>132</v>
      </c>
      <c r="T124" s="65" t="s">
        <v>133</v>
      </c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</row>
    <row r="125" spans="1:63" s="2" customFormat="1" ht="22.9" customHeight="1">
      <c r="A125" s="33"/>
      <c r="B125" s="34"/>
      <c r="C125" s="70" t="s">
        <v>134</v>
      </c>
      <c r="D125" s="33"/>
      <c r="E125" s="33"/>
      <c r="F125" s="33"/>
      <c r="G125" s="33"/>
      <c r="H125" s="33"/>
      <c r="I125" s="97"/>
      <c r="J125" s="144">
        <f>BK125</f>
        <v>0</v>
      </c>
      <c r="K125" s="33"/>
      <c r="L125" s="34"/>
      <c r="M125" s="66"/>
      <c r="N125" s="57"/>
      <c r="O125" s="67"/>
      <c r="P125" s="145">
        <f>P126+P223</f>
        <v>0</v>
      </c>
      <c r="Q125" s="67"/>
      <c r="R125" s="145">
        <f>R126+R223</f>
        <v>64.76915288000001</v>
      </c>
      <c r="S125" s="67"/>
      <c r="T125" s="146">
        <f>T126+T223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76</v>
      </c>
      <c r="AU125" s="18" t="s">
        <v>104</v>
      </c>
      <c r="BK125" s="147">
        <f>BK126+BK223</f>
        <v>0</v>
      </c>
    </row>
    <row r="126" spans="2:63" s="12" customFormat="1" ht="25.9" customHeight="1">
      <c r="B126" s="148"/>
      <c r="D126" s="149" t="s">
        <v>76</v>
      </c>
      <c r="E126" s="150" t="s">
        <v>135</v>
      </c>
      <c r="F126" s="150" t="s">
        <v>136</v>
      </c>
      <c r="I126" s="151"/>
      <c r="J126" s="152">
        <f>BK126</f>
        <v>0</v>
      </c>
      <c r="L126" s="148"/>
      <c r="M126" s="153"/>
      <c r="N126" s="154"/>
      <c r="O126" s="154"/>
      <c r="P126" s="155">
        <f>P127+P129+P131+P136+P196+P221</f>
        <v>0</v>
      </c>
      <c r="Q126" s="154"/>
      <c r="R126" s="155">
        <f>R127+R129+R131+R136+R196+R221</f>
        <v>64.76312952</v>
      </c>
      <c r="S126" s="154"/>
      <c r="T126" s="156">
        <f>T127+T129+T131+T136+T196+T221</f>
        <v>0</v>
      </c>
      <c r="AR126" s="149" t="s">
        <v>85</v>
      </c>
      <c r="AT126" s="157" t="s">
        <v>76</v>
      </c>
      <c r="AU126" s="157" t="s">
        <v>77</v>
      </c>
      <c r="AY126" s="149" t="s">
        <v>137</v>
      </c>
      <c r="BK126" s="158">
        <f>BK127+BK129+BK131+BK136+BK196+BK221</f>
        <v>0</v>
      </c>
    </row>
    <row r="127" spans="2:63" s="12" customFormat="1" ht="22.9" customHeight="1">
      <c r="B127" s="148"/>
      <c r="D127" s="149" t="s">
        <v>76</v>
      </c>
      <c r="E127" s="159" t="s">
        <v>85</v>
      </c>
      <c r="F127" s="159" t="s">
        <v>138</v>
      </c>
      <c r="I127" s="151"/>
      <c r="J127" s="160">
        <f>BK127</f>
        <v>0</v>
      </c>
      <c r="L127" s="148"/>
      <c r="M127" s="153"/>
      <c r="N127" s="154"/>
      <c r="O127" s="154"/>
      <c r="P127" s="155">
        <f>P128</f>
        <v>0</v>
      </c>
      <c r="Q127" s="154"/>
      <c r="R127" s="155">
        <f>R128</f>
        <v>0</v>
      </c>
      <c r="S127" s="154"/>
      <c r="T127" s="156">
        <f>T128</f>
        <v>0</v>
      </c>
      <c r="AR127" s="149" t="s">
        <v>85</v>
      </c>
      <c r="AT127" s="157" t="s">
        <v>76</v>
      </c>
      <c r="AU127" s="157" t="s">
        <v>85</v>
      </c>
      <c r="AY127" s="149" t="s">
        <v>137</v>
      </c>
      <c r="BK127" s="158">
        <f>BK128</f>
        <v>0</v>
      </c>
    </row>
    <row r="128" spans="1:65" s="2" customFormat="1" ht="16.5" customHeight="1">
      <c r="A128" s="33"/>
      <c r="B128" s="161"/>
      <c r="C128" s="162" t="s">
        <v>85</v>
      </c>
      <c r="D128" s="162" t="s">
        <v>139</v>
      </c>
      <c r="E128" s="163" t="s">
        <v>592</v>
      </c>
      <c r="F128" s="164" t="s">
        <v>593</v>
      </c>
      <c r="G128" s="165" t="s">
        <v>1</v>
      </c>
      <c r="H128" s="166">
        <v>1</v>
      </c>
      <c r="I128" s="167"/>
      <c r="J128" s="168">
        <f>ROUND(I128*H128,2)</f>
        <v>0</v>
      </c>
      <c r="K128" s="164" t="s">
        <v>1</v>
      </c>
      <c r="L128" s="34"/>
      <c r="M128" s="169" t="s">
        <v>1</v>
      </c>
      <c r="N128" s="170" t="s">
        <v>42</v>
      </c>
      <c r="O128" s="59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3" t="s">
        <v>143</v>
      </c>
      <c r="AT128" s="173" t="s">
        <v>139</v>
      </c>
      <c r="AU128" s="173" t="s">
        <v>87</v>
      </c>
      <c r="AY128" s="18" t="s">
        <v>137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8" t="s">
        <v>85</v>
      </c>
      <c r="BK128" s="174">
        <f>ROUND(I128*H128,2)</f>
        <v>0</v>
      </c>
      <c r="BL128" s="18" t="s">
        <v>143</v>
      </c>
      <c r="BM128" s="173" t="s">
        <v>594</v>
      </c>
    </row>
    <row r="129" spans="2:63" s="12" customFormat="1" ht="22.9" customHeight="1">
      <c r="B129" s="148"/>
      <c r="D129" s="149" t="s">
        <v>76</v>
      </c>
      <c r="E129" s="159" t="s">
        <v>87</v>
      </c>
      <c r="F129" s="159" t="s">
        <v>259</v>
      </c>
      <c r="I129" s="151"/>
      <c r="J129" s="160">
        <f>BK129</f>
        <v>0</v>
      </c>
      <c r="L129" s="148"/>
      <c r="M129" s="153"/>
      <c r="N129" s="154"/>
      <c r="O129" s="154"/>
      <c r="P129" s="155">
        <f>P130</f>
        <v>0</v>
      </c>
      <c r="Q129" s="154"/>
      <c r="R129" s="155">
        <f>R130</f>
        <v>0</v>
      </c>
      <c r="S129" s="154"/>
      <c r="T129" s="156">
        <f>T130</f>
        <v>0</v>
      </c>
      <c r="AR129" s="149" t="s">
        <v>85</v>
      </c>
      <c r="AT129" s="157" t="s">
        <v>76</v>
      </c>
      <c r="AU129" s="157" t="s">
        <v>85</v>
      </c>
      <c r="AY129" s="149" t="s">
        <v>137</v>
      </c>
      <c r="BK129" s="158">
        <f>BK130</f>
        <v>0</v>
      </c>
    </row>
    <row r="130" spans="1:65" s="2" customFormat="1" ht="16.5" customHeight="1">
      <c r="A130" s="33"/>
      <c r="B130" s="161"/>
      <c r="C130" s="162" t="s">
        <v>87</v>
      </c>
      <c r="D130" s="162" t="s">
        <v>139</v>
      </c>
      <c r="E130" s="163" t="s">
        <v>595</v>
      </c>
      <c r="F130" s="164" t="s">
        <v>596</v>
      </c>
      <c r="G130" s="165" t="s">
        <v>1</v>
      </c>
      <c r="H130" s="166">
        <v>1</v>
      </c>
      <c r="I130" s="167"/>
      <c r="J130" s="168">
        <f>ROUND(I130*H130,2)</f>
        <v>0</v>
      </c>
      <c r="K130" s="164" t="s">
        <v>1</v>
      </c>
      <c r="L130" s="34"/>
      <c r="M130" s="169" t="s">
        <v>1</v>
      </c>
      <c r="N130" s="170" t="s">
        <v>42</v>
      </c>
      <c r="O130" s="59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3" t="s">
        <v>143</v>
      </c>
      <c r="AT130" s="173" t="s">
        <v>139</v>
      </c>
      <c r="AU130" s="173" t="s">
        <v>87</v>
      </c>
      <c r="AY130" s="18" t="s">
        <v>137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8" t="s">
        <v>85</v>
      </c>
      <c r="BK130" s="174">
        <f>ROUND(I130*H130,2)</f>
        <v>0</v>
      </c>
      <c r="BL130" s="18" t="s">
        <v>143</v>
      </c>
      <c r="BM130" s="173" t="s">
        <v>597</v>
      </c>
    </row>
    <row r="131" spans="2:63" s="12" customFormat="1" ht="22.9" customHeight="1">
      <c r="B131" s="148"/>
      <c r="D131" s="149" t="s">
        <v>76</v>
      </c>
      <c r="E131" s="159" t="s">
        <v>154</v>
      </c>
      <c r="F131" s="159" t="s">
        <v>328</v>
      </c>
      <c r="I131" s="151"/>
      <c r="J131" s="160">
        <f>BK131</f>
        <v>0</v>
      </c>
      <c r="L131" s="148"/>
      <c r="M131" s="153"/>
      <c r="N131" s="154"/>
      <c r="O131" s="154"/>
      <c r="P131" s="155">
        <f>SUM(P132:P135)</f>
        <v>0</v>
      </c>
      <c r="Q131" s="154"/>
      <c r="R131" s="155">
        <f>SUM(R132:R135)</f>
        <v>1.46312</v>
      </c>
      <c r="S131" s="154"/>
      <c r="T131" s="156">
        <f>SUM(T132:T135)</f>
        <v>0</v>
      </c>
      <c r="AR131" s="149" t="s">
        <v>85</v>
      </c>
      <c r="AT131" s="157" t="s">
        <v>76</v>
      </c>
      <c r="AU131" s="157" t="s">
        <v>85</v>
      </c>
      <c r="AY131" s="149" t="s">
        <v>137</v>
      </c>
      <c r="BK131" s="158">
        <f>SUM(BK132:BK135)</f>
        <v>0</v>
      </c>
    </row>
    <row r="132" spans="1:65" s="2" customFormat="1" ht="21.75" customHeight="1">
      <c r="A132" s="33"/>
      <c r="B132" s="161"/>
      <c r="C132" s="162" t="s">
        <v>154</v>
      </c>
      <c r="D132" s="162" t="s">
        <v>139</v>
      </c>
      <c r="E132" s="163" t="s">
        <v>330</v>
      </c>
      <c r="F132" s="164" t="s">
        <v>331</v>
      </c>
      <c r="G132" s="165" t="s">
        <v>332</v>
      </c>
      <c r="H132" s="166">
        <v>8</v>
      </c>
      <c r="I132" s="167"/>
      <c r="J132" s="168">
        <f>ROUND(I132*H132,2)</f>
        <v>0</v>
      </c>
      <c r="K132" s="164" t="s">
        <v>1</v>
      </c>
      <c r="L132" s="34"/>
      <c r="M132" s="169" t="s">
        <v>1</v>
      </c>
      <c r="N132" s="170" t="s">
        <v>42</v>
      </c>
      <c r="O132" s="59"/>
      <c r="P132" s="171">
        <f>O132*H132</f>
        <v>0</v>
      </c>
      <c r="Q132" s="171">
        <v>0.17489</v>
      </c>
      <c r="R132" s="171">
        <f>Q132*H132</f>
        <v>1.39912</v>
      </c>
      <c r="S132" s="171">
        <v>0</v>
      </c>
      <c r="T132" s="17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3" t="s">
        <v>143</v>
      </c>
      <c r="AT132" s="173" t="s">
        <v>139</v>
      </c>
      <c r="AU132" s="173" t="s">
        <v>87</v>
      </c>
      <c r="AY132" s="18" t="s">
        <v>137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8" t="s">
        <v>85</v>
      </c>
      <c r="BK132" s="174">
        <f>ROUND(I132*H132,2)</f>
        <v>0</v>
      </c>
      <c r="BL132" s="18" t="s">
        <v>143</v>
      </c>
      <c r="BM132" s="173" t="s">
        <v>333</v>
      </c>
    </row>
    <row r="133" spans="2:51" s="14" customFormat="1" ht="12">
      <c r="B133" s="183"/>
      <c r="D133" s="176" t="s">
        <v>145</v>
      </c>
      <c r="E133" s="184" t="s">
        <v>1</v>
      </c>
      <c r="F133" s="185" t="s">
        <v>598</v>
      </c>
      <c r="H133" s="186">
        <v>8</v>
      </c>
      <c r="I133" s="187"/>
      <c r="L133" s="183"/>
      <c r="M133" s="188"/>
      <c r="N133" s="189"/>
      <c r="O133" s="189"/>
      <c r="P133" s="189"/>
      <c r="Q133" s="189"/>
      <c r="R133" s="189"/>
      <c r="S133" s="189"/>
      <c r="T133" s="190"/>
      <c r="AT133" s="184" t="s">
        <v>145</v>
      </c>
      <c r="AU133" s="184" t="s">
        <v>87</v>
      </c>
      <c r="AV133" s="14" t="s">
        <v>87</v>
      </c>
      <c r="AW133" s="14" t="s">
        <v>33</v>
      </c>
      <c r="AX133" s="14" t="s">
        <v>77</v>
      </c>
      <c r="AY133" s="184" t="s">
        <v>137</v>
      </c>
    </row>
    <row r="134" spans="2:51" s="15" customFormat="1" ht="12">
      <c r="B134" s="191"/>
      <c r="D134" s="176" t="s">
        <v>145</v>
      </c>
      <c r="E134" s="192" t="s">
        <v>1</v>
      </c>
      <c r="F134" s="193" t="s">
        <v>149</v>
      </c>
      <c r="H134" s="194">
        <v>8</v>
      </c>
      <c r="I134" s="195"/>
      <c r="L134" s="191"/>
      <c r="M134" s="196"/>
      <c r="N134" s="197"/>
      <c r="O134" s="197"/>
      <c r="P134" s="197"/>
      <c r="Q134" s="197"/>
      <c r="R134" s="197"/>
      <c r="S134" s="197"/>
      <c r="T134" s="198"/>
      <c r="AT134" s="192" t="s">
        <v>145</v>
      </c>
      <c r="AU134" s="192" t="s">
        <v>87</v>
      </c>
      <c r="AV134" s="15" t="s">
        <v>143</v>
      </c>
      <c r="AW134" s="15" t="s">
        <v>33</v>
      </c>
      <c r="AX134" s="15" t="s">
        <v>85</v>
      </c>
      <c r="AY134" s="192" t="s">
        <v>137</v>
      </c>
    </row>
    <row r="135" spans="1:65" s="2" customFormat="1" ht="21.75" customHeight="1">
      <c r="A135" s="33"/>
      <c r="B135" s="161"/>
      <c r="C135" s="199" t="s">
        <v>143</v>
      </c>
      <c r="D135" s="199" t="s">
        <v>253</v>
      </c>
      <c r="E135" s="200" t="s">
        <v>336</v>
      </c>
      <c r="F135" s="201" t="s">
        <v>337</v>
      </c>
      <c r="G135" s="202" t="s">
        <v>332</v>
      </c>
      <c r="H135" s="203">
        <v>8</v>
      </c>
      <c r="I135" s="204"/>
      <c r="J135" s="205">
        <f>ROUND(I135*H135,2)</f>
        <v>0</v>
      </c>
      <c r="K135" s="201" t="s">
        <v>1</v>
      </c>
      <c r="L135" s="206"/>
      <c r="M135" s="207" t="s">
        <v>1</v>
      </c>
      <c r="N135" s="208" t="s">
        <v>42</v>
      </c>
      <c r="O135" s="59"/>
      <c r="P135" s="171">
        <f>O135*H135</f>
        <v>0</v>
      </c>
      <c r="Q135" s="171">
        <v>0.008</v>
      </c>
      <c r="R135" s="171">
        <f>Q135*H135</f>
        <v>0.064</v>
      </c>
      <c r="S135" s="171">
        <v>0</v>
      </c>
      <c r="T135" s="17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3" t="s">
        <v>201</v>
      </c>
      <c r="AT135" s="173" t="s">
        <v>253</v>
      </c>
      <c r="AU135" s="173" t="s">
        <v>87</v>
      </c>
      <c r="AY135" s="18" t="s">
        <v>137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8" t="s">
        <v>85</v>
      </c>
      <c r="BK135" s="174">
        <f>ROUND(I135*H135,2)</f>
        <v>0</v>
      </c>
      <c r="BL135" s="18" t="s">
        <v>143</v>
      </c>
      <c r="BM135" s="173" t="s">
        <v>338</v>
      </c>
    </row>
    <row r="136" spans="2:63" s="12" customFormat="1" ht="22.9" customHeight="1">
      <c r="B136" s="148"/>
      <c r="D136" s="149" t="s">
        <v>76</v>
      </c>
      <c r="E136" s="159" t="s">
        <v>167</v>
      </c>
      <c r="F136" s="159" t="s">
        <v>354</v>
      </c>
      <c r="I136" s="151"/>
      <c r="J136" s="160">
        <f>BK136</f>
        <v>0</v>
      </c>
      <c r="L136" s="148"/>
      <c r="M136" s="153"/>
      <c r="N136" s="154"/>
      <c r="O136" s="154"/>
      <c r="P136" s="155">
        <f>SUM(P137:P195)</f>
        <v>0</v>
      </c>
      <c r="Q136" s="154"/>
      <c r="R136" s="155">
        <f>SUM(R137:R195)</f>
        <v>28.426473</v>
      </c>
      <c r="S136" s="154"/>
      <c r="T136" s="156">
        <f>SUM(T137:T195)</f>
        <v>0</v>
      </c>
      <c r="AR136" s="149" t="s">
        <v>85</v>
      </c>
      <c r="AT136" s="157" t="s">
        <v>76</v>
      </c>
      <c r="AU136" s="157" t="s">
        <v>85</v>
      </c>
      <c r="AY136" s="149" t="s">
        <v>137</v>
      </c>
      <c r="BK136" s="158">
        <f>SUM(BK137:BK195)</f>
        <v>0</v>
      </c>
    </row>
    <row r="137" spans="1:65" s="2" customFormat="1" ht="16.5" customHeight="1">
      <c r="A137" s="33"/>
      <c r="B137" s="161"/>
      <c r="C137" s="162" t="s">
        <v>167</v>
      </c>
      <c r="D137" s="162" t="s">
        <v>139</v>
      </c>
      <c r="E137" s="163" t="s">
        <v>356</v>
      </c>
      <c r="F137" s="164" t="s">
        <v>357</v>
      </c>
      <c r="G137" s="165" t="s">
        <v>142</v>
      </c>
      <c r="H137" s="166">
        <v>516</v>
      </c>
      <c r="I137" s="167"/>
      <c r="J137" s="168">
        <f>ROUND(I137*H137,2)</f>
        <v>0</v>
      </c>
      <c r="K137" s="164" t="s">
        <v>1237</v>
      </c>
      <c r="L137" s="34"/>
      <c r="M137" s="169" t="s">
        <v>1</v>
      </c>
      <c r="N137" s="170" t="s">
        <v>42</v>
      </c>
      <c r="O137" s="59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3" t="s">
        <v>143</v>
      </c>
      <c r="AT137" s="173" t="s">
        <v>139</v>
      </c>
      <c r="AU137" s="173" t="s">
        <v>87</v>
      </c>
      <c r="AY137" s="18" t="s">
        <v>137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8" t="s">
        <v>85</v>
      </c>
      <c r="BK137" s="174">
        <f>ROUND(I137*H137,2)</f>
        <v>0</v>
      </c>
      <c r="BL137" s="18" t="s">
        <v>143</v>
      </c>
      <c r="BM137" s="173" t="s">
        <v>358</v>
      </c>
    </row>
    <row r="138" spans="2:51" s="13" customFormat="1" ht="12">
      <c r="B138" s="175"/>
      <c r="D138" s="176" t="s">
        <v>145</v>
      </c>
      <c r="E138" s="177" t="s">
        <v>1</v>
      </c>
      <c r="F138" s="178" t="s">
        <v>599</v>
      </c>
      <c r="H138" s="177" t="s">
        <v>1</v>
      </c>
      <c r="I138" s="179"/>
      <c r="L138" s="175"/>
      <c r="M138" s="180"/>
      <c r="N138" s="181"/>
      <c r="O138" s="181"/>
      <c r="P138" s="181"/>
      <c r="Q138" s="181"/>
      <c r="R138" s="181"/>
      <c r="S138" s="181"/>
      <c r="T138" s="182"/>
      <c r="AT138" s="177" t="s">
        <v>145</v>
      </c>
      <c r="AU138" s="177" t="s">
        <v>87</v>
      </c>
      <c r="AV138" s="13" t="s">
        <v>85</v>
      </c>
      <c r="AW138" s="13" t="s">
        <v>33</v>
      </c>
      <c r="AX138" s="13" t="s">
        <v>77</v>
      </c>
      <c r="AY138" s="177" t="s">
        <v>137</v>
      </c>
    </row>
    <row r="139" spans="2:51" s="13" customFormat="1" ht="12">
      <c r="B139" s="175"/>
      <c r="D139" s="176" t="s">
        <v>145</v>
      </c>
      <c r="E139" s="177" t="s">
        <v>1</v>
      </c>
      <c r="F139" s="178" t="s">
        <v>600</v>
      </c>
      <c r="H139" s="177" t="s">
        <v>1</v>
      </c>
      <c r="I139" s="179"/>
      <c r="L139" s="175"/>
      <c r="M139" s="180"/>
      <c r="N139" s="181"/>
      <c r="O139" s="181"/>
      <c r="P139" s="181"/>
      <c r="Q139" s="181"/>
      <c r="R139" s="181"/>
      <c r="S139" s="181"/>
      <c r="T139" s="182"/>
      <c r="AT139" s="177" t="s">
        <v>145</v>
      </c>
      <c r="AU139" s="177" t="s">
        <v>87</v>
      </c>
      <c r="AV139" s="13" t="s">
        <v>85</v>
      </c>
      <c r="AW139" s="13" t="s">
        <v>33</v>
      </c>
      <c r="AX139" s="13" t="s">
        <v>77</v>
      </c>
      <c r="AY139" s="177" t="s">
        <v>137</v>
      </c>
    </row>
    <row r="140" spans="2:51" s="14" customFormat="1" ht="12">
      <c r="B140" s="183"/>
      <c r="D140" s="176" t="s">
        <v>145</v>
      </c>
      <c r="E140" s="184" t="s">
        <v>1</v>
      </c>
      <c r="F140" s="185" t="s">
        <v>601</v>
      </c>
      <c r="H140" s="186">
        <v>453.6</v>
      </c>
      <c r="I140" s="187"/>
      <c r="L140" s="183"/>
      <c r="M140" s="188"/>
      <c r="N140" s="189"/>
      <c r="O140" s="189"/>
      <c r="P140" s="189"/>
      <c r="Q140" s="189"/>
      <c r="R140" s="189"/>
      <c r="S140" s="189"/>
      <c r="T140" s="190"/>
      <c r="AT140" s="184" t="s">
        <v>145</v>
      </c>
      <c r="AU140" s="184" t="s">
        <v>87</v>
      </c>
      <c r="AV140" s="14" t="s">
        <v>87</v>
      </c>
      <c r="AW140" s="14" t="s">
        <v>33</v>
      </c>
      <c r="AX140" s="14" t="s">
        <v>77</v>
      </c>
      <c r="AY140" s="184" t="s">
        <v>137</v>
      </c>
    </row>
    <row r="141" spans="2:51" s="13" customFormat="1" ht="12">
      <c r="B141" s="175"/>
      <c r="D141" s="176" t="s">
        <v>145</v>
      </c>
      <c r="E141" s="177" t="s">
        <v>1</v>
      </c>
      <c r="F141" s="178" t="s">
        <v>602</v>
      </c>
      <c r="H141" s="177" t="s">
        <v>1</v>
      </c>
      <c r="I141" s="179"/>
      <c r="L141" s="175"/>
      <c r="M141" s="180"/>
      <c r="N141" s="181"/>
      <c r="O141" s="181"/>
      <c r="P141" s="181"/>
      <c r="Q141" s="181"/>
      <c r="R141" s="181"/>
      <c r="S141" s="181"/>
      <c r="T141" s="182"/>
      <c r="AT141" s="177" t="s">
        <v>145</v>
      </c>
      <c r="AU141" s="177" t="s">
        <v>87</v>
      </c>
      <c r="AV141" s="13" t="s">
        <v>85</v>
      </c>
      <c r="AW141" s="13" t="s">
        <v>33</v>
      </c>
      <c r="AX141" s="13" t="s">
        <v>77</v>
      </c>
      <c r="AY141" s="177" t="s">
        <v>137</v>
      </c>
    </row>
    <row r="142" spans="2:51" s="14" customFormat="1" ht="12">
      <c r="B142" s="183"/>
      <c r="D142" s="176" t="s">
        <v>145</v>
      </c>
      <c r="E142" s="184" t="s">
        <v>1</v>
      </c>
      <c r="F142" s="185" t="s">
        <v>603</v>
      </c>
      <c r="H142" s="186">
        <v>62.4</v>
      </c>
      <c r="I142" s="187"/>
      <c r="L142" s="183"/>
      <c r="M142" s="188"/>
      <c r="N142" s="189"/>
      <c r="O142" s="189"/>
      <c r="P142" s="189"/>
      <c r="Q142" s="189"/>
      <c r="R142" s="189"/>
      <c r="S142" s="189"/>
      <c r="T142" s="190"/>
      <c r="AT142" s="184" t="s">
        <v>145</v>
      </c>
      <c r="AU142" s="184" t="s">
        <v>87</v>
      </c>
      <c r="AV142" s="14" t="s">
        <v>87</v>
      </c>
      <c r="AW142" s="14" t="s">
        <v>33</v>
      </c>
      <c r="AX142" s="14" t="s">
        <v>77</v>
      </c>
      <c r="AY142" s="184" t="s">
        <v>137</v>
      </c>
    </row>
    <row r="143" spans="2:51" s="15" customFormat="1" ht="12">
      <c r="B143" s="191"/>
      <c r="D143" s="176" t="s">
        <v>145</v>
      </c>
      <c r="E143" s="192" t="s">
        <v>1</v>
      </c>
      <c r="F143" s="193" t="s">
        <v>149</v>
      </c>
      <c r="H143" s="194">
        <v>516</v>
      </c>
      <c r="I143" s="195"/>
      <c r="L143" s="191"/>
      <c r="M143" s="196"/>
      <c r="N143" s="197"/>
      <c r="O143" s="197"/>
      <c r="P143" s="197"/>
      <c r="Q143" s="197"/>
      <c r="R143" s="197"/>
      <c r="S143" s="197"/>
      <c r="T143" s="198"/>
      <c r="AT143" s="192" t="s">
        <v>145</v>
      </c>
      <c r="AU143" s="192" t="s">
        <v>87</v>
      </c>
      <c r="AV143" s="15" t="s">
        <v>143</v>
      </c>
      <c r="AW143" s="15" t="s">
        <v>33</v>
      </c>
      <c r="AX143" s="15" t="s">
        <v>85</v>
      </c>
      <c r="AY143" s="192" t="s">
        <v>137</v>
      </c>
    </row>
    <row r="144" spans="1:65" s="2" customFormat="1" ht="21.75" customHeight="1">
      <c r="A144" s="33"/>
      <c r="B144" s="161"/>
      <c r="C144" s="162" t="s">
        <v>187</v>
      </c>
      <c r="D144" s="162" t="s">
        <v>139</v>
      </c>
      <c r="E144" s="163" t="s">
        <v>604</v>
      </c>
      <c r="F144" s="164" t="s">
        <v>605</v>
      </c>
      <c r="G144" s="165" t="s">
        <v>142</v>
      </c>
      <c r="H144" s="166">
        <v>143.28</v>
      </c>
      <c r="I144" s="167"/>
      <c r="J144" s="168">
        <f>ROUND(I144*H144,2)</f>
        <v>0</v>
      </c>
      <c r="K144" s="164" t="s">
        <v>1237</v>
      </c>
      <c r="L144" s="34"/>
      <c r="M144" s="169" t="s">
        <v>1</v>
      </c>
      <c r="N144" s="170" t="s">
        <v>42</v>
      </c>
      <c r="O144" s="59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3" t="s">
        <v>143</v>
      </c>
      <c r="AT144" s="173" t="s">
        <v>139</v>
      </c>
      <c r="AU144" s="173" t="s">
        <v>87</v>
      </c>
      <c r="AY144" s="18" t="s">
        <v>137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8" t="s">
        <v>85</v>
      </c>
      <c r="BK144" s="174">
        <f>ROUND(I144*H144,2)</f>
        <v>0</v>
      </c>
      <c r="BL144" s="18" t="s">
        <v>143</v>
      </c>
      <c r="BM144" s="173" t="s">
        <v>606</v>
      </c>
    </row>
    <row r="145" spans="2:51" s="13" customFormat="1" ht="12">
      <c r="B145" s="175"/>
      <c r="D145" s="176" t="s">
        <v>145</v>
      </c>
      <c r="E145" s="177" t="s">
        <v>1</v>
      </c>
      <c r="F145" s="178" t="s">
        <v>607</v>
      </c>
      <c r="H145" s="177" t="s">
        <v>1</v>
      </c>
      <c r="I145" s="179"/>
      <c r="L145" s="175"/>
      <c r="M145" s="180"/>
      <c r="N145" s="181"/>
      <c r="O145" s="181"/>
      <c r="P145" s="181"/>
      <c r="Q145" s="181"/>
      <c r="R145" s="181"/>
      <c r="S145" s="181"/>
      <c r="T145" s="182"/>
      <c r="AT145" s="177" t="s">
        <v>145</v>
      </c>
      <c r="AU145" s="177" t="s">
        <v>87</v>
      </c>
      <c r="AV145" s="13" t="s">
        <v>85</v>
      </c>
      <c r="AW145" s="13" t="s">
        <v>33</v>
      </c>
      <c r="AX145" s="13" t="s">
        <v>77</v>
      </c>
      <c r="AY145" s="177" t="s">
        <v>137</v>
      </c>
    </row>
    <row r="146" spans="2:51" s="14" customFormat="1" ht="12">
      <c r="B146" s="183"/>
      <c r="D146" s="176" t="s">
        <v>145</v>
      </c>
      <c r="E146" s="184" t="s">
        <v>1</v>
      </c>
      <c r="F146" s="185" t="s">
        <v>608</v>
      </c>
      <c r="H146" s="186">
        <v>18.72</v>
      </c>
      <c r="I146" s="187"/>
      <c r="L146" s="183"/>
      <c r="M146" s="188"/>
      <c r="N146" s="189"/>
      <c r="O146" s="189"/>
      <c r="P146" s="189"/>
      <c r="Q146" s="189"/>
      <c r="R146" s="189"/>
      <c r="S146" s="189"/>
      <c r="T146" s="190"/>
      <c r="AT146" s="184" t="s">
        <v>145</v>
      </c>
      <c r="AU146" s="184" t="s">
        <v>87</v>
      </c>
      <c r="AV146" s="14" t="s">
        <v>87</v>
      </c>
      <c r="AW146" s="14" t="s">
        <v>33</v>
      </c>
      <c r="AX146" s="14" t="s">
        <v>77</v>
      </c>
      <c r="AY146" s="184" t="s">
        <v>137</v>
      </c>
    </row>
    <row r="147" spans="2:51" s="14" customFormat="1" ht="12">
      <c r="B147" s="183"/>
      <c r="D147" s="176" t="s">
        <v>145</v>
      </c>
      <c r="E147" s="184" t="s">
        <v>1</v>
      </c>
      <c r="F147" s="185" t="s">
        <v>609</v>
      </c>
      <c r="H147" s="186">
        <v>42.96</v>
      </c>
      <c r="I147" s="187"/>
      <c r="L147" s="183"/>
      <c r="M147" s="188"/>
      <c r="N147" s="189"/>
      <c r="O147" s="189"/>
      <c r="P147" s="189"/>
      <c r="Q147" s="189"/>
      <c r="R147" s="189"/>
      <c r="S147" s="189"/>
      <c r="T147" s="190"/>
      <c r="AT147" s="184" t="s">
        <v>145</v>
      </c>
      <c r="AU147" s="184" t="s">
        <v>87</v>
      </c>
      <c r="AV147" s="14" t="s">
        <v>87</v>
      </c>
      <c r="AW147" s="14" t="s">
        <v>33</v>
      </c>
      <c r="AX147" s="14" t="s">
        <v>77</v>
      </c>
      <c r="AY147" s="184" t="s">
        <v>137</v>
      </c>
    </row>
    <row r="148" spans="2:51" s="14" customFormat="1" ht="12">
      <c r="B148" s="183"/>
      <c r="D148" s="176" t="s">
        <v>145</v>
      </c>
      <c r="E148" s="184" t="s">
        <v>1</v>
      </c>
      <c r="F148" s="185" t="s">
        <v>610</v>
      </c>
      <c r="H148" s="186">
        <v>81.6</v>
      </c>
      <c r="I148" s="187"/>
      <c r="L148" s="183"/>
      <c r="M148" s="188"/>
      <c r="N148" s="189"/>
      <c r="O148" s="189"/>
      <c r="P148" s="189"/>
      <c r="Q148" s="189"/>
      <c r="R148" s="189"/>
      <c r="S148" s="189"/>
      <c r="T148" s="190"/>
      <c r="AT148" s="184" t="s">
        <v>145</v>
      </c>
      <c r="AU148" s="184" t="s">
        <v>87</v>
      </c>
      <c r="AV148" s="14" t="s">
        <v>87</v>
      </c>
      <c r="AW148" s="14" t="s">
        <v>33</v>
      </c>
      <c r="AX148" s="14" t="s">
        <v>77</v>
      </c>
      <c r="AY148" s="184" t="s">
        <v>137</v>
      </c>
    </row>
    <row r="149" spans="2:51" s="15" customFormat="1" ht="12">
      <c r="B149" s="191"/>
      <c r="D149" s="176" t="s">
        <v>145</v>
      </c>
      <c r="E149" s="192" t="s">
        <v>1</v>
      </c>
      <c r="F149" s="193" t="s">
        <v>149</v>
      </c>
      <c r="H149" s="194">
        <v>143.28</v>
      </c>
      <c r="I149" s="195"/>
      <c r="L149" s="191"/>
      <c r="M149" s="196"/>
      <c r="N149" s="197"/>
      <c r="O149" s="197"/>
      <c r="P149" s="197"/>
      <c r="Q149" s="197"/>
      <c r="R149" s="197"/>
      <c r="S149" s="197"/>
      <c r="T149" s="198"/>
      <c r="AT149" s="192" t="s">
        <v>145</v>
      </c>
      <c r="AU149" s="192" t="s">
        <v>87</v>
      </c>
      <c r="AV149" s="15" t="s">
        <v>143</v>
      </c>
      <c r="AW149" s="15" t="s">
        <v>33</v>
      </c>
      <c r="AX149" s="15" t="s">
        <v>85</v>
      </c>
      <c r="AY149" s="192" t="s">
        <v>137</v>
      </c>
    </row>
    <row r="150" spans="1:65" s="2" customFormat="1" ht="21.75" customHeight="1">
      <c r="A150" s="33"/>
      <c r="B150" s="161"/>
      <c r="C150" s="162" t="s">
        <v>196</v>
      </c>
      <c r="D150" s="162" t="s">
        <v>139</v>
      </c>
      <c r="E150" s="163" t="s">
        <v>611</v>
      </c>
      <c r="F150" s="164" t="s">
        <v>612</v>
      </c>
      <c r="G150" s="165" t="s">
        <v>142</v>
      </c>
      <c r="H150" s="166">
        <v>62.4</v>
      </c>
      <c r="I150" s="167"/>
      <c r="J150" s="168">
        <f>ROUND(I150*H150,2)</f>
        <v>0</v>
      </c>
      <c r="K150" s="164" t="s">
        <v>1237</v>
      </c>
      <c r="L150" s="34"/>
      <c r="M150" s="169" t="s">
        <v>1</v>
      </c>
      <c r="N150" s="170" t="s">
        <v>42</v>
      </c>
      <c r="O150" s="59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3" t="s">
        <v>143</v>
      </c>
      <c r="AT150" s="173" t="s">
        <v>139</v>
      </c>
      <c r="AU150" s="173" t="s">
        <v>87</v>
      </c>
      <c r="AY150" s="18" t="s">
        <v>137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8" t="s">
        <v>85</v>
      </c>
      <c r="BK150" s="174">
        <f>ROUND(I150*H150,2)</f>
        <v>0</v>
      </c>
      <c r="BL150" s="18" t="s">
        <v>143</v>
      </c>
      <c r="BM150" s="173" t="s">
        <v>613</v>
      </c>
    </row>
    <row r="151" spans="2:51" s="13" customFormat="1" ht="12">
      <c r="B151" s="175"/>
      <c r="D151" s="176" t="s">
        <v>145</v>
      </c>
      <c r="E151" s="177" t="s">
        <v>1</v>
      </c>
      <c r="F151" s="178" t="s">
        <v>614</v>
      </c>
      <c r="H151" s="177" t="s">
        <v>1</v>
      </c>
      <c r="I151" s="179"/>
      <c r="L151" s="175"/>
      <c r="M151" s="180"/>
      <c r="N151" s="181"/>
      <c r="O151" s="181"/>
      <c r="P151" s="181"/>
      <c r="Q151" s="181"/>
      <c r="R151" s="181"/>
      <c r="S151" s="181"/>
      <c r="T151" s="182"/>
      <c r="AT151" s="177" t="s">
        <v>145</v>
      </c>
      <c r="AU151" s="177" t="s">
        <v>87</v>
      </c>
      <c r="AV151" s="13" t="s">
        <v>85</v>
      </c>
      <c r="AW151" s="13" t="s">
        <v>33</v>
      </c>
      <c r="AX151" s="13" t="s">
        <v>77</v>
      </c>
      <c r="AY151" s="177" t="s">
        <v>137</v>
      </c>
    </row>
    <row r="152" spans="2:51" s="14" customFormat="1" ht="12">
      <c r="B152" s="183"/>
      <c r="D152" s="176" t="s">
        <v>145</v>
      </c>
      <c r="E152" s="184" t="s">
        <v>1</v>
      </c>
      <c r="F152" s="185" t="s">
        <v>603</v>
      </c>
      <c r="H152" s="186">
        <v>62.4</v>
      </c>
      <c r="I152" s="187"/>
      <c r="L152" s="183"/>
      <c r="M152" s="188"/>
      <c r="N152" s="189"/>
      <c r="O152" s="189"/>
      <c r="P152" s="189"/>
      <c r="Q152" s="189"/>
      <c r="R152" s="189"/>
      <c r="S152" s="189"/>
      <c r="T152" s="190"/>
      <c r="AT152" s="184" t="s">
        <v>145</v>
      </c>
      <c r="AU152" s="184" t="s">
        <v>87</v>
      </c>
      <c r="AV152" s="14" t="s">
        <v>87</v>
      </c>
      <c r="AW152" s="14" t="s">
        <v>33</v>
      </c>
      <c r="AX152" s="14" t="s">
        <v>77</v>
      </c>
      <c r="AY152" s="184" t="s">
        <v>137</v>
      </c>
    </row>
    <row r="153" spans="2:51" s="15" customFormat="1" ht="12">
      <c r="B153" s="191"/>
      <c r="D153" s="176" t="s">
        <v>145</v>
      </c>
      <c r="E153" s="192" t="s">
        <v>1</v>
      </c>
      <c r="F153" s="193" t="s">
        <v>149</v>
      </c>
      <c r="H153" s="194">
        <v>62.4</v>
      </c>
      <c r="I153" s="195"/>
      <c r="L153" s="191"/>
      <c r="M153" s="196"/>
      <c r="N153" s="197"/>
      <c r="O153" s="197"/>
      <c r="P153" s="197"/>
      <c r="Q153" s="197"/>
      <c r="R153" s="197"/>
      <c r="S153" s="197"/>
      <c r="T153" s="198"/>
      <c r="AT153" s="192" t="s">
        <v>145</v>
      </c>
      <c r="AU153" s="192" t="s">
        <v>87</v>
      </c>
      <c r="AV153" s="15" t="s">
        <v>143</v>
      </c>
      <c r="AW153" s="15" t="s">
        <v>33</v>
      </c>
      <c r="AX153" s="15" t="s">
        <v>85</v>
      </c>
      <c r="AY153" s="192" t="s">
        <v>137</v>
      </c>
    </row>
    <row r="154" spans="1:65" s="2" customFormat="1" ht="21.75" customHeight="1">
      <c r="A154" s="33"/>
      <c r="B154" s="161"/>
      <c r="C154" s="162" t="s">
        <v>201</v>
      </c>
      <c r="D154" s="162" t="s">
        <v>139</v>
      </c>
      <c r="E154" s="163" t="s">
        <v>365</v>
      </c>
      <c r="F154" s="164" t="s">
        <v>366</v>
      </c>
      <c r="G154" s="165" t="s">
        <v>142</v>
      </c>
      <c r="H154" s="166">
        <v>443.92</v>
      </c>
      <c r="I154" s="167"/>
      <c r="J154" s="168">
        <f>ROUND(I154*H154,2)</f>
        <v>0</v>
      </c>
      <c r="K154" s="164" t="s">
        <v>1237</v>
      </c>
      <c r="L154" s="34"/>
      <c r="M154" s="169" t="s">
        <v>1</v>
      </c>
      <c r="N154" s="170" t="s">
        <v>42</v>
      </c>
      <c r="O154" s="59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3" t="s">
        <v>143</v>
      </c>
      <c r="AT154" s="173" t="s">
        <v>139</v>
      </c>
      <c r="AU154" s="173" t="s">
        <v>87</v>
      </c>
      <c r="AY154" s="18" t="s">
        <v>137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8" t="s">
        <v>85</v>
      </c>
      <c r="BK154" s="174">
        <f>ROUND(I154*H154,2)</f>
        <v>0</v>
      </c>
      <c r="BL154" s="18" t="s">
        <v>143</v>
      </c>
      <c r="BM154" s="173" t="s">
        <v>367</v>
      </c>
    </row>
    <row r="155" spans="2:51" s="13" customFormat="1" ht="12">
      <c r="B155" s="175"/>
      <c r="D155" s="176" t="s">
        <v>145</v>
      </c>
      <c r="E155" s="177" t="s">
        <v>1</v>
      </c>
      <c r="F155" s="178" t="s">
        <v>615</v>
      </c>
      <c r="H155" s="177" t="s">
        <v>1</v>
      </c>
      <c r="I155" s="179"/>
      <c r="L155" s="175"/>
      <c r="M155" s="180"/>
      <c r="N155" s="181"/>
      <c r="O155" s="181"/>
      <c r="P155" s="181"/>
      <c r="Q155" s="181"/>
      <c r="R155" s="181"/>
      <c r="S155" s="181"/>
      <c r="T155" s="182"/>
      <c r="AT155" s="177" t="s">
        <v>145</v>
      </c>
      <c r="AU155" s="177" t="s">
        <v>87</v>
      </c>
      <c r="AV155" s="13" t="s">
        <v>85</v>
      </c>
      <c r="AW155" s="13" t="s">
        <v>33</v>
      </c>
      <c r="AX155" s="13" t="s">
        <v>77</v>
      </c>
      <c r="AY155" s="177" t="s">
        <v>137</v>
      </c>
    </row>
    <row r="156" spans="2:51" s="14" customFormat="1" ht="12">
      <c r="B156" s="183"/>
      <c r="D156" s="176" t="s">
        <v>145</v>
      </c>
      <c r="E156" s="184" t="s">
        <v>1</v>
      </c>
      <c r="F156" s="185" t="s">
        <v>616</v>
      </c>
      <c r="H156" s="186">
        <v>443.92</v>
      </c>
      <c r="I156" s="187"/>
      <c r="L156" s="183"/>
      <c r="M156" s="188"/>
      <c r="N156" s="189"/>
      <c r="O156" s="189"/>
      <c r="P156" s="189"/>
      <c r="Q156" s="189"/>
      <c r="R156" s="189"/>
      <c r="S156" s="189"/>
      <c r="T156" s="190"/>
      <c r="AT156" s="184" t="s">
        <v>145</v>
      </c>
      <c r="AU156" s="184" t="s">
        <v>87</v>
      </c>
      <c r="AV156" s="14" t="s">
        <v>87</v>
      </c>
      <c r="AW156" s="14" t="s">
        <v>33</v>
      </c>
      <c r="AX156" s="14" t="s">
        <v>77</v>
      </c>
      <c r="AY156" s="184" t="s">
        <v>137</v>
      </c>
    </row>
    <row r="157" spans="2:51" s="15" customFormat="1" ht="12">
      <c r="B157" s="191"/>
      <c r="D157" s="176" t="s">
        <v>145</v>
      </c>
      <c r="E157" s="192" t="s">
        <v>1</v>
      </c>
      <c r="F157" s="193" t="s">
        <v>149</v>
      </c>
      <c r="H157" s="194">
        <v>443.92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145</v>
      </c>
      <c r="AU157" s="192" t="s">
        <v>87</v>
      </c>
      <c r="AV157" s="15" t="s">
        <v>143</v>
      </c>
      <c r="AW157" s="15" t="s">
        <v>33</v>
      </c>
      <c r="AX157" s="15" t="s">
        <v>85</v>
      </c>
      <c r="AY157" s="192" t="s">
        <v>137</v>
      </c>
    </row>
    <row r="158" spans="1:65" s="2" customFormat="1" ht="21.75" customHeight="1">
      <c r="A158" s="33"/>
      <c r="B158" s="161"/>
      <c r="C158" s="162" t="s">
        <v>206</v>
      </c>
      <c r="D158" s="162" t="s">
        <v>139</v>
      </c>
      <c r="E158" s="163" t="s">
        <v>617</v>
      </c>
      <c r="F158" s="164" t="s">
        <v>618</v>
      </c>
      <c r="G158" s="165" t="s">
        <v>142</v>
      </c>
      <c r="H158" s="166">
        <v>62.4</v>
      </c>
      <c r="I158" s="167"/>
      <c r="J158" s="168">
        <f>ROUND(I158*H158,2)</f>
        <v>0</v>
      </c>
      <c r="K158" s="164" t="s">
        <v>1237</v>
      </c>
      <c r="L158" s="34"/>
      <c r="M158" s="169" t="s">
        <v>1</v>
      </c>
      <c r="N158" s="170" t="s">
        <v>42</v>
      </c>
      <c r="O158" s="59"/>
      <c r="P158" s="171">
        <f>O158*H158</f>
        <v>0</v>
      </c>
      <c r="Q158" s="171">
        <v>0</v>
      </c>
      <c r="R158" s="171">
        <f>Q158*H158</f>
        <v>0</v>
      </c>
      <c r="S158" s="171">
        <v>0</v>
      </c>
      <c r="T158" s="17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3" t="s">
        <v>143</v>
      </c>
      <c r="AT158" s="173" t="s">
        <v>139</v>
      </c>
      <c r="AU158" s="173" t="s">
        <v>87</v>
      </c>
      <c r="AY158" s="18" t="s">
        <v>137</v>
      </c>
      <c r="BE158" s="174">
        <f>IF(N158="základní",J158,0)</f>
        <v>0</v>
      </c>
      <c r="BF158" s="174">
        <f>IF(N158="snížená",J158,0)</f>
        <v>0</v>
      </c>
      <c r="BG158" s="174">
        <f>IF(N158="zákl. přenesená",J158,0)</f>
        <v>0</v>
      </c>
      <c r="BH158" s="174">
        <f>IF(N158="sníž. přenesená",J158,0)</f>
        <v>0</v>
      </c>
      <c r="BI158" s="174">
        <f>IF(N158="nulová",J158,0)</f>
        <v>0</v>
      </c>
      <c r="BJ158" s="18" t="s">
        <v>85</v>
      </c>
      <c r="BK158" s="174">
        <f>ROUND(I158*H158,2)</f>
        <v>0</v>
      </c>
      <c r="BL158" s="18" t="s">
        <v>143</v>
      </c>
      <c r="BM158" s="173" t="s">
        <v>619</v>
      </c>
    </row>
    <row r="159" spans="2:51" s="13" customFormat="1" ht="12">
      <c r="B159" s="175"/>
      <c r="D159" s="176" t="s">
        <v>145</v>
      </c>
      <c r="E159" s="177" t="s">
        <v>1</v>
      </c>
      <c r="F159" s="178" t="s">
        <v>614</v>
      </c>
      <c r="H159" s="177" t="s">
        <v>1</v>
      </c>
      <c r="I159" s="179"/>
      <c r="L159" s="175"/>
      <c r="M159" s="180"/>
      <c r="N159" s="181"/>
      <c r="O159" s="181"/>
      <c r="P159" s="181"/>
      <c r="Q159" s="181"/>
      <c r="R159" s="181"/>
      <c r="S159" s="181"/>
      <c r="T159" s="182"/>
      <c r="AT159" s="177" t="s">
        <v>145</v>
      </c>
      <c r="AU159" s="177" t="s">
        <v>87</v>
      </c>
      <c r="AV159" s="13" t="s">
        <v>85</v>
      </c>
      <c r="AW159" s="13" t="s">
        <v>33</v>
      </c>
      <c r="AX159" s="13" t="s">
        <v>77</v>
      </c>
      <c r="AY159" s="177" t="s">
        <v>137</v>
      </c>
    </row>
    <row r="160" spans="2:51" s="14" customFormat="1" ht="12">
      <c r="B160" s="183"/>
      <c r="D160" s="176" t="s">
        <v>145</v>
      </c>
      <c r="E160" s="184" t="s">
        <v>1</v>
      </c>
      <c r="F160" s="185" t="s">
        <v>603</v>
      </c>
      <c r="H160" s="186">
        <v>62.4</v>
      </c>
      <c r="I160" s="187"/>
      <c r="L160" s="183"/>
      <c r="M160" s="188"/>
      <c r="N160" s="189"/>
      <c r="O160" s="189"/>
      <c r="P160" s="189"/>
      <c r="Q160" s="189"/>
      <c r="R160" s="189"/>
      <c r="S160" s="189"/>
      <c r="T160" s="190"/>
      <c r="AT160" s="184" t="s">
        <v>145</v>
      </c>
      <c r="AU160" s="184" t="s">
        <v>87</v>
      </c>
      <c r="AV160" s="14" t="s">
        <v>87</v>
      </c>
      <c r="AW160" s="14" t="s">
        <v>33</v>
      </c>
      <c r="AX160" s="14" t="s">
        <v>77</v>
      </c>
      <c r="AY160" s="184" t="s">
        <v>137</v>
      </c>
    </row>
    <row r="161" spans="2:51" s="15" customFormat="1" ht="12">
      <c r="B161" s="191"/>
      <c r="D161" s="176" t="s">
        <v>145</v>
      </c>
      <c r="E161" s="192" t="s">
        <v>1</v>
      </c>
      <c r="F161" s="193" t="s">
        <v>149</v>
      </c>
      <c r="H161" s="194">
        <v>62.4</v>
      </c>
      <c r="I161" s="195"/>
      <c r="L161" s="191"/>
      <c r="M161" s="196"/>
      <c r="N161" s="197"/>
      <c r="O161" s="197"/>
      <c r="P161" s="197"/>
      <c r="Q161" s="197"/>
      <c r="R161" s="197"/>
      <c r="S161" s="197"/>
      <c r="T161" s="198"/>
      <c r="AT161" s="192" t="s">
        <v>145</v>
      </c>
      <c r="AU161" s="192" t="s">
        <v>87</v>
      </c>
      <c r="AV161" s="15" t="s">
        <v>143</v>
      </c>
      <c r="AW161" s="15" t="s">
        <v>33</v>
      </c>
      <c r="AX161" s="15" t="s">
        <v>85</v>
      </c>
      <c r="AY161" s="192" t="s">
        <v>137</v>
      </c>
    </row>
    <row r="162" spans="1:65" s="2" customFormat="1" ht="21.75" customHeight="1">
      <c r="A162" s="33"/>
      <c r="B162" s="161"/>
      <c r="C162" s="162" t="s">
        <v>217</v>
      </c>
      <c r="D162" s="162" t="s">
        <v>139</v>
      </c>
      <c r="E162" s="163" t="s">
        <v>620</v>
      </c>
      <c r="F162" s="164" t="s">
        <v>621</v>
      </c>
      <c r="G162" s="165" t="s">
        <v>142</v>
      </c>
      <c r="H162" s="166">
        <v>205.68</v>
      </c>
      <c r="I162" s="167"/>
      <c r="J162" s="168">
        <f>ROUND(I162*H162,2)</f>
        <v>0</v>
      </c>
      <c r="K162" s="164" t="s">
        <v>1237</v>
      </c>
      <c r="L162" s="34"/>
      <c r="M162" s="169" t="s">
        <v>1</v>
      </c>
      <c r="N162" s="170" t="s">
        <v>42</v>
      </c>
      <c r="O162" s="59"/>
      <c r="P162" s="171">
        <f>O162*H162</f>
        <v>0</v>
      </c>
      <c r="Q162" s="171">
        <v>0</v>
      </c>
      <c r="R162" s="171">
        <f>Q162*H162</f>
        <v>0</v>
      </c>
      <c r="S162" s="171">
        <v>0</v>
      </c>
      <c r="T162" s="17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3" t="s">
        <v>143</v>
      </c>
      <c r="AT162" s="173" t="s">
        <v>139</v>
      </c>
      <c r="AU162" s="173" t="s">
        <v>87</v>
      </c>
      <c r="AY162" s="18" t="s">
        <v>137</v>
      </c>
      <c r="BE162" s="174">
        <f>IF(N162="základní",J162,0)</f>
        <v>0</v>
      </c>
      <c r="BF162" s="174">
        <f>IF(N162="snížená",J162,0)</f>
        <v>0</v>
      </c>
      <c r="BG162" s="174">
        <f>IF(N162="zákl. přenesená",J162,0)</f>
        <v>0</v>
      </c>
      <c r="BH162" s="174">
        <f>IF(N162="sníž. přenesená",J162,0)</f>
        <v>0</v>
      </c>
      <c r="BI162" s="174">
        <f>IF(N162="nulová",J162,0)</f>
        <v>0</v>
      </c>
      <c r="BJ162" s="18" t="s">
        <v>85</v>
      </c>
      <c r="BK162" s="174">
        <f>ROUND(I162*H162,2)</f>
        <v>0</v>
      </c>
      <c r="BL162" s="18" t="s">
        <v>143</v>
      </c>
      <c r="BM162" s="173" t="s">
        <v>622</v>
      </c>
    </row>
    <row r="163" spans="2:51" s="13" customFormat="1" ht="12">
      <c r="B163" s="175"/>
      <c r="D163" s="176" t="s">
        <v>145</v>
      </c>
      <c r="E163" s="177" t="s">
        <v>1</v>
      </c>
      <c r="F163" s="178" t="s">
        <v>607</v>
      </c>
      <c r="H163" s="177" t="s">
        <v>1</v>
      </c>
      <c r="I163" s="179"/>
      <c r="L163" s="175"/>
      <c r="M163" s="180"/>
      <c r="N163" s="181"/>
      <c r="O163" s="181"/>
      <c r="P163" s="181"/>
      <c r="Q163" s="181"/>
      <c r="R163" s="181"/>
      <c r="S163" s="181"/>
      <c r="T163" s="182"/>
      <c r="AT163" s="177" t="s">
        <v>145</v>
      </c>
      <c r="AU163" s="177" t="s">
        <v>87</v>
      </c>
      <c r="AV163" s="13" t="s">
        <v>85</v>
      </c>
      <c r="AW163" s="13" t="s">
        <v>33</v>
      </c>
      <c r="AX163" s="13" t="s">
        <v>77</v>
      </c>
      <c r="AY163" s="177" t="s">
        <v>137</v>
      </c>
    </row>
    <row r="164" spans="2:51" s="14" customFormat="1" ht="12">
      <c r="B164" s="183"/>
      <c r="D164" s="176" t="s">
        <v>145</v>
      </c>
      <c r="E164" s="184" t="s">
        <v>1</v>
      </c>
      <c r="F164" s="185" t="s">
        <v>608</v>
      </c>
      <c r="H164" s="186">
        <v>18.72</v>
      </c>
      <c r="I164" s="187"/>
      <c r="L164" s="183"/>
      <c r="M164" s="188"/>
      <c r="N164" s="189"/>
      <c r="O164" s="189"/>
      <c r="P164" s="189"/>
      <c r="Q164" s="189"/>
      <c r="R164" s="189"/>
      <c r="S164" s="189"/>
      <c r="T164" s="190"/>
      <c r="AT164" s="184" t="s">
        <v>145</v>
      </c>
      <c r="AU164" s="184" t="s">
        <v>87</v>
      </c>
      <c r="AV164" s="14" t="s">
        <v>87</v>
      </c>
      <c r="AW164" s="14" t="s">
        <v>33</v>
      </c>
      <c r="AX164" s="14" t="s">
        <v>77</v>
      </c>
      <c r="AY164" s="184" t="s">
        <v>137</v>
      </c>
    </row>
    <row r="165" spans="2:51" s="14" customFormat="1" ht="12">
      <c r="B165" s="183"/>
      <c r="D165" s="176" t="s">
        <v>145</v>
      </c>
      <c r="E165" s="184" t="s">
        <v>1</v>
      </c>
      <c r="F165" s="185" t="s">
        <v>609</v>
      </c>
      <c r="H165" s="186">
        <v>42.96</v>
      </c>
      <c r="I165" s="187"/>
      <c r="L165" s="183"/>
      <c r="M165" s="188"/>
      <c r="N165" s="189"/>
      <c r="O165" s="189"/>
      <c r="P165" s="189"/>
      <c r="Q165" s="189"/>
      <c r="R165" s="189"/>
      <c r="S165" s="189"/>
      <c r="T165" s="190"/>
      <c r="AT165" s="184" t="s">
        <v>145</v>
      </c>
      <c r="AU165" s="184" t="s">
        <v>87</v>
      </c>
      <c r="AV165" s="14" t="s">
        <v>87</v>
      </c>
      <c r="AW165" s="14" t="s">
        <v>33</v>
      </c>
      <c r="AX165" s="14" t="s">
        <v>77</v>
      </c>
      <c r="AY165" s="184" t="s">
        <v>137</v>
      </c>
    </row>
    <row r="166" spans="2:51" s="14" customFormat="1" ht="12">
      <c r="B166" s="183"/>
      <c r="D166" s="176" t="s">
        <v>145</v>
      </c>
      <c r="E166" s="184" t="s">
        <v>1</v>
      </c>
      <c r="F166" s="185" t="s">
        <v>610</v>
      </c>
      <c r="H166" s="186">
        <v>81.6</v>
      </c>
      <c r="I166" s="187"/>
      <c r="L166" s="183"/>
      <c r="M166" s="188"/>
      <c r="N166" s="189"/>
      <c r="O166" s="189"/>
      <c r="P166" s="189"/>
      <c r="Q166" s="189"/>
      <c r="R166" s="189"/>
      <c r="S166" s="189"/>
      <c r="T166" s="190"/>
      <c r="AT166" s="184" t="s">
        <v>145</v>
      </c>
      <c r="AU166" s="184" t="s">
        <v>87</v>
      </c>
      <c r="AV166" s="14" t="s">
        <v>87</v>
      </c>
      <c r="AW166" s="14" t="s">
        <v>33</v>
      </c>
      <c r="AX166" s="14" t="s">
        <v>77</v>
      </c>
      <c r="AY166" s="184" t="s">
        <v>137</v>
      </c>
    </row>
    <row r="167" spans="2:51" s="13" customFormat="1" ht="12">
      <c r="B167" s="175"/>
      <c r="D167" s="176" t="s">
        <v>145</v>
      </c>
      <c r="E167" s="177" t="s">
        <v>1</v>
      </c>
      <c r="F167" s="178" t="s">
        <v>623</v>
      </c>
      <c r="H167" s="177" t="s">
        <v>1</v>
      </c>
      <c r="I167" s="179"/>
      <c r="L167" s="175"/>
      <c r="M167" s="180"/>
      <c r="N167" s="181"/>
      <c r="O167" s="181"/>
      <c r="P167" s="181"/>
      <c r="Q167" s="181"/>
      <c r="R167" s="181"/>
      <c r="S167" s="181"/>
      <c r="T167" s="182"/>
      <c r="AT167" s="177" t="s">
        <v>145</v>
      </c>
      <c r="AU167" s="177" t="s">
        <v>87</v>
      </c>
      <c r="AV167" s="13" t="s">
        <v>85</v>
      </c>
      <c r="AW167" s="13" t="s">
        <v>33</v>
      </c>
      <c r="AX167" s="13" t="s">
        <v>77</v>
      </c>
      <c r="AY167" s="177" t="s">
        <v>137</v>
      </c>
    </row>
    <row r="168" spans="2:51" s="14" customFormat="1" ht="12">
      <c r="B168" s="183"/>
      <c r="D168" s="176" t="s">
        <v>145</v>
      </c>
      <c r="E168" s="184" t="s">
        <v>1</v>
      </c>
      <c r="F168" s="185" t="s">
        <v>603</v>
      </c>
      <c r="H168" s="186">
        <v>62.4</v>
      </c>
      <c r="I168" s="187"/>
      <c r="L168" s="183"/>
      <c r="M168" s="188"/>
      <c r="N168" s="189"/>
      <c r="O168" s="189"/>
      <c r="P168" s="189"/>
      <c r="Q168" s="189"/>
      <c r="R168" s="189"/>
      <c r="S168" s="189"/>
      <c r="T168" s="190"/>
      <c r="AT168" s="184" t="s">
        <v>145</v>
      </c>
      <c r="AU168" s="184" t="s">
        <v>87</v>
      </c>
      <c r="AV168" s="14" t="s">
        <v>87</v>
      </c>
      <c r="AW168" s="14" t="s">
        <v>33</v>
      </c>
      <c r="AX168" s="14" t="s">
        <v>77</v>
      </c>
      <c r="AY168" s="184" t="s">
        <v>137</v>
      </c>
    </row>
    <row r="169" spans="2:51" s="15" customFormat="1" ht="12">
      <c r="B169" s="191"/>
      <c r="D169" s="176" t="s">
        <v>145</v>
      </c>
      <c r="E169" s="192" t="s">
        <v>1</v>
      </c>
      <c r="F169" s="193" t="s">
        <v>149</v>
      </c>
      <c r="H169" s="194">
        <v>205.68</v>
      </c>
      <c r="I169" s="195"/>
      <c r="L169" s="191"/>
      <c r="M169" s="196"/>
      <c r="N169" s="197"/>
      <c r="O169" s="197"/>
      <c r="P169" s="197"/>
      <c r="Q169" s="197"/>
      <c r="R169" s="197"/>
      <c r="S169" s="197"/>
      <c r="T169" s="198"/>
      <c r="AT169" s="192" t="s">
        <v>145</v>
      </c>
      <c r="AU169" s="192" t="s">
        <v>87</v>
      </c>
      <c r="AV169" s="15" t="s">
        <v>143</v>
      </c>
      <c r="AW169" s="15" t="s">
        <v>33</v>
      </c>
      <c r="AX169" s="15" t="s">
        <v>85</v>
      </c>
      <c r="AY169" s="192" t="s">
        <v>137</v>
      </c>
    </row>
    <row r="170" spans="1:65" s="2" customFormat="1" ht="21.75" customHeight="1">
      <c r="A170" s="33"/>
      <c r="B170" s="161"/>
      <c r="C170" s="162" t="s">
        <v>221</v>
      </c>
      <c r="D170" s="162" t="s">
        <v>139</v>
      </c>
      <c r="E170" s="163" t="s">
        <v>371</v>
      </c>
      <c r="F170" s="164" t="s">
        <v>372</v>
      </c>
      <c r="G170" s="165" t="s">
        <v>142</v>
      </c>
      <c r="H170" s="166">
        <v>443.92</v>
      </c>
      <c r="I170" s="167"/>
      <c r="J170" s="168">
        <f>ROUND(I170*H170,2)</f>
        <v>0</v>
      </c>
      <c r="K170" s="164" t="s">
        <v>1237</v>
      </c>
      <c r="L170" s="34"/>
      <c r="M170" s="169" t="s">
        <v>1</v>
      </c>
      <c r="N170" s="170" t="s">
        <v>42</v>
      </c>
      <c r="O170" s="59"/>
      <c r="P170" s="171">
        <f>O170*H170</f>
        <v>0</v>
      </c>
      <c r="Q170" s="171">
        <v>0</v>
      </c>
      <c r="R170" s="171">
        <f>Q170*H170</f>
        <v>0</v>
      </c>
      <c r="S170" s="171">
        <v>0</v>
      </c>
      <c r="T170" s="17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3" t="s">
        <v>143</v>
      </c>
      <c r="AT170" s="173" t="s">
        <v>139</v>
      </c>
      <c r="AU170" s="173" t="s">
        <v>87</v>
      </c>
      <c r="AY170" s="18" t="s">
        <v>137</v>
      </c>
      <c r="BE170" s="174">
        <f>IF(N170="základní",J170,0)</f>
        <v>0</v>
      </c>
      <c r="BF170" s="174">
        <f>IF(N170="snížená",J170,0)</f>
        <v>0</v>
      </c>
      <c r="BG170" s="174">
        <f>IF(N170="zákl. přenesená",J170,0)</f>
        <v>0</v>
      </c>
      <c r="BH170" s="174">
        <f>IF(N170="sníž. přenesená",J170,0)</f>
        <v>0</v>
      </c>
      <c r="BI170" s="174">
        <f>IF(N170="nulová",J170,0)</f>
        <v>0</v>
      </c>
      <c r="BJ170" s="18" t="s">
        <v>85</v>
      </c>
      <c r="BK170" s="174">
        <f>ROUND(I170*H170,2)</f>
        <v>0</v>
      </c>
      <c r="BL170" s="18" t="s">
        <v>143</v>
      </c>
      <c r="BM170" s="173" t="s">
        <v>373</v>
      </c>
    </row>
    <row r="171" spans="2:51" s="13" customFormat="1" ht="12">
      <c r="B171" s="175"/>
      <c r="D171" s="176" t="s">
        <v>145</v>
      </c>
      <c r="E171" s="177" t="s">
        <v>1</v>
      </c>
      <c r="F171" s="178" t="s">
        <v>615</v>
      </c>
      <c r="H171" s="177" t="s">
        <v>1</v>
      </c>
      <c r="I171" s="179"/>
      <c r="L171" s="175"/>
      <c r="M171" s="180"/>
      <c r="N171" s="181"/>
      <c r="O171" s="181"/>
      <c r="P171" s="181"/>
      <c r="Q171" s="181"/>
      <c r="R171" s="181"/>
      <c r="S171" s="181"/>
      <c r="T171" s="182"/>
      <c r="AT171" s="177" t="s">
        <v>145</v>
      </c>
      <c r="AU171" s="177" t="s">
        <v>87</v>
      </c>
      <c r="AV171" s="13" t="s">
        <v>85</v>
      </c>
      <c r="AW171" s="13" t="s">
        <v>33</v>
      </c>
      <c r="AX171" s="13" t="s">
        <v>77</v>
      </c>
      <c r="AY171" s="177" t="s">
        <v>137</v>
      </c>
    </row>
    <row r="172" spans="2:51" s="14" customFormat="1" ht="12">
      <c r="B172" s="183"/>
      <c r="D172" s="176" t="s">
        <v>145</v>
      </c>
      <c r="E172" s="184" t="s">
        <v>1</v>
      </c>
      <c r="F172" s="185" t="s">
        <v>616</v>
      </c>
      <c r="H172" s="186">
        <v>443.92</v>
      </c>
      <c r="I172" s="187"/>
      <c r="L172" s="183"/>
      <c r="M172" s="188"/>
      <c r="N172" s="189"/>
      <c r="O172" s="189"/>
      <c r="P172" s="189"/>
      <c r="Q172" s="189"/>
      <c r="R172" s="189"/>
      <c r="S172" s="189"/>
      <c r="T172" s="190"/>
      <c r="AT172" s="184" t="s">
        <v>145</v>
      </c>
      <c r="AU172" s="184" t="s">
        <v>87</v>
      </c>
      <c r="AV172" s="14" t="s">
        <v>87</v>
      </c>
      <c r="AW172" s="14" t="s">
        <v>33</v>
      </c>
      <c r="AX172" s="14" t="s">
        <v>77</v>
      </c>
      <c r="AY172" s="184" t="s">
        <v>137</v>
      </c>
    </row>
    <row r="173" spans="2:51" s="15" customFormat="1" ht="12">
      <c r="B173" s="191"/>
      <c r="D173" s="176" t="s">
        <v>145</v>
      </c>
      <c r="E173" s="192" t="s">
        <v>1</v>
      </c>
      <c r="F173" s="193" t="s">
        <v>149</v>
      </c>
      <c r="H173" s="194">
        <v>443.92</v>
      </c>
      <c r="I173" s="195"/>
      <c r="L173" s="191"/>
      <c r="M173" s="196"/>
      <c r="N173" s="197"/>
      <c r="O173" s="197"/>
      <c r="P173" s="197"/>
      <c r="Q173" s="197"/>
      <c r="R173" s="197"/>
      <c r="S173" s="197"/>
      <c r="T173" s="198"/>
      <c r="AT173" s="192" t="s">
        <v>145</v>
      </c>
      <c r="AU173" s="192" t="s">
        <v>87</v>
      </c>
      <c r="AV173" s="15" t="s">
        <v>143</v>
      </c>
      <c r="AW173" s="15" t="s">
        <v>33</v>
      </c>
      <c r="AX173" s="15" t="s">
        <v>85</v>
      </c>
      <c r="AY173" s="192" t="s">
        <v>137</v>
      </c>
    </row>
    <row r="174" spans="1:65" s="2" customFormat="1" ht="33" customHeight="1">
      <c r="A174" s="33"/>
      <c r="B174" s="161"/>
      <c r="C174" s="162" t="s">
        <v>227</v>
      </c>
      <c r="D174" s="162" t="s">
        <v>139</v>
      </c>
      <c r="E174" s="163" t="s">
        <v>624</v>
      </c>
      <c r="F174" s="164" t="s">
        <v>625</v>
      </c>
      <c r="G174" s="165" t="s">
        <v>142</v>
      </c>
      <c r="H174" s="166">
        <v>187.52</v>
      </c>
      <c r="I174" s="167"/>
      <c r="J174" s="168">
        <f>ROUND(I174*H174,2)</f>
        <v>0</v>
      </c>
      <c r="K174" s="164" t="s">
        <v>1</v>
      </c>
      <c r="L174" s="34"/>
      <c r="M174" s="169" t="s">
        <v>1</v>
      </c>
      <c r="N174" s="170" t="s">
        <v>42</v>
      </c>
      <c r="O174" s="59"/>
      <c r="P174" s="171">
        <f>O174*H174</f>
        <v>0</v>
      </c>
      <c r="Q174" s="171">
        <v>0</v>
      </c>
      <c r="R174" s="171">
        <f>Q174*H174</f>
        <v>0</v>
      </c>
      <c r="S174" s="171">
        <v>0</v>
      </c>
      <c r="T174" s="17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3" t="s">
        <v>143</v>
      </c>
      <c r="AT174" s="173" t="s">
        <v>139</v>
      </c>
      <c r="AU174" s="173" t="s">
        <v>87</v>
      </c>
      <c r="AY174" s="18" t="s">
        <v>137</v>
      </c>
      <c r="BE174" s="174">
        <f>IF(N174="základní",J174,0)</f>
        <v>0</v>
      </c>
      <c r="BF174" s="174">
        <f>IF(N174="snížená",J174,0)</f>
        <v>0</v>
      </c>
      <c r="BG174" s="174">
        <f>IF(N174="zákl. přenesená",J174,0)</f>
        <v>0</v>
      </c>
      <c r="BH174" s="174">
        <f>IF(N174="sníž. přenesená",J174,0)</f>
        <v>0</v>
      </c>
      <c r="BI174" s="174">
        <f>IF(N174="nulová",J174,0)</f>
        <v>0</v>
      </c>
      <c r="BJ174" s="18" t="s">
        <v>85</v>
      </c>
      <c r="BK174" s="174">
        <f>ROUND(I174*H174,2)</f>
        <v>0</v>
      </c>
      <c r="BL174" s="18" t="s">
        <v>143</v>
      </c>
      <c r="BM174" s="173" t="s">
        <v>626</v>
      </c>
    </row>
    <row r="175" spans="2:51" s="13" customFormat="1" ht="12">
      <c r="B175" s="175"/>
      <c r="D175" s="176" t="s">
        <v>145</v>
      </c>
      <c r="E175" s="177" t="s">
        <v>1</v>
      </c>
      <c r="F175" s="178" t="s">
        <v>627</v>
      </c>
      <c r="H175" s="177" t="s">
        <v>1</v>
      </c>
      <c r="I175" s="179"/>
      <c r="L175" s="175"/>
      <c r="M175" s="180"/>
      <c r="N175" s="181"/>
      <c r="O175" s="181"/>
      <c r="P175" s="181"/>
      <c r="Q175" s="181"/>
      <c r="R175" s="181"/>
      <c r="S175" s="181"/>
      <c r="T175" s="182"/>
      <c r="AT175" s="177" t="s">
        <v>145</v>
      </c>
      <c r="AU175" s="177" t="s">
        <v>87</v>
      </c>
      <c r="AV175" s="13" t="s">
        <v>85</v>
      </c>
      <c r="AW175" s="13" t="s">
        <v>33</v>
      </c>
      <c r="AX175" s="13" t="s">
        <v>77</v>
      </c>
      <c r="AY175" s="177" t="s">
        <v>137</v>
      </c>
    </row>
    <row r="176" spans="2:51" s="13" customFormat="1" ht="12">
      <c r="B176" s="175"/>
      <c r="D176" s="176" t="s">
        <v>145</v>
      </c>
      <c r="E176" s="177" t="s">
        <v>1</v>
      </c>
      <c r="F176" s="178" t="s">
        <v>628</v>
      </c>
      <c r="H176" s="177" t="s">
        <v>1</v>
      </c>
      <c r="I176" s="179"/>
      <c r="L176" s="175"/>
      <c r="M176" s="180"/>
      <c r="N176" s="181"/>
      <c r="O176" s="181"/>
      <c r="P176" s="181"/>
      <c r="Q176" s="181"/>
      <c r="R176" s="181"/>
      <c r="S176" s="181"/>
      <c r="T176" s="182"/>
      <c r="AT176" s="177" t="s">
        <v>145</v>
      </c>
      <c r="AU176" s="177" t="s">
        <v>87</v>
      </c>
      <c r="AV176" s="13" t="s">
        <v>85</v>
      </c>
      <c r="AW176" s="13" t="s">
        <v>33</v>
      </c>
      <c r="AX176" s="13" t="s">
        <v>77</v>
      </c>
      <c r="AY176" s="177" t="s">
        <v>137</v>
      </c>
    </row>
    <row r="177" spans="2:51" s="14" customFormat="1" ht="12">
      <c r="B177" s="183"/>
      <c r="D177" s="176" t="s">
        <v>145</v>
      </c>
      <c r="E177" s="184" t="s">
        <v>1</v>
      </c>
      <c r="F177" s="185" t="s">
        <v>629</v>
      </c>
      <c r="H177" s="186">
        <v>187.52</v>
      </c>
      <c r="I177" s="187"/>
      <c r="L177" s="183"/>
      <c r="M177" s="188"/>
      <c r="N177" s="189"/>
      <c r="O177" s="189"/>
      <c r="P177" s="189"/>
      <c r="Q177" s="189"/>
      <c r="R177" s="189"/>
      <c r="S177" s="189"/>
      <c r="T177" s="190"/>
      <c r="AT177" s="184" t="s">
        <v>145</v>
      </c>
      <c r="AU177" s="184" t="s">
        <v>87</v>
      </c>
      <c r="AV177" s="14" t="s">
        <v>87</v>
      </c>
      <c r="AW177" s="14" t="s">
        <v>33</v>
      </c>
      <c r="AX177" s="14" t="s">
        <v>77</v>
      </c>
      <c r="AY177" s="184" t="s">
        <v>137</v>
      </c>
    </row>
    <row r="178" spans="2:51" s="15" customFormat="1" ht="12">
      <c r="B178" s="191"/>
      <c r="D178" s="176" t="s">
        <v>145</v>
      </c>
      <c r="E178" s="192" t="s">
        <v>1</v>
      </c>
      <c r="F178" s="193" t="s">
        <v>149</v>
      </c>
      <c r="H178" s="194">
        <v>187.52</v>
      </c>
      <c r="I178" s="195"/>
      <c r="L178" s="191"/>
      <c r="M178" s="196"/>
      <c r="N178" s="197"/>
      <c r="O178" s="197"/>
      <c r="P178" s="197"/>
      <c r="Q178" s="197"/>
      <c r="R178" s="197"/>
      <c r="S178" s="197"/>
      <c r="T178" s="198"/>
      <c r="AT178" s="192" t="s">
        <v>145</v>
      </c>
      <c r="AU178" s="192" t="s">
        <v>87</v>
      </c>
      <c r="AV178" s="15" t="s">
        <v>143</v>
      </c>
      <c r="AW178" s="15" t="s">
        <v>33</v>
      </c>
      <c r="AX178" s="15" t="s">
        <v>85</v>
      </c>
      <c r="AY178" s="192" t="s">
        <v>137</v>
      </c>
    </row>
    <row r="179" spans="1:65" s="2" customFormat="1" ht="21.75" customHeight="1">
      <c r="A179" s="33"/>
      <c r="B179" s="161"/>
      <c r="C179" s="162" t="s">
        <v>232</v>
      </c>
      <c r="D179" s="162" t="s">
        <v>139</v>
      </c>
      <c r="E179" s="163" t="s">
        <v>630</v>
      </c>
      <c r="F179" s="164" t="s">
        <v>631</v>
      </c>
      <c r="G179" s="165" t="s">
        <v>142</v>
      </c>
      <c r="H179" s="166">
        <v>443.92</v>
      </c>
      <c r="I179" s="167"/>
      <c r="J179" s="168">
        <f>ROUND(I179*H179,2)</f>
        <v>0</v>
      </c>
      <c r="K179" s="164" t="s">
        <v>1237</v>
      </c>
      <c r="L179" s="34"/>
      <c r="M179" s="169" t="s">
        <v>1</v>
      </c>
      <c r="N179" s="170" t="s">
        <v>42</v>
      </c>
      <c r="O179" s="59"/>
      <c r="P179" s="171">
        <f>O179*H179</f>
        <v>0</v>
      </c>
      <c r="Q179" s="171">
        <v>0</v>
      </c>
      <c r="R179" s="171">
        <f>Q179*H179</f>
        <v>0</v>
      </c>
      <c r="S179" s="171">
        <v>0</v>
      </c>
      <c r="T179" s="17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3" t="s">
        <v>143</v>
      </c>
      <c r="AT179" s="173" t="s">
        <v>139</v>
      </c>
      <c r="AU179" s="173" t="s">
        <v>87</v>
      </c>
      <c r="AY179" s="18" t="s">
        <v>137</v>
      </c>
      <c r="BE179" s="174">
        <f>IF(N179="základní",J179,0)</f>
        <v>0</v>
      </c>
      <c r="BF179" s="174">
        <f>IF(N179="snížená",J179,0)</f>
        <v>0</v>
      </c>
      <c r="BG179" s="174">
        <f>IF(N179="zákl. přenesená",J179,0)</f>
        <v>0</v>
      </c>
      <c r="BH179" s="174">
        <f>IF(N179="sníž. přenesená",J179,0)</f>
        <v>0</v>
      </c>
      <c r="BI179" s="174">
        <f>IF(N179="nulová",J179,0)</f>
        <v>0</v>
      </c>
      <c r="BJ179" s="18" t="s">
        <v>85</v>
      </c>
      <c r="BK179" s="174">
        <f>ROUND(I179*H179,2)</f>
        <v>0</v>
      </c>
      <c r="BL179" s="18" t="s">
        <v>143</v>
      </c>
      <c r="BM179" s="173" t="s">
        <v>632</v>
      </c>
    </row>
    <row r="180" spans="2:51" s="13" customFormat="1" ht="12">
      <c r="B180" s="175"/>
      <c r="D180" s="176" t="s">
        <v>145</v>
      </c>
      <c r="E180" s="177" t="s">
        <v>1</v>
      </c>
      <c r="F180" s="178" t="s">
        <v>633</v>
      </c>
      <c r="H180" s="177" t="s">
        <v>1</v>
      </c>
      <c r="I180" s="179"/>
      <c r="L180" s="175"/>
      <c r="M180" s="180"/>
      <c r="N180" s="181"/>
      <c r="O180" s="181"/>
      <c r="P180" s="181"/>
      <c r="Q180" s="181"/>
      <c r="R180" s="181"/>
      <c r="S180" s="181"/>
      <c r="T180" s="182"/>
      <c r="AT180" s="177" t="s">
        <v>145</v>
      </c>
      <c r="AU180" s="177" t="s">
        <v>87</v>
      </c>
      <c r="AV180" s="13" t="s">
        <v>85</v>
      </c>
      <c r="AW180" s="13" t="s">
        <v>33</v>
      </c>
      <c r="AX180" s="13" t="s">
        <v>77</v>
      </c>
      <c r="AY180" s="177" t="s">
        <v>137</v>
      </c>
    </row>
    <row r="181" spans="2:51" s="13" customFormat="1" ht="12">
      <c r="B181" s="175"/>
      <c r="D181" s="176" t="s">
        <v>145</v>
      </c>
      <c r="E181" s="177" t="s">
        <v>1</v>
      </c>
      <c r="F181" s="178" t="s">
        <v>634</v>
      </c>
      <c r="H181" s="177" t="s">
        <v>1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7" t="s">
        <v>145</v>
      </c>
      <c r="AU181" s="177" t="s">
        <v>87</v>
      </c>
      <c r="AV181" s="13" t="s">
        <v>85</v>
      </c>
      <c r="AW181" s="13" t="s">
        <v>33</v>
      </c>
      <c r="AX181" s="13" t="s">
        <v>77</v>
      </c>
      <c r="AY181" s="177" t="s">
        <v>137</v>
      </c>
    </row>
    <row r="182" spans="2:51" s="14" customFormat="1" ht="12">
      <c r="B182" s="183"/>
      <c r="D182" s="176" t="s">
        <v>145</v>
      </c>
      <c r="E182" s="184" t="s">
        <v>1</v>
      </c>
      <c r="F182" s="185" t="s">
        <v>635</v>
      </c>
      <c r="H182" s="186">
        <v>443.92</v>
      </c>
      <c r="I182" s="187"/>
      <c r="L182" s="183"/>
      <c r="M182" s="188"/>
      <c r="N182" s="189"/>
      <c r="O182" s="189"/>
      <c r="P182" s="189"/>
      <c r="Q182" s="189"/>
      <c r="R182" s="189"/>
      <c r="S182" s="189"/>
      <c r="T182" s="190"/>
      <c r="AT182" s="184" t="s">
        <v>145</v>
      </c>
      <c r="AU182" s="184" t="s">
        <v>87</v>
      </c>
      <c r="AV182" s="14" t="s">
        <v>87</v>
      </c>
      <c r="AW182" s="14" t="s">
        <v>33</v>
      </c>
      <c r="AX182" s="14" t="s">
        <v>77</v>
      </c>
      <c r="AY182" s="184" t="s">
        <v>137</v>
      </c>
    </row>
    <row r="183" spans="2:51" s="15" customFormat="1" ht="12">
      <c r="B183" s="191"/>
      <c r="D183" s="176" t="s">
        <v>145</v>
      </c>
      <c r="E183" s="192" t="s">
        <v>1</v>
      </c>
      <c r="F183" s="193" t="s">
        <v>149</v>
      </c>
      <c r="H183" s="194">
        <v>443.92</v>
      </c>
      <c r="I183" s="195"/>
      <c r="L183" s="191"/>
      <c r="M183" s="196"/>
      <c r="N183" s="197"/>
      <c r="O183" s="197"/>
      <c r="P183" s="197"/>
      <c r="Q183" s="197"/>
      <c r="R183" s="197"/>
      <c r="S183" s="197"/>
      <c r="T183" s="198"/>
      <c r="AT183" s="192" t="s">
        <v>145</v>
      </c>
      <c r="AU183" s="192" t="s">
        <v>87</v>
      </c>
      <c r="AV183" s="15" t="s">
        <v>143</v>
      </c>
      <c r="AW183" s="15" t="s">
        <v>33</v>
      </c>
      <c r="AX183" s="15" t="s">
        <v>85</v>
      </c>
      <c r="AY183" s="192" t="s">
        <v>137</v>
      </c>
    </row>
    <row r="184" spans="1:65" s="2" customFormat="1" ht="16.5" customHeight="1">
      <c r="A184" s="33"/>
      <c r="B184" s="161"/>
      <c r="C184" s="162" t="s">
        <v>237</v>
      </c>
      <c r="D184" s="162" t="s">
        <v>139</v>
      </c>
      <c r="E184" s="163" t="s">
        <v>636</v>
      </c>
      <c r="F184" s="164" t="s">
        <v>637</v>
      </c>
      <c r="G184" s="165" t="s">
        <v>142</v>
      </c>
      <c r="H184" s="166">
        <v>256.4</v>
      </c>
      <c r="I184" s="167"/>
      <c r="J184" s="168">
        <f>ROUND(I184*H184,2)</f>
        <v>0</v>
      </c>
      <c r="K184" s="164" t="s">
        <v>1</v>
      </c>
      <c r="L184" s="34"/>
      <c r="M184" s="169" t="s">
        <v>1</v>
      </c>
      <c r="N184" s="170" t="s">
        <v>42</v>
      </c>
      <c r="O184" s="59"/>
      <c r="P184" s="171">
        <f>O184*H184</f>
        <v>0</v>
      </c>
      <c r="Q184" s="171">
        <v>1E-05</v>
      </c>
      <c r="R184" s="171">
        <f>Q184*H184</f>
        <v>0.002564</v>
      </c>
      <c r="S184" s="171">
        <v>0</v>
      </c>
      <c r="T184" s="17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3" t="s">
        <v>143</v>
      </c>
      <c r="AT184" s="173" t="s">
        <v>139</v>
      </c>
      <c r="AU184" s="173" t="s">
        <v>87</v>
      </c>
      <c r="AY184" s="18" t="s">
        <v>137</v>
      </c>
      <c r="BE184" s="174">
        <f>IF(N184="základní",J184,0)</f>
        <v>0</v>
      </c>
      <c r="BF184" s="174">
        <f>IF(N184="snížená",J184,0)</f>
        <v>0</v>
      </c>
      <c r="BG184" s="174">
        <f>IF(N184="zákl. přenesená",J184,0)</f>
        <v>0</v>
      </c>
      <c r="BH184" s="174">
        <f>IF(N184="sníž. přenesená",J184,0)</f>
        <v>0</v>
      </c>
      <c r="BI184" s="174">
        <f>IF(N184="nulová",J184,0)</f>
        <v>0</v>
      </c>
      <c r="BJ184" s="18" t="s">
        <v>85</v>
      </c>
      <c r="BK184" s="174">
        <f>ROUND(I184*H184,2)</f>
        <v>0</v>
      </c>
      <c r="BL184" s="18" t="s">
        <v>143</v>
      </c>
      <c r="BM184" s="173" t="s">
        <v>638</v>
      </c>
    </row>
    <row r="185" spans="2:51" s="14" customFormat="1" ht="12">
      <c r="B185" s="183"/>
      <c r="D185" s="176" t="s">
        <v>145</v>
      </c>
      <c r="E185" s="184" t="s">
        <v>1</v>
      </c>
      <c r="F185" s="185" t="s">
        <v>639</v>
      </c>
      <c r="H185" s="186">
        <v>256.4</v>
      </c>
      <c r="I185" s="187"/>
      <c r="L185" s="183"/>
      <c r="M185" s="188"/>
      <c r="N185" s="189"/>
      <c r="O185" s="189"/>
      <c r="P185" s="189"/>
      <c r="Q185" s="189"/>
      <c r="R185" s="189"/>
      <c r="S185" s="189"/>
      <c r="T185" s="190"/>
      <c r="AT185" s="184" t="s">
        <v>145</v>
      </c>
      <c r="AU185" s="184" t="s">
        <v>87</v>
      </c>
      <c r="AV185" s="14" t="s">
        <v>87</v>
      </c>
      <c r="AW185" s="14" t="s">
        <v>33</v>
      </c>
      <c r="AX185" s="14" t="s">
        <v>85</v>
      </c>
      <c r="AY185" s="184" t="s">
        <v>137</v>
      </c>
    </row>
    <row r="186" spans="1:65" s="2" customFormat="1" ht="33" customHeight="1">
      <c r="A186" s="33"/>
      <c r="B186" s="161"/>
      <c r="C186" s="162" t="s">
        <v>8</v>
      </c>
      <c r="D186" s="162" t="s">
        <v>139</v>
      </c>
      <c r="E186" s="163" t="s">
        <v>640</v>
      </c>
      <c r="F186" s="164" t="s">
        <v>641</v>
      </c>
      <c r="G186" s="165" t="s">
        <v>142</v>
      </c>
      <c r="H186" s="166">
        <v>256.4</v>
      </c>
      <c r="I186" s="167"/>
      <c r="J186" s="168">
        <f>ROUND(I186*H186,2)</f>
        <v>0</v>
      </c>
      <c r="K186" s="164" t="s">
        <v>1</v>
      </c>
      <c r="L186" s="34"/>
      <c r="M186" s="169" t="s">
        <v>1</v>
      </c>
      <c r="N186" s="170" t="s">
        <v>42</v>
      </c>
      <c r="O186" s="59"/>
      <c r="P186" s="171">
        <f>O186*H186</f>
        <v>0</v>
      </c>
      <c r="Q186" s="171">
        <v>0</v>
      </c>
      <c r="R186" s="171">
        <f>Q186*H186</f>
        <v>0</v>
      </c>
      <c r="S186" s="171">
        <v>0</v>
      </c>
      <c r="T186" s="17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3" t="s">
        <v>143</v>
      </c>
      <c r="AT186" s="173" t="s">
        <v>139</v>
      </c>
      <c r="AU186" s="173" t="s">
        <v>87</v>
      </c>
      <c r="AY186" s="18" t="s">
        <v>137</v>
      </c>
      <c r="BE186" s="174">
        <f>IF(N186="základní",J186,0)</f>
        <v>0</v>
      </c>
      <c r="BF186" s="174">
        <f>IF(N186="snížená",J186,0)</f>
        <v>0</v>
      </c>
      <c r="BG186" s="174">
        <f>IF(N186="zákl. přenesená",J186,0)</f>
        <v>0</v>
      </c>
      <c r="BH186" s="174">
        <f>IF(N186="sníž. přenesená",J186,0)</f>
        <v>0</v>
      </c>
      <c r="BI186" s="174">
        <f>IF(N186="nulová",J186,0)</f>
        <v>0</v>
      </c>
      <c r="BJ186" s="18" t="s">
        <v>85</v>
      </c>
      <c r="BK186" s="174">
        <f>ROUND(I186*H186,2)</f>
        <v>0</v>
      </c>
      <c r="BL186" s="18" t="s">
        <v>143</v>
      </c>
      <c r="BM186" s="173" t="s">
        <v>642</v>
      </c>
    </row>
    <row r="187" spans="2:51" s="14" customFormat="1" ht="12">
      <c r="B187" s="183"/>
      <c r="D187" s="176" t="s">
        <v>145</v>
      </c>
      <c r="E187" s="184" t="s">
        <v>1</v>
      </c>
      <c r="F187" s="185" t="s">
        <v>643</v>
      </c>
      <c r="H187" s="186">
        <v>256.4</v>
      </c>
      <c r="I187" s="187"/>
      <c r="L187" s="183"/>
      <c r="M187" s="188"/>
      <c r="N187" s="189"/>
      <c r="O187" s="189"/>
      <c r="P187" s="189"/>
      <c r="Q187" s="189"/>
      <c r="R187" s="189"/>
      <c r="S187" s="189"/>
      <c r="T187" s="190"/>
      <c r="AT187" s="184" t="s">
        <v>145</v>
      </c>
      <c r="AU187" s="184" t="s">
        <v>87</v>
      </c>
      <c r="AV187" s="14" t="s">
        <v>87</v>
      </c>
      <c r="AW187" s="14" t="s">
        <v>33</v>
      </c>
      <c r="AX187" s="14" t="s">
        <v>85</v>
      </c>
      <c r="AY187" s="184" t="s">
        <v>137</v>
      </c>
    </row>
    <row r="188" spans="1:65" s="2" customFormat="1" ht="21.75" customHeight="1">
      <c r="A188" s="33"/>
      <c r="B188" s="161"/>
      <c r="C188" s="162" t="s">
        <v>244</v>
      </c>
      <c r="D188" s="162" t="s">
        <v>139</v>
      </c>
      <c r="E188" s="163" t="s">
        <v>644</v>
      </c>
      <c r="F188" s="164" t="s">
        <v>645</v>
      </c>
      <c r="G188" s="165" t="s">
        <v>142</v>
      </c>
      <c r="H188" s="166">
        <v>143.28</v>
      </c>
      <c r="I188" s="167"/>
      <c r="J188" s="168">
        <f>ROUND(I188*H188,2)</f>
        <v>0</v>
      </c>
      <c r="K188" s="164" t="s">
        <v>1237</v>
      </c>
      <c r="L188" s="34"/>
      <c r="M188" s="169" t="s">
        <v>1</v>
      </c>
      <c r="N188" s="170" t="s">
        <v>42</v>
      </c>
      <c r="O188" s="59"/>
      <c r="P188" s="171">
        <f>O188*H188</f>
        <v>0</v>
      </c>
      <c r="Q188" s="171">
        <v>0.08425</v>
      </c>
      <c r="R188" s="171">
        <f>Q188*H188</f>
        <v>12.071340000000001</v>
      </c>
      <c r="S188" s="171">
        <v>0</v>
      </c>
      <c r="T188" s="17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3" t="s">
        <v>143</v>
      </c>
      <c r="AT188" s="173" t="s">
        <v>139</v>
      </c>
      <c r="AU188" s="173" t="s">
        <v>87</v>
      </c>
      <c r="AY188" s="18" t="s">
        <v>137</v>
      </c>
      <c r="BE188" s="174">
        <f>IF(N188="základní",J188,0)</f>
        <v>0</v>
      </c>
      <c r="BF188" s="174">
        <f>IF(N188="snížená",J188,0)</f>
        <v>0</v>
      </c>
      <c r="BG188" s="174">
        <f>IF(N188="zákl. přenesená",J188,0)</f>
        <v>0</v>
      </c>
      <c r="BH188" s="174">
        <f>IF(N188="sníž. přenesená",J188,0)</f>
        <v>0</v>
      </c>
      <c r="BI188" s="174">
        <f>IF(N188="nulová",J188,0)</f>
        <v>0</v>
      </c>
      <c r="BJ188" s="18" t="s">
        <v>85</v>
      </c>
      <c r="BK188" s="174">
        <f>ROUND(I188*H188,2)</f>
        <v>0</v>
      </c>
      <c r="BL188" s="18" t="s">
        <v>143</v>
      </c>
      <c r="BM188" s="173" t="s">
        <v>646</v>
      </c>
    </row>
    <row r="189" spans="2:51" s="13" customFormat="1" ht="12">
      <c r="B189" s="175"/>
      <c r="D189" s="176" t="s">
        <v>145</v>
      </c>
      <c r="E189" s="177" t="s">
        <v>1</v>
      </c>
      <c r="F189" s="178" t="s">
        <v>607</v>
      </c>
      <c r="H189" s="177" t="s">
        <v>1</v>
      </c>
      <c r="I189" s="179"/>
      <c r="L189" s="175"/>
      <c r="M189" s="180"/>
      <c r="N189" s="181"/>
      <c r="O189" s="181"/>
      <c r="P189" s="181"/>
      <c r="Q189" s="181"/>
      <c r="R189" s="181"/>
      <c r="S189" s="181"/>
      <c r="T189" s="182"/>
      <c r="AT189" s="177" t="s">
        <v>145</v>
      </c>
      <c r="AU189" s="177" t="s">
        <v>87</v>
      </c>
      <c r="AV189" s="13" t="s">
        <v>85</v>
      </c>
      <c r="AW189" s="13" t="s">
        <v>33</v>
      </c>
      <c r="AX189" s="13" t="s">
        <v>77</v>
      </c>
      <c r="AY189" s="177" t="s">
        <v>137</v>
      </c>
    </row>
    <row r="190" spans="2:51" s="14" customFormat="1" ht="12">
      <c r="B190" s="183"/>
      <c r="D190" s="176" t="s">
        <v>145</v>
      </c>
      <c r="E190" s="184" t="s">
        <v>1</v>
      </c>
      <c r="F190" s="185" t="s">
        <v>608</v>
      </c>
      <c r="H190" s="186">
        <v>18.72</v>
      </c>
      <c r="I190" s="187"/>
      <c r="L190" s="183"/>
      <c r="M190" s="188"/>
      <c r="N190" s="189"/>
      <c r="O190" s="189"/>
      <c r="P190" s="189"/>
      <c r="Q190" s="189"/>
      <c r="R190" s="189"/>
      <c r="S190" s="189"/>
      <c r="T190" s="190"/>
      <c r="AT190" s="184" t="s">
        <v>145</v>
      </c>
      <c r="AU190" s="184" t="s">
        <v>87</v>
      </c>
      <c r="AV190" s="14" t="s">
        <v>87</v>
      </c>
      <c r="AW190" s="14" t="s">
        <v>33</v>
      </c>
      <c r="AX190" s="14" t="s">
        <v>77</v>
      </c>
      <c r="AY190" s="184" t="s">
        <v>137</v>
      </c>
    </row>
    <row r="191" spans="2:51" s="14" customFormat="1" ht="12">
      <c r="B191" s="183"/>
      <c r="D191" s="176" t="s">
        <v>145</v>
      </c>
      <c r="E191" s="184" t="s">
        <v>1</v>
      </c>
      <c r="F191" s="185" t="s">
        <v>609</v>
      </c>
      <c r="H191" s="186">
        <v>42.96</v>
      </c>
      <c r="I191" s="187"/>
      <c r="L191" s="183"/>
      <c r="M191" s="188"/>
      <c r="N191" s="189"/>
      <c r="O191" s="189"/>
      <c r="P191" s="189"/>
      <c r="Q191" s="189"/>
      <c r="R191" s="189"/>
      <c r="S191" s="189"/>
      <c r="T191" s="190"/>
      <c r="AT191" s="184" t="s">
        <v>145</v>
      </c>
      <c r="AU191" s="184" t="s">
        <v>87</v>
      </c>
      <c r="AV191" s="14" t="s">
        <v>87</v>
      </c>
      <c r="AW191" s="14" t="s">
        <v>33</v>
      </c>
      <c r="AX191" s="14" t="s">
        <v>77</v>
      </c>
      <c r="AY191" s="184" t="s">
        <v>137</v>
      </c>
    </row>
    <row r="192" spans="2:51" s="14" customFormat="1" ht="12">
      <c r="B192" s="183"/>
      <c r="D192" s="176" t="s">
        <v>145</v>
      </c>
      <c r="E192" s="184" t="s">
        <v>1</v>
      </c>
      <c r="F192" s="185" t="s">
        <v>610</v>
      </c>
      <c r="H192" s="186">
        <v>81.6</v>
      </c>
      <c r="I192" s="187"/>
      <c r="L192" s="183"/>
      <c r="M192" s="188"/>
      <c r="N192" s="189"/>
      <c r="O192" s="189"/>
      <c r="P192" s="189"/>
      <c r="Q192" s="189"/>
      <c r="R192" s="189"/>
      <c r="S192" s="189"/>
      <c r="T192" s="190"/>
      <c r="AT192" s="184" t="s">
        <v>145</v>
      </c>
      <c r="AU192" s="184" t="s">
        <v>87</v>
      </c>
      <c r="AV192" s="14" t="s">
        <v>87</v>
      </c>
      <c r="AW192" s="14" t="s">
        <v>33</v>
      </c>
      <c r="AX192" s="14" t="s">
        <v>77</v>
      </c>
      <c r="AY192" s="184" t="s">
        <v>137</v>
      </c>
    </row>
    <row r="193" spans="2:51" s="15" customFormat="1" ht="12">
      <c r="B193" s="191"/>
      <c r="D193" s="176" t="s">
        <v>145</v>
      </c>
      <c r="E193" s="192" t="s">
        <v>1</v>
      </c>
      <c r="F193" s="193" t="s">
        <v>149</v>
      </c>
      <c r="H193" s="194">
        <v>143.28</v>
      </c>
      <c r="I193" s="195"/>
      <c r="L193" s="191"/>
      <c r="M193" s="196"/>
      <c r="N193" s="197"/>
      <c r="O193" s="197"/>
      <c r="P193" s="197"/>
      <c r="Q193" s="197"/>
      <c r="R193" s="197"/>
      <c r="S193" s="197"/>
      <c r="T193" s="198"/>
      <c r="AT193" s="192" t="s">
        <v>145</v>
      </c>
      <c r="AU193" s="192" t="s">
        <v>87</v>
      </c>
      <c r="AV193" s="15" t="s">
        <v>143</v>
      </c>
      <c r="AW193" s="15" t="s">
        <v>33</v>
      </c>
      <c r="AX193" s="15" t="s">
        <v>85</v>
      </c>
      <c r="AY193" s="192" t="s">
        <v>137</v>
      </c>
    </row>
    <row r="194" spans="1:65" s="2" customFormat="1" ht="16.5" customHeight="1">
      <c r="A194" s="33"/>
      <c r="B194" s="161"/>
      <c r="C194" s="199" t="s">
        <v>248</v>
      </c>
      <c r="D194" s="199" t="s">
        <v>253</v>
      </c>
      <c r="E194" s="200" t="s">
        <v>647</v>
      </c>
      <c r="F194" s="201" t="s">
        <v>648</v>
      </c>
      <c r="G194" s="202" t="s">
        <v>142</v>
      </c>
      <c r="H194" s="203">
        <v>144.713</v>
      </c>
      <c r="I194" s="204"/>
      <c r="J194" s="205">
        <f>ROUND(I194*H194,2)</f>
        <v>0</v>
      </c>
      <c r="K194" s="201" t="s">
        <v>1237</v>
      </c>
      <c r="L194" s="206"/>
      <c r="M194" s="207" t="s">
        <v>1</v>
      </c>
      <c r="N194" s="208" t="s">
        <v>42</v>
      </c>
      <c r="O194" s="59"/>
      <c r="P194" s="171">
        <f>O194*H194</f>
        <v>0</v>
      </c>
      <c r="Q194" s="171">
        <v>0.113</v>
      </c>
      <c r="R194" s="171">
        <f>Q194*H194</f>
        <v>16.352569</v>
      </c>
      <c r="S194" s="171">
        <v>0</v>
      </c>
      <c r="T194" s="17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3" t="s">
        <v>201</v>
      </c>
      <c r="AT194" s="173" t="s">
        <v>253</v>
      </c>
      <c r="AU194" s="173" t="s">
        <v>87</v>
      </c>
      <c r="AY194" s="18" t="s">
        <v>137</v>
      </c>
      <c r="BE194" s="174">
        <f>IF(N194="základní",J194,0)</f>
        <v>0</v>
      </c>
      <c r="BF194" s="174">
        <f>IF(N194="snížená",J194,0)</f>
        <v>0</v>
      </c>
      <c r="BG194" s="174">
        <f>IF(N194="zákl. přenesená",J194,0)</f>
        <v>0</v>
      </c>
      <c r="BH194" s="174">
        <f>IF(N194="sníž. přenesená",J194,0)</f>
        <v>0</v>
      </c>
      <c r="BI194" s="174">
        <f>IF(N194="nulová",J194,0)</f>
        <v>0</v>
      </c>
      <c r="BJ194" s="18" t="s">
        <v>85</v>
      </c>
      <c r="BK194" s="174">
        <f>ROUND(I194*H194,2)</f>
        <v>0</v>
      </c>
      <c r="BL194" s="18" t="s">
        <v>143</v>
      </c>
      <c r="BM194" s="173" t="s">
        <v>649</v>
      </c>
    </row>
    <row r="195" spans="2:51" s="14" customFormat="1" ht="12">
      <c r="B195" s="183"/>
      <c r="D195" s="176" t="s">
        <v>145</v>
      </c>
      <c r="E195" s="184" t="s">
        <v>1</v>
      </c>
      <c r="F195" s="185" t="s">
        <v>650</v>
      </c>
      <c r="H195" s="186">
        <v>144.713</v>
      </c>
      <c r="I195" s="187"/>
      <c r="L195" s="183"/>
      <c r="M195" s="188"/>
      <c r="N195" s="189"/>
      <c r="O195" s="189"/>
      <c r="P195" s="189"/>
      <c r="Q195" s="189"/>
      <c r="R195" s="189"/>
      <c r="S195" s="189"/>
      <c r="T195" s="190"/>
      <c r="AT195" s="184" t="s">
        <v>145</v>
      </c>
      <c r="AU195" s="184" t="s">
        <v>87</v>
      </c>
      <c r="AV195" s="14" t="s">
        <v>87</v>
      </c>
      <c r="AW195" s="14" t="s">
        <v>33</v>
      </c>
      <c r="AX195" s="14" t="s">
        <v>85</v>
      </c>
      <c r="AY195" s="184" t="s">
        <v>137</v>
      </c>
    </row>
    <row r="196" spans="2:63" s="12" customFormat="1" ht="22.9" customHeight="1">
      <c r="B196" s="148"/>
      <c r="D196" s="149" t="s">
        <v>76</v>
      </c>
      <c r="E196" s="159" t="s">
        <v>206</v>
      </c>
      <c r="F196" s="159" t="s">
        <v>390</v>
      </c>
      <c r="I196" s="151"/>
      <c r="J196" s="160">
        <f>BK196</f>
        <v>0</v>
      </c>
      <c r="L196" s="148"/>
      <c r="M196" s="153"/>
      <c r="N196" s="154"/>
      <c r="O196" s="154"/>
      <c r="P196" s="155">
        <f>SUM(P197:P220)</f>
        <v>0</v>
      </c>
      <c r="Q196" s="154"/>
      <c r="R196" s="155">
        <f>SUM(R197:R220)</f>
        <v>34.87353652</v>
      </c>
      <c r="S196" s="154"/>
      <c r="T196" s="156">
        <f>SUM(T197:T220)</f>
        <v>0</v>
      </c>
      <c r="AR196" s="149" t="s">
        <v>85</v>
      </c>
      <c r="AT196" s="157" t="s">
        <v>76</v>
      </c>
      <c r="AU196" s="157" t="s">
        <v>85</v>
      </c>
      <c r="AY196" s="149" t="s">
        <v>137</v>
      </c>
      <c r="BK196" s="158">
        <f>SUM(BK197:BK220)</f>
        <v>0</v>
      </c>
    </row>
    <row r="197" spans="1:65" s="2" customFormat="1" ht="21.75" customHeight="1">
      <c r="A197" s="33"/>
      <c r="B197" s="161"/>
      <c r="C197" s="162" t="s">
        <v>252</v>
      </c>
      <c r="D197" s="162" t="s">
        <v>139</v>
      </c>
      <c r="E197" s="163" t="s">
        <v>392</v>
      </c>
      <c r="F197" s="164" t="s">
        <v>393</v>
      </c>
      <c r="G197" s="165" t="s">
        <v>269</v>
      </c>
      <c r="H197" s="166">
        <v>182.6</v>
      </c>
      <c r="I197" s="167"/>
      <c r="J197" s="168">
        <f>ROUND(I197*H197,2)</f>
        <v>0</v>
      </c>
      <c r="K197" s="164" t="s">
        <v>1</v>
      </c>
      <c r="L197" s="34"/>
      <c r="M197" s="169" t="s">
        <v>1</v>
      </c>
      <c r="N197" s="170" t="s">
        <v>42</v>
      </c>
      <c r="O197" s="59"/>
      <c r="P197" s="171">
        <f>O197*H197</f>
        <v>0</v>
      </c>
      <c r="Q197" s="171">
        <v>0.10095</v>
      </c>
      <c r="R197" s="171">
        <f>Q197*H197</f>
        <v>18.43347</v>
      </c>
      <c r="S197" s="171">
        <v>0</v>
      </c>
      <c r="T197" s="17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3" t="s">
        <v>143</v>
      </c>
      <c r="AT197" s="173" t="s">
        <v>139</v>
      </c>
      <c r="AU197" s="173" t="s">
        <v>87</v>
      </c>
      <c r="AY197" s="18" t="s">
        <v>137</v>
      </c>
      <c r="BE197" s="174">
        <f>IF(N197="základní",J197,0)</f>
        <v>0</v>
      </c>
      <c r="BF197" s="174">
        <f>IF(N197="snížená",J197,0)</f>
        <v>0</v>
      </c>
      <c r="BG197" s="174">
        <f>IF(N197="zákl. přenesená",J197,0)</f>
        <v>0</v>
      </c>
      <c r="BH197" s="174">
        <f>IF(N197="sníž. přenesená",J197,0)</f>
        <v>0</v>
      </c>
      <c r="BI197" s="174">
        <f>IF(N197="nulová",J197,0)</f>
        <v>0</v>
      </c>
      <c r="BJ197" s="18" t="s">
        <v>85</v>
      </c>
      <c r="BK197" s="174">
        <f>ROUND(I197*H197,2)</f>
        <v>0</v>
      </c>
      <c r="BL197" s="18" t="s">
        <v>143</v>
      </c>
      <c r="BM197" s="173" t="s">
        <v>394</v>
      </c>
    </row>
    <row r="198" spans="2:51" s="13" customFormat="1" ht="12">
      <c r="B198" s="175"/>
      <c r="D198" s="176" t="s">
        <v>145</v>
      </c>
      <c r="E198" s="177" t="s">
        <v>1</v>
      </c>
      <c r="F198" s="178" t="s">
        <v>651</v>
      </c>
      <c r="H198" s="177" t="s">
        <v>1</v>
      </c>
      <c r="I198" s="179"/>
      <c r="L198" s="175"/>
      <c r="M198" s="180"/>
      <c r="N198" s="181"/>
      <c r="O198" s="181"/>
      <c r="P198" s="181"/>
      <c r="Q198" s="181"/>
      <c r="R198" s="181"/>
      <c r="S198" s="181"/>
      <c r="T198" s="182"/>
      <c r="AT198" s="177" t="s">
        <v>145</v>
      </c>
      <c r="AU198" s="177" t="s">
        <v>87</v>
      </c>
      <c r="AV198" s="13" t="s">
        <v>85</v>
      </c>
      <c r="AW198" s="13" t="s">
        <v>33</v>
      </c>
      <c r="AX198" s="13" t="s">
        <v>77</v>
      </c>
      <c r="AY198" s="177" t="s">
        <v>137</v>
      </c>
    </row>
    <row r="199" spans="2:51" s="14" customFormat="1" ht="12">
      <c r="B199" s="183"/>
      <c r="D199" s="176" t="s">
        <v>145</v>
      </c>
      <c r="E199" s="184" t="s">
        <v>1</v>
      </c>
      <c r="F199" s="185" t="s">
        <v>652</v>
      </c>
      <c r="H199" s="186">
        <v>106.4</v>
      </c>
      <c r="I199" s="187"/>
      <c r="L199" s="183"/>
      <c r="M199" s="188"/>
      <c r="N199" s="189"/>
      <c r="O199" s="189"/>
      <c r="P199" s="189"/>
      <c r="Q199" s="189"/>
      <c r="R199" s="189"/>
      <c r="S199" s="189"/>
      <c r="T199" s="190"/>
      <c r="AT199" s="184" t="s">
        <v>145</v>
      </c>
      <c r="AU199" s="184" t="s">
        <v>87</v>
      </c>
      <c r="AV199" s="14" t="s">
        <v>87</v>
      </c>
      <c r="AW199" s="14" t="s">
        <v>33</v>
      </c>
      <c r="AX199" s="14" t="s">
        <v>77</v>
      </c>
      <c r="AY199" s="184" t="s">
        <v>137</v>
      </c>
    </row>
    <row r="200" spans="2:51" s="14" customFormat="1" ht="12">
      <c r="B200" s="183"/>
      <c r="D200" s="176" t="s">
        <v>145</v>
      </c>
      <c r="E200" s="184" t="s">
        <v>1</v>
      </c>
      <c r="F200" s="185" t="s">
        <v>653</v>
      </c>
      <c r="H200" s="186">
        <v>76.2</v>
      </c>
      <c r="I200" s="187"/>
      <c r="L200" s="183"/>
      <c r="M200" s="188"/>
      <c r="N200" s="189"/>
      <c r="O200" s="189"/>
      <c r="P200" s="189"/>
      <c r="Q200" s="189"/>
      <c r="R200" s="189"/>
      <c r="S200" s="189"/>
      <c r="T200" s="190"/>
      <c r="AT200" s="184" t="s">
        <v>145</v>
      </c>
      <c r="AU200" s="184" t="s">
        <v>87</v>
      </c>
      <c r="AV200" s="14" t="s">
        <v>87</v>
      </c>
      <c r="AW200" s="14" t="s">
        <v>33</v>
      </c>
      <c r="AX200" s="14" t="s">
        <v>77</v>
      </c>
      <c r="AY200" s="184" t="s">
        <v>137</v>
      </c>
    </row>
    <row r="201" spans="2:51" s="15" customFormat="1" ht="12">
      <c r="B201" s="191"/>
      <c r="D201" s="176" t="s">
        <v>145</v>
      </c>
      <c r="E201" s="192" t="s">
        <v>1</v>
      </c>
      <c r="F201" s="193" t="s">
        <v>149</v>
      </c>
      <c r="H201" s="194">
        <v>182.60000000000002</v>
      </c>
      <c r="I201" s="195"/>
      <c r="L201" s="191"/>
      <c r="M201" s="196"/>
      <c r="N201" s="197"/>
      <c r="O201" s="197"/>
      <c r="P201" s="197"/>
      <c r="Q201" s="197"/>
      <c r="R201" s="197"/>
      <c r="S201" s="197"/>
      <c r="T201" s="198"/>
      <c r="AT201" s="192" t="s">
        <v>145</v>
      </c>
      <c r="AU201" s="192" t="s">
        <v>87</v>
      </c>
      <c r="AV201" s="15" t="s">
        <v>143</v>
      </c>
      <c r="AW201" s="15" t="s">
        <v>33</v>
      </c>
      <c r="AX201" s="15" t="s">
        <v>85</v>
      </c>
      <c r="AY201" s="192" t="s">
        <v>137</v>
      </c>
    </row>
    <row r="202" spans="1:65" s="2" customFormat="1" ht="16.5" customHeight="1">
      <c r="A202" s="33"/>
      <c r="B202" s="161"/>
      <c r="C202" s="199" t="s">
        <v>260</v>
      </c>
      <c r="D202" s="199" t="s">
        <v>253</v>
      </c>
      <c r="E202" s="200" t="s">
        <v>398</v>
      </c>
      <c r="F202" s="201" t="s">
        <v>399</v>
      </c>
      <c r="G202" s="202" t="s">
        <v>269</v>
      </c>
      <c r="H202" s="203">
        <v>184.426</v>
      </c>
      <c r="I202" s="204"/>
      <c r="J202" s="205">
        <f>ROUND(I202*H202,2)</f>
        <v>0</v>
      </c>
      <c r="K202" s="201" t="s">
        <v>1237</v>
      </c>
      <c r="L202" s="206"/>
      <c r="M202" s="207" t="s">
        <v>1</v>
      </c>
      <c r="N202" s="208" t="s">
        <v>42</v>
      </c>
      <c r="O202" s="59"/>
      <c r="P202" s="171">
        <f>O202*H202</f>
        <v>0</v>
      </c>
      <c r="Q202" s="171">
        <v>0.022</v>
      </c>
      <c r="R202" s="171">
        <f>Q202*H202</f>
        <v>4.057371999999999</v>
      </c>
      <c r="S202" s="171">
        <v>0</v>
      </c>
      <c r="T202" s="17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3" t="s">
        <v>201</v>
      </c>
      <c r="AT202" s="173" t="s">
        <v>253</v>
      </c>
      <c r="AU202" s="173" t="s">
        <v>87</v>
      </c>
      <c r="AY202" s="18" t="s">
        <v>137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8" t="s">
        <v>85</v>
      </c>
      <c r="BK202" s="174">
        <f>ROUND(I202*H202,2)</f>
        <v>0</v>
      </c>
      <c r="BL202" s="18" t="s">
        <v>143</v>
      </c>
      <c r="BM202" s="173" t="s">
        <v>400</v>
      </c>
    </row>
    <row r="203" spans="2:51" s="14" customFormat="1" ht="12">
      <c r="B203" s="183"/>
      <c r="D203" s="176" t="s">
        <v>145</v>
      </c>
      <c r="E203" s="184" t="s">
        <v>1</v>
      </c>
      <c r="F203" s="185" t="s">
        <v>654</v>
      </c>
      <c r="H203" s="186">
        <v>184.426</v>
      </c>
      <c r="I203" s="187"/>
      <c r="L203" s="183"/>
      <c r="M203" s="188"/>
      <c r="N203" s="189"/>
      <c r="O203" s="189"/>
      <c r="P203" s="189"/>
      <c r="Q203" s="189"/>
      <c r="R203" s="189"/>
      <c r="S203" s="189"/>
      <c r="T203" s="190"/>
      <c r="AT203" s="184" t="s">
        <v>145</v>
      </c>
      <c r="AU203" s="184" t="s">
        <v>87</v>
      </c>
      <c r="AV203" s="14" t="s">
        <v>87</v>
      </c>
      <c r="AW203" s="14" t="s">
        <v>33</v>
      </c>
      <c r="AX203" s="14" t="s">
        <v>85</v>
      </c>
      <c r="AY203" s="184" t="s">
        <v>137</v>
      </c>
    </row>
    <row r="204" spans="1:65" s="2" customFormat="1" ht="21.75" customHeight="1">
      <c r="A204" s="33"/>
      <c r="B204" s="161"/>
      <c r="C204" s="162" t="s">
        <v>266</v>
      </c>
      <c r="D204" s="162" t="s">
        <v>139</v>
      </c>
      <c r="E204" s="163" t="s">
        <v>403</v>
      </c>
      <c r="F204" s="164" t="s">
        <v>404</v>
      </c>
      <c r="G204" s="165" t="s">
        <v>157</v>
      </c>
      <c r="H204" s="166">
        <v>5.478</v>
      </c>
      <c r="I204" s="167"/>
      <c r="J204" s="168">
        <f>ROUND(I204*H204,2)</f>
        <v>0</v>
      </c>
      <c r="K204" s="164" t="s">
        <v>1</v>
      </c>
      <c r="L204" s="34"/>
      <c r="M204" s="169" t="s">
        <v>1</v>
      </c>
      <c r="N204" s="170" t="s">
        <v>42</v>
      </c>
      <c r="O204" s="59"/>
      <c r="P204" s="171">
        <f>O204*H204</f>
        <v>0</v>
      </c>
      <c r="Q204" s="171">
        <v>2.25634</v>
      </c>
      <c r="R204" s="171">
        <f>Q204*H204</f>
        <v>12.360230519999998</v>
      </c>
      <c r="S204" s="171">
        <v>0</v>
      </c>
      <c r="T204" s="17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3" t="s">
        <v>143</v>
      </c>
      <c r="AT204" s="173" t="s">
        <v>139</v>
      </c>
      <c r="AU204" s="173" t="s">
        <v>87</v>
      </c>
      <c r="AY204" s="18" t="s">
        <v>137</v>
      </c>
      <c r="BE204" s="174">
        <f>IF(N204="základní",J204,0)</f>
        <v>0</v>
      </c>
      <c r="BF204" s="174">
        <f>IF(N204="snížená",J204,0)</f>
        <v>0</v>
      </c>
      <c r="BG204" s="174">
        <f>IF(N204="zákl. přenesená",J204,0)</f>
        <v>0</v>
      </c>
      <c r="BH204" s="174">
        <f>IF(N204="sníž. přenesená",J204,0)</f>
        <v>0</v>
      </c>
      <c r="BI204" s="174">
        <f>IF(N204="nulová",J204,0)</f>
        <v>0</v>
      </c>
      <c r="BJ204" s="18" t="s">
        <v>85</v>
      </c>
      <c r="BK204" s="174">
        <f>ROUND(I204*H204,2)</f>
        <v>0</v>
      </c>
      <c r="BL204" s="18" t="s">
        <v>143</v>
      </c>
      <c r="BM204" s="173" t="s">
        <v>405</v>
      </c>
    </row>
    <row r="205" spans="2:51" s="14" customFormat="1" ht="12">
      <c r="B205" s="183"/>
      <c r="D205" s="176" t="s">
        <v>145</v>
      </c>
      <c r="E205" s="184" t="s">
        <v>1</v>
      </c>
      <c r="F205" s="185" t="s">
        <v>655</v>
      </c>
      <c r="H205" s="186">
        <v>5.478</v>
      </c>
      <c r="I205" s="187"/>
      <c r="L205" s="183"/>
      <c r="M205" s="188"/>
      <c r="N205" s="189"/>
      <c r="O205" s="189"/>
      <c r="P205" s="189"/>
      <c r="Q205" s="189"/>
      <c r="R205" s="189"/>
      <c r="S205" s="189"/>
      <c r="T205" s="190"/>
      <c r="AT205" s="184" t="s">
        <v>145</v>
      </c>
      <c r="AU205" s="184" t="s">
        <v>87</v>
      </c>
      <c r="AV205" s="14" t="s">
        <v>87</v>
      </c>
      <c r="AW205" s="14" t="s">
        <v>33</v>
      </c>
      <c r="AX205" s="14" t="s">
        <v>77</v>
      </c>
      <c r="AY205" s="184" t="s">
        <v>137</v>
      </c>
    </row>
    <row r="206" spans="2:51" s="15" customFormat="1" ht="12">
      <c r="B206" s="191"/>
      <c r="D206" s="176" t="s">
        <v>145</v>
      </c>
      <c r="E206" s="192" t="s">
        <v>1</v>
      </c>
      <c r="F206" s="193" t="s">
        <v>149</v>
      </c>
      <c r="H206" s="194">
        <v>5.478</v>
      </c>
      <c r="I206" s="195"/>
      <c r="L206" s="191"/>
      <c r="M206" s="196"/>
      <c r="N206" s="197"/>
      <c r="O206" s="197"/>
      <c r="P206" s="197"/>
      <c r="Q206" s="197"/>
      <c r="R206" s="197"/>
      <c r="S206" s="197"/>
      <c r="T206" s="198"/>
      <c r="AT206" s="192" t="s">
        <v>145</v>
      </c>
      <c r="AU206" s="192" t="s">
        <v>87</v>
      </c>
      <c r="AV206" s="15" t="s">
        <v>143</v>
      </c>
      <c r="AW206" s="15" t="s">
        <v>33</v>
      </c>
      <c r="AX206" s="15" t="s">
        <v>85</v>
      </c>
      <c r="AY206" s="192" t="s">
        <v>137</v>
      </c>
    </row>
    <row r="207" spans="1:65" s="2" customFormat="1" ht="21.75" customHeight="1">
      <c r="A207" s="33"/>
      <c r="B207" s="161"/>
      <c r="C207" s="162" t="s">
        <v>7</v>
      </c>
      <c r="D207" s="162" t="s">
        <v>139</v>
      </c>
      <c r="E207" s="163" t="s">
        <v>656</v>
      </c>
      <c r="F207" s="164" t="s">
        <v>657</v>
      </c>
      <c r="G207" s="165" t="s">
        <v>142</v>
      </c>
      <c r="H207" s="166">
        <v>62.4</v>
      </c>
      <c r="I207" s="167"/>
      <c r="J207" s="168">
        <f>ROUND(I207*H207,2)</f>
        <v>0</v>
      </c>
      <c r="K207" s="164" t="s">
        <v>1237</v>
      </c>
      <c r="L207" s="34"/>
      <c r="M207" s="169" t="s">
        <v>1</v>
      </c>
      <c r="N207" s="170" t="s">
        <v>42</v>
      </c>
      <c r="O207" s="59"/>
      <c r="P207" s="171">
        <f>O207*H207</f>
        <v>0</v>
      </c>
      <c r="Q207" s="171">
        <v>0.00036</v>
      </c>
      <c r="R207" s="171">
        <f>Q207*H207</f>
        <v>0.022464</v>
      </c>
      <c r="S207" s="171">
        <v>0</v>
      </c>
      <c r="T207" s="17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3" t="s">
        <v>143</v>
      </c>
      <c r="AT207" s="173" t="s">
        <v>139</v>
      </c>
      <c r="AU207" s="173" t="s">
        <v>87</v>
      </c>
      <c r="AY207" s="18" t="s">
        <v>137</v>
      </c>
      <c r="BE207" s="174">
        <f>IF(N207="základní",J207,0)</f>
        <v>0</v>
      </c>
      <c r="BF207" s="174">
        <f>IF(N207="snížená",J207,0)</f>
        <v>0</v>
      </c>
      <c r="BG207" s="174">
        <f>IF(N207="zákl. přenesená",J207,0)</f>
        <v>0</v>
      </c>
      <c r="BH207" s="174">
        <f>IF(N207="sníž. přenesená",J207,0)</f>
        <v>0</v>
      </c>
      <c r="BI207" s="174">
        <f>IF(N207="nulová",J207,0)</f>
        <v>0</v>
      </c>
      <c r="BJ207" s="18" t="s">
        <v>85</v>
      </c>
      <c r="BK207" s="174">
        <f>ROUND(I207*H207,2)</f>
        <v>0</v>
      </c>
      <c r="BL207" s="18" t="s">
        <v>143</v>
      </c>
      <c r="BM207" s="173" t="s">
        <v>658</v>
      </c>
    </row>
    <row r="208" spans="2:51" s="14" customFormat="1" ht="12">
      <c r="B208" s="183"/>
      <c r="D208" s="176" t="s">
        <v>145</v>
      </c>
      <c r="E208" s="184" t="s">
        <v>1</v>
      </c>
      <c r="F208" s="185" t="s">
        <v>603</v>
      </c>
      <c r="H208" s="186">
        <v>62.4</v>
      </c>
      <c r="I208" s="187"/>
      <c r="L208" s="183"/>
      <c r="M208" s="188"/>
      <c r="N208" s="189"/>
      <c r="O208" s="189"/>
      <c r="P208" s="189"/>
      <c r="Q208" s="189"/>
      <c r="R208" s="189"/>
      <c r="S208" s="189"/>
      <c r="T208" s="190"/>
      <c r="AT208" s="184" t="s">
        <v>145</v>
      </c>
      <c r="AU208" s="184" t="s">
        <v>87</v>
      </c>
      <c r="AV208" s="14" t="s">
        <v>87</v>
      </c>
      <c r="AW208" s="14" t="s">
        <v>33</v>
      </c>
      <c r="AX208" s="14" t="s">
        <v>85</v>
      </c>
      <c r="AY208" s="184" t="s">
        <v>137</v>
      </c>
    </row>
    <row r="209" spans="1:65" s="2" customFormat="1" ht="16.5" customHeight="1">
      <c r="A209" s="33"/>
      <c r="B209" s="161"/>
      <c r="C209" s="162" t="s">
        <v>281</v>
      </c>
      <c r="D209" s="162" t="s">
        <v>139</v>
      </c>
      <c r="E209" s="163" t="s">
        <v>415</v>
      </c>
      <c r="F209" s="164" t="s">
        <v>416</v>
      </c>
      <c r="G209" s="165" t="s">
        <v>142</v>
      </c>
      <c r="H209" s="166">
        <v>78.4</v>
      </c>
      <c r="I209" s="167"/>
      <c r="J209" s="168">
        <f>ROUND(I209*H209,2)</f>
        <v>0</v>
      </c>
      <c r="K209" s="164" t="s">
        <v>1237</v>
      </c>
      <c r="L209" s="34"/>
      <c r="M209" s="169" t="s">
        <v>1</v>
      </c>
      <c r="N209" s="170" t="s">
        <v>42</v>
      </c>
      <c r="O209" s="59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3" t="s">
        <v>143</v>
      </c>
      <c r="AT209" s="173" t="s">
        <v>139</v>
      </c>
      <c r="AU209" s="173" t="s">
        <v>87</v>
      </c>
      <c r="AY209" s="18" t="s">
        <v>137</v>
      </c>
      <c r="BE209" s="174">
        <f>IF(N209="základní",J209,0)</f>
        <v>0</v>
      </c>
      <c r="BF209" s="174">
        <f>IF(N209="snížená",J209,0)</f>
        <v>0</v>
      </c>
      <c r="BG209" s="174">
        <f>IF(N209="zákl. přenesená",J209,0)</f>
        <v>0</v>
      </c>
      <c r="BH209" s="174">
        <f>IF(N209="sníž. přenesená",J209,0)</f>
        <v>0</v>
      </c>
      <c r="BI209" s="174">
        <f>IF(N209="nulová",J209,0)</f>
        <v>0</v>
      </c>
      <c r="BJ209" s="18" t="s">
        <v>85</v>
      </c>
      <c r="BK209" s="174">
        <f>ROUND(I209*H209,2)</f>
        <v>0</v>
      </c>
      <c r="BL209" s="18" t="s">
        <v>143</v>
      </c>
      <c r="BM209" s="173" t="s">
        <v>417</v>
      </c>
    </row>
    <row r="210" spans="2:51" s="13" customFormat="1" ht="12">
      <c r="B210" s="175"/>
      <c r="D210" s="176" t="s">
        <v>145</v>
      </c>
      <c r="E210" s="177" t="s">
        <v>1</v>
      </c>
      <c r="F210" s="178" t="s">
        <v>659</v>
      </c>
      <c r="H210" s="177" t="s">
        <v>1</v>
      </c>
      <c r="I210" s="179"/>
      <c r="L210" s="175"/>
      <c r="M210" s="180"/>
      <c r="N210" s="181"/>
      <c r="O210" s="181"/>
      <c r="P210" s="181"/>
      <c r="Q210" s="181"/>
      <c r="R210" s="181"/>
      <c r="S210" s="181"/>
      <c r="T210" s="182"/>
      <c r="AT210" s="177" t="s">
        <v>145</v>
      </c>
      <c r="AU210" s="177" t="s">
        <v>87</v>
      </c>
      <c r="AV210" s="13" t="s">
        <v>85</v>
      </c>
      <c r="AW210" s="13" t="s">
        <v>33</v>
      </c>
      <c r="AX210" s="13" t="s">
        <v>77</v>
      </c>
      <c r="AY210" s="177" t="s">
        <v>137</v>
      </c>
    </row>
    <row r="211" spans="2:51" s="14" customFormat="1" ht="12">
      <c r="B211" s="183"/>
      <c r="D211" s="176" t="s">
        <v>145</v>
      </c>
      <c r="E211" s="184" t="s">
        <v>1</v>
      </c>
      <c r="F211" s="185" t="s">
        <v>660</v>
      </c>
      <c r="H211" s="186">
        <v>78.4</v>
      </c>
      <c r="I211" s="187"/>
      <c r="L211" s="183"/>
      <c r="M211" s="188"/>
      <c r="N211" s="189"/>
      <c r="O211" s="189"/>
      <c r="P211" s="189"/>
      <c r="Q211" s="189"/>
      <c r="R211" s="189"/>
      <c r="S211" s="189"/>
      <c r="T211" s="190"/>
      <c r="AT211" s="184" t="s">
        <v>145</v>
      </c>
      <c r="AU211" s="184" t="s">
        <v>87</v>
      </c>
      <c r="AV211" s="14" t="s">
        <v>87</v>
      </c>
      <c r="AW211" s="14" t="s">
        <v>33</v>
      </c>
      <c r="AX211" s="14" t="s">
        <v>77</v>
      </c>
      <c r="AY211" s="184" t="s">
        <v>137</v>
      </c>
    </row>
    <row r="212" spans="2:51" s="15" customFormat="1" ht="12">
      <c r="B212" s="191"/>
      <c r="D212" s="176" t="s">
        <v>145</v>
      </c>
      <c r="E212" s="192" t="s">
        <v>1</v>
      </c>
      <c r="F212" s="193" t="s">
        <v>149</v>
      </c>
      <c r="H212" s="194">
        <v>78.4</v>
      </c>
      <c r="I212" s="195"/>
      <c r="L212" s="191"/>
      <c r="M212" s="196"/>
      <c r="N212" s="197"/>
      <c r="O212" s="197"/>
      <c r="P212" s="197"/>
      <c r="Q212" s="197"/>
      <c r="R212" s="197"/>
      <c r="S212" s="197"/>
      <c r="T212" s="198"/>
      <c r="AT212" s="192" t="s">
        <v>145</v>
      </c>
      <c r="AU212" s="192" t="s">
        <v>87</v>
      </c>
      <c r="AV212" s="15" t="s">
        <v>143</v>
      </c>
      <c r="AW212" s="15" t="s">
        <v>33</v>
      </c>
      <c r="AX212" s="15" t="s">
        <v>85</v>
      </c>
      <c r="AY212" s="192" t="s">
        <v>137</v>
      </c>
    </row>
    <row r="213" spans="1:65" s="2" customFormat="1" ht="21.75" customHeight="1">
      <c r="A213" s="33"/>
      <c r="B213" s="161"/>
      <c r="C213" s="199" t="s">
        <v>285</v>
      </c>
      <c r="D213" s="199" t="s">
        <v>253</v>
      </c>
      <c r="E213" s="200" t="s">
        <v>421</v>
      </c>
      <c r="F213" s="201" t="s">
        <v>422</v>
      </c>
      <c r="G213" s="202" t="s">
        <v>142</v>
      </c>
      <c r="H213" s="203">
        <v>82.32</v>
      </c>
      <c r="I213" s="204"/>
      <c r="J213" s="205">
        <f>ROUND(I213*H213,2)</f>
        <v>0</v>
      </c>
      <c r="K213" s="201" t="s">
        <v>1</v>
      </c>
      <c r="L213" s="206"/>
      <c r="M213" s="207" t="s">
        <v>1</v>
      </c>
      <c r="N213" s="208" t="s">
        <v>42</v>
      </c>
      <c r="O213" s="59"/>
      <c r="P213" s="171">
        <f>O213*H213</f>
        <v>0</v>
      </c>
      <c r="Q213" s="171">
        <v>0</v>
      </c>
      <c r="R213" s="171">
        <f>Q213*H213</f>
        <v>0</v>
      </c>
      <c r="S213" s="171">
        <v>0</v>
      </c>
      <c r="T213" s="17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3" t="s">
        <v>201</v>
      </c>
      <c r="AT213" s="173" t="s">
        <v>253</v>
      </c>
      <c r="AU213" s="173" t="s">
        <v>87</v>
      </c>
      <c r="AY213" s="18" t="s">
        <v>137</v>
      </c>
      <c r="BE213" s="174">
        <f>IF(N213="základní",J213,0)</f>
        <v>0</v>
      </c>
      <c r="BF213" s="174">
        <f>IF(N213="snížená",J213,0)</f>
        <v>0</v>
      </c>
      <c r="BG213" s="174">
        <f>IF(N213="zákl. přenesená",J213,0)</f>
        <v>0</v>
      </c>
      <c r="BH213" s="174">
        <f>IF(N213="sníž. přenesená",J213,0)</f>
        <v>0</v>
      </c>
      <c r="BI213" s="174">
        <f>IF(N213="nulová",J213,0)</f>
        <v>0</v>
      </c>
      <c r="BJ213" s="18" t="s">
        <v>85</v>
      </c>
      <c r="BK213" s="174">
        <f>ROUND(I213*H213,2)</f>
        <v>0</v>
      </c>
      <c r="BL213" s="18" t="s">
        <v>143</v>
      </c>
      <c r="BM213" s="173" t="s">
        <v>423</v>
      </c>
    </row>
    <row r="214" spans="2:51" s="14" customFormat="1" ht="12">
      <c r="B214" s="183"/>
      <c r="D214" s="176" t="s">
        <v>145</v>
      </c>
      <c r="E214" s="184" t="s">
        <v>1</v>
      </c>
      <c r="F214" s="185" t="s">
        <v>661</v>
      </c>
      <c r="H214" s="186">
        <v>82.32</v>
      </c>
      <c r="I214" s="187"/>
      <c r="L214" s="183"/>
      <c r="M214" s="188"/>
      <c r="N214" s="189"/>
      <c r="O214" s="189"/>
      <c r="P214" s="189"/>
      <c r="Q214" s="189"/>
      <c r="R214" s="189"/>
      <c r="S214" s="189"/>
      <c r="T214" s="190"/>
      <c r="AT214" s="184" t="s">
        <v>145</v>
      </c>
      <c r="AU214" s="184" t="s">
        <v>87</v>
      </c>
      <c r="AV214" s="14" t="s">
        <v>87</v>
      </c>
      <c r="AW214" s="14" t="s">
        <v>33</v>
      </c>
      <c r="AX214" s="14" t="s">
        <v>85</v>
      </c>
      <c r="AY214" s="184" t="s">
        <v>137</v>
      </c>
    </row>
    <row r="215" spans="1:65" s="2" customFormat="1" ht="21.75" customHeight="1">
      <c r="A215" s="33"/>
      <c r="B215" s="161"/>
      <c r="C215" s="162" t="s">
        <v>290</v>
      </c>
      <c r="D215" s="162" t="s">
        <v>139</v>
      </c>
      <c r="E215" s="163" t="s">
        <v>662</v>
      </c>
      <c r="F215" s="164" t="s">
        <v>663</v>
      </c>
      <c r="G215" s="165" t="s">
        <v>332</v>
      </c>
      <c r="H215" s="166">
        <v>2</v>
      </c>
      <c r="I215" s="167"/>
      <c r="J215" s="168">
        <f aca="true" t="shared" si="0" ref="J215:J220">ROUND(I215*H215,2)</f>
        <v>0</v>
      </c>
      <c r="K215" s="164" t="s">
        <v>1</v>
      </c>
      <c r="L215" s="34"/>
      <c r="M215" s="169" t="s">
        <v>1</v>
      </c>
      <c r="N215" s="170" t="s">
        <v>42</v>
      </c>
      <c r="O215" s="59"/>
      <c r="P215" s="171">
        <f aca="true" t="shared" si="1" ref="P215:P220">O215*H215</f>
        <v>0</v>
      </c>
      <c r="Q215" s="171">
        <v>0</v>
      </c>
      <c r="R215" s="171">
        <f aca="true" t="shared" si="2" ref="R215:R220">Q215*H215</f>
        <v>0</v>
      </c>
      <c r="S215" s="171">
        <v>0</v>
      </c>
      <c r="T215" s="172">
        <f aca="true" t="shared" si="3" ref="T215:T220"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3" t="s">
        <v>143</v>
      </c>
      <c r="AT215" s="173" t="s">
        <v>139</v>
      </c>
      <c r="AU215" s="173" t="s">
        <v>87</v>
      </c>
      <c r="AY215" s="18" t="s">
        <v>137</v>
      </c>
      <c r="BE215" s="174">
        <f aca="true" t="shared" si="4" ref="BE215:BE220">IF(N215="základní",J215,0)</f>
        <v>0</v>
      </c>
      <c r="BF215" s="174">
        <f aca="true" t="shared" si="5" ref="BF215:BF220">IF(N215="snížená",J215,0)</f>
        <v>0</v>
      </c>
      <c r="BG215" s="174">
        <f aca="true" t="shared" si="6" ref="BG215:BG220">IF(N215="zákl. přenesená",J215,0)</f>
        <v>0</v>
      </c>
      <c r="BH215" s="174">
        <f aca="true" t="shared" si="7" ref="BH215:BH220">IF(N215="sníž. přenesená",J215,0)</f>
        <v>0</v>
      </c>
      <c r="BI215" s="174">
        <f aca="true" t="shared" si="8" ref="BI215:BI220">IF(N215="nulová",J215,0)</f>
        <v>0</v>
      </c>
      <c r="BJ215" s="18" t="s">
        <v>85</v>
      </c>
      <c r="BK215" s="174">
        <f aca="true" t="shared" si="9" ref="BK215:BK220">ROUND(I215*H215,2)</f>
        <v>0</v>
      </c>
      <c r="BL215" s="18" t="s">
        <v>143</v>
      </c>
      <c r="BM215" s="173" t="s">
        <v>664</v>
      </c>
    </row>
    <row r="216" spans="1:65" s="2" customFormat="1" ht="21.75" customHeight="1">
      <c r="A216" s="33"/>
      <c r="B216" s="161"/>
      <c r="C216" s="162" t="s">
        <v>301</v>
      </c>
      <c r="D216" s="162" t="s">
        <v>139</v>
      </c>
      <c r="E216" s="163" t="s">
        <v>665</v>
      </c>
      <c r="F216" s="164" t="s">
        <v>666</v>
      </c>
      <c r="G216" s="165" t="s">
        <v>332</v>
      </c>
      <c r="H216" s="166">
        <v>1</v>
      </c>
      <c r="I216" s="167"/>
      <c r="J216" s="168">
        <f t="shared" si="0"/>
        <v>0</v>
      </c>
      <c r="K216" s="164" t="s">
        <v>1</v>
      </c>
      <c r="L216" s="34"/>
      <c r="M216" s="169" t="s">
        <v>1</v>
      </c>
      <c r="N216" s="170" t="s">
        <v>42</v>
      </c>
      <c r="O216" s="59"/>
      <c r="P216" s="171">
        <f t="shared" si="1"/>
        <v>0</v>
      </c>
      <c r="Q216" s="171">
        <v>0</v>
      </c>
      <c r="R216" s="171">
        <f t="shared" si="2"/>
        <v>0</v>
      </c>
      <c r="S216" s="171">
        <v>0</v>
      </c>
      <c r="T216" s="172">
        <f t="shared" si="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3" t="s">
        <v>143</v>
      </c>
      <c r="AT216" s="173" t="s">
        <v>139</v>
      </c>
      <c r="AU216" s="173" t="s">
        <v>87</v>
      </c>
      <c r="AY216" s="18" t="s">
        <v>137</v>
      </c>
      <c r="BE216" s="174">
        <f t="shared" si="4"/>
        <v>0</v>
      </c>
      <c r="BF216" s="174">
        <f t="shared" si="5"/>
        <v>0</v>
      </c>
      <c r="BG216" s="174">
        <f t="shared" si="6"/>
        <v>0</v>
      </c>
      <c r="BH216" s="174">
        <f t="shared" si="7"/>
        <v>0</v>
      </c>
      <c r="BI216" s="174">
        <f t="shared" si="8"/>
        <v>0</v>
      </c>
      <c r="BJ216" s="18" t="s">
        <v>85</v>
      </c>
      <c r="BK216" s="174">
        <f t="shared" si="9"/>
        <v>0</v>
      </c>
      <c r="BL216" s="18" t="s">
        <v>143</v>
      </c>
      <c r="BM216" s="173" t="s">
        <v>667</v>
      </c>
    </row>
    <row r="217" spans="1:65" s="2" customFormat="1" ht="16.5" customHeight="1">
      <c r="A217" s="33"/>
      <c r="B217" s="161"/>
      <c r="C217" s="162" t="s">
        <v>312</v>
      </c>
      <c r="D217" s="162" t="s">
        <v>139</v>
      </c>
      <c r="E217" s="163" t="s">
        <v>668</v>
      </c>
      <c r="F217" s="164" t="s">
        <v>669</v>
      </c>
      <c r="G217" s="165" t="s">
        <v>332</v>
      </c>
      <c r="H217" s="166">
        <v>1</v>
      </c>
      <c r="I217" s="167"/>
      <c r="J217" s="168">
        <f t="shared" si="0"/>
        <v>0</v>
      </c>
      <c r="K217" s="164" t="s">
        <v>1</v>
      </c>
      <c r="L217" s="34"/>
      <c r="M217" s="169" t="s">
        <v>1</v>
      </c>
      <c r="N217" s="170" t="s">
        <v>42</v>
      </c>
      <c r="O217" s="59"/>
      <c r="P217" s="171">
        <f t="shared" si="1"/>
        <v>0</v>
      </c>
      <c r="Q217" s="171">
        <v>0</v>
      </c>
      <c r="R217" s="171">
        <f t="shared" si="2"/>
        <v>0</v>
      </c>
      <c r="S217" s="171">
        <v>0</v>
      </c>
      <c r="T217" s="172">
        <f t="shared" si="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3" t="s">
        <v>143</v>
      </c>
      <c r="AT217" s="173" t="s">
        <v>139</v>
      </c>
      <c r="AU217" s="173" t="s">
        <v>87</v>
      </c>
      <c r="AY217" s="18" t="s">
        <v>137</v>
      </c>
      <c r="BE217" s="174">
        <f t="shared" si="4"/>
        <v>0</v>
      </c>
      <c r="BF217" s="174">
        <f t="shared" si="5"/>
        <v>0</v>
      </c>
      <c r="BG217" s="174">
        <f t="shared" si="6"/>
        <v>0</v>
      </c>
      <c r="BH217" s="174">
        <f t="shared" si="7"/>
        <v>0</v>
      </c>
      <c r="BI217" s="174">
        <f t="shared" si="8"/>
        <v>0</v>
      </c>
      <c r="BJ217" s="18" t="s">
        <v>85</v>
      </c>
      <c r="BK217" s="174">
        <f t="shared" si="9"/>
        <v>0</v>
      </c>
      <c r="BL217" s="18" t="s">
        <v>143</v>
      </c>
      <c r="BM217" s="173" t="s">
        <v>670</v>
      </c>
    </row>
    <row r="218" spans="1:65" s="2" customFormat="1" ht="16.5" customHeight="1">
      <c r="A218" s="33"/>
      <c r="B218" s="161"/>
      <c r="C218" s="162" t="s">
        <v>316</v>
      </c>
      <c r="D218" s="162" t="s">
        <v>139</v>
      </c>
      <c r="E218" s="163" t="s">
        <v>671</v>
      </c>
      <c r="F218" s="164" t="s">
        <v>672</v>
      </c>
      <c r="G218" s="165" t="s">
        <v>332</v>
      </c>
      <c r="H218" s="166">
        <v>4</v>
      </c>
      <c r="I218" s="167"/>
      <c r="J218" s="168">
        <f t="shared" si="0"/>
        <v>0</v>
      </c>
      <c r="K218" s="164" t="s">
        <v>1</v>
      </c>
      <c r="L218" s="34"/>
      <c r="M218" s="169" t="s">
        <v>1</v>
      </c>
      <c r="N218" s="170" t="s">
        <v>42</v>
      </c>
      <c r="O218" s="59"/>
      <c r="P218" s="171">
        <f t="shared" si="1"/>
        <v>0</v>
      </c>
      <c r="Q218" s="171">
        <v>0</v>
      </c>
      <c r="R218" s="171">
        <f t="shared" si="2"/>
        <v>0</v>
      </c>
      <c r="S218" s="171">
        <v>0</v>
      </c>
      <c r="T218" s="172">
        <f t="shared" si="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3" t="s">
        <v>143</v>
      </c>
      <c r="AT218" s="173" t="s">
        <v>139</v>
      </c>
      <c r="AU218" s="173" t="s">
        <v>87</v>
      </c>
      <c r="AY218" s="18" t="s">
        <v>137</v>
      </c>
      <c r="BE218" s="174">
        <f t="shared" si="4"/>
        <v>0</v>
      </c>
      <c r="BF218" s="174">
        <f t="shared" si="5"/>
        <v>0</v>
      </c>
      <c r="BG218" s="174">
        <f t="shared" si="6"/>
        <v>0</v>
      </c>
      <c r="BH218" s="174">
        <f t="shared" si="7"/>
        <v>0</v>
      </c>
      <c r="BI218" s="174">
        <f t="shared" si="8"/>
        <v>0</v>
      </c>
      <c r="BJ218" s="18" t="s">
        <v>85</v>
      </c>
      <c r="BK218" s="174">
        <f t="shared" si="9"/>
        <v>0</v>
      </c>
      <c r="BL218" s="18" t="s">
        <v>143</v>
      </c>
      <c r="BM218" s="173" t="s">
        <v>673</v>
      </c>
    </row>
    <row r="219" spans="1:65" s="2" customFormat="1" ht="16.5" customHeight="1">
      <c r="A219" s="33"/>
      <c r="B219" s="161"/>
      <c r="C219" s="162" t="s">
        <v>322</v>
      </c>
      <c r="D219" s="162" t="s">
        <v>139</v>
      </c>
      <c r="E219" s="163" t="s">
        <v>674</v>
      </c>
      <c r="F219" s="164" t="s">
        <v>675</v>
      </c>
      <c r="G219" s="165" t="s">
        <v>332</v>
      </c>
      <c r="H219" s="166">
        <v>1</v>
      </c>
      <c r="I219" s="167"/>
      <c r="J219" s="168">
        <f t="shared" si="0"/>
        <v>0</v>
      </c>
      <c r="K219" s="164" t="s">
        <v>1</v>
      </c>
      <c r="L219" s="34"/>
      <c r="M219" s="169" t="s">
        <v>1</v>
      </c>
      <c r="N219" s="170" t="s">
        <v>42</v>
      </c>
      <c r="O219" s="59"/>
      <c r="P219" s="171">
        <f t="shared" si="1"/>
        <v>0</v>
      </c>
      <c r="Q219" s="171">
        <v>0</v>
      </c>
      <c r="R219" s="171">
        <f t="shared" si="2"/>
        <v>0</v>
      </c>
      <c r="S219" s="171">
        <v>0</v>
      </c>
      <c r="T219" s="172">
        <f t="shared" si="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3" t="s">
        <v>143</v>
      </c>
      <c r="AT219" s="173" t="s">
        <v>139</v>
      </c>
      <c r="AU219" s="173" t="s">
        <v>87</v>
      </c>
      <c r="AY219" s="18" t="s">
        <v>137</v>
      </c>
      <c r="BE219" s="174">
        <f t="shared" si="4"/>
        <v>0</v>
      </c>
      <c r="BF219" s="174">
        <f t="shared" si="5"/>
        <v>0</v>
      </c>
      <c r="BG219" s="174">
        <f t="shared" si="6"/>
        <v>0</v>
      </c>
      <c r="BH219" s="174">
        <f t="shared" si="7"/>
        <v>0</v>
      </c>
      <c r="BI219" s="174">
        <f t="shared" si="8"/>
        <v>0</v>
      </c>
      <c r="BJ219" s="18" t="s">
        <v>85</v>
      </c>
      <c r="BK219" s="174">
        <f t="shared" si="9"/>
        <v>0</v>
      </c>
      <c r="BL219" s="18" t="s">
        <v>143</v>
      </c>
      <c r="BM219" s="173" t="s">
        <v>676</v>
      </c>
    </row>
    <row r="220" spans="1:65" s="2" customFormat="1" ht="21.75" customHeight="1">
      <c r="A220" s="33"/>
      <c r="B220" s="161"/>
      <c r="C220" s="162" t="s">
        <v>329</v>
      </c>
      <c r="D220" s="162" t="s">
        <v>139</v>
      </c>
      <c r="E220" s="163" t="s">
        <v>677</v>
      </c>
      <c r="F220" s="164" t="s">
        <v>678</v>
      </c>
      <c r="G220" s="165" t="s">
        <v>332</v>
      </c>
      <c r="H220" s="166">
        <v>1</v>
      </c>
      <c r="I220" s="167"/>
      <c r="J220" s="168">
        <f t="shared" si="0"/>
        <v>0</v>
      </c>
      <c r="K220" s="164" t="s">
        <v>1</v>
      </c>
      <c r="L220" s="34"/>
      <c r="M220" s="169" t="s">
        <v>1</v>
      </c>
      <c r="N220" s="170" t="s">
        <v>42</v>
      </c>
      <c r="O220" s="59"/>
      <c r="P220" s="171">
        <f t="shared" si="1"/>
        <v>0</v>
      </c>
      <c r="Q220" s="171">
        <v>0</v>
      </c>
      <c r="R220" s="171">
        <f t="shared" si="2"/>
        <v>0</v>
      </c>
      <c r="S220" s="171">
        <v>0</v>
      </c>
      <c r="T220" s="172">
        <f t="shared" si="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3" t="s">
        <v>143</v>
      </c>
      <c r="AT220" s="173" t="s">
        <v>139</v>
      </c>
      <c r="AU220" s="173" t="s">
        <v>87</v>
      </c>
      <c r="AY220" s="18" t="s">
        <v>137</v>
      </c>
      <c r="BE220" s="174">
        <f t="shared" si="4"/>
        <v>0</v>
      </c>
      <c r="BF220" s="174">
        <f t="shared" si="5"/>
        <v>0</v>
      </c>
      <c r="BG220" s="174">
        <f t="shared" si="6"/>
        <v>0</v>
      </c>
      <c r="BH220" s="174">
        <f t="shared" si="7"/>
        <v>0</v>
      </c>
      <c r="BI220" s="174">
        <f t="shared" si="8"/>
        <v>0</v>
      </c>
      <c r="BJ220" s="18" t="s">
        <v>85</v>
      </c>
      <c r="BK220" s="174">
        <f t="shared" si="9"/>
        <v>0</v>
      </c>
      <c r="BL220" s="18" t="s">
        <v>143</v>
      </c>
      <c r="BM220" s="173" t="s">
        <v>679</v>
      </c>
    </row>
    <row r="221" spans="2:63" s="12" customFormat="1" ht="22.9" customHeight="1">
      <c r="B221" s="148"/>
      <c r="D221" s="149" t="s">
        <v>76</v>
      </c>
      <c r="E221" s="159" t="s">
        <v>494</v>
      </c>
      <c r="F221" s="159" t="s">
        <v>495</v>
      </c>
      <c r="I221" s="151"/>
      <c r="J221" s="160">
        <f>BK221</f>
        <v>0</v>
      </c>
      <c r="L221" s="148"/>
      <c r="M221" s="153"/>
      <c r="N221" s="154"/>
      <c r="O221" s="154"/>
      <c r="P221" s="155">
        <f>P222</f>
        <v>0</v>
      </c>
      <c r="Q221" s="154"/>
      <c r="R221" s="155">
        <f>R222</f>
        <v>0</v>
      </c>
      <c r="S221" s="154"/>
      <c r="T221" s="156">
        <f>T222</f>
        <v>0</v>
      </c>
      <c r="AR221" s="149" t="s">
        <v>85</v>
      </c>
      <c r="AT221" s="157" t="s">
        <v>76</v>
      </c>
      <c r="AU221" s="157" t="s">
        <v>85</v>
      </c>
      <c r="AY221" s="149" t="s">
        <v>137</v>
      </c>
      <c r="BK221" s="158">
        <f>BK222</f>
        <v>0</v>
      </c>
    </row>
    <row r="222" spans="1:65" s="2" customFormat="1" ht="16.5" customHeight="1">
      <c r="A222" s="33"/>
      <c r="B222" s="161"/>
      <c r="C222" s="162" t="s">
        <v>335</v>
      </c>
      <c r="D222" s="162" t="s">
        <v>139</v>
      </c>
      <c r="E222" s="163" t="s">
        <v>497</v>
      </c>
      <c r="F222" s="164" t="s">
        <v>498</v>
      </c>
      <c r="G222" s="165" t="s">
        <v>224</v>
      </c>
      <c r="H222" s="166">
        <v>64.763</v>
      </c>
      <c r="I222" s="167"/>
      <c r="J222" s="168">
        <f>ROUND(I222*H222,2)</f>
        <v>0</v>
      </c>
      <c r="K222" s="164" t="s">
        <v>1237</v>
      </c>
      <c r="L222" s="34"/>
      <c r="M222" s="169" t="s">
        <v>1</v>
      </c>
      <c r="N222" s="170" t="s">
        <v>42</v>
      </c>
      <c r="O222" s="59"/>
      <c r="P222" s="171">
        <f>O222*H222</f>
        <v>0</v>
      </c>
      <c r="Q222" s="171">
        <v>0</v>
      </c>
      <c r="R222" s="171">
        <f>Q222*H222</f>
        <v>0</v>
      </c>
      <c r="S222" s="171">
        <v>0</v>
      </c>
      <c r="T222" s="17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3" t="s">
        <v>143</v>
      </c>
      <c r="AT222" s="173" t="s">
        <v>139</v>
      </c>
      <c r="AU222" s="173" t="s">
        <v>87</v>
      </c>
      <c r="AY222" s="18" t="s">
        <v>137</v>
      </c>
      <c r="BE222" s="174">
        <f>IF(N222="základní",J222,0)</f>
        <v>0</v>
      </c>
      <c r="BF222" s="174">
        <f>IF(N222="snížená",J222,0)</f>
        <v>0</v>
      </c>
      <c r="BG222" s="174">
        <f>IF(N222="zákl. přenesená",J222,0)</f>
        <v>0</v>
      </c>
      <c r="BH222" s="174">
        <f>IF(N222="sníž. přenesená",J222,0)</f>
        <v>0</v>
      </c>
      <c r="BI222" s="174">
        <f>IF(N222="nulová",J222,0)</f>
        <v>0</v>
      </c>
      <c r="BJ222" s="18" t="s">
        <v>85</v>
      </c>
      <c r="BK222" s="174">
        <f>ROUND(I222*H222,2)</f>
        <v>0</v>
      </c>
      <c r="BL222" s="18" t="s">
        <v>143</v>
      </c>
      <c r="BM222" s="173" t="s">
        <v>499</v>
      </c>
    </row>
    <row r="223" spans="2:63" s="12" customFormat="1" ht="25.9" customHeight="1">
      <c r="B223" s="148"/>
      <c r="D223" s="149" t="s">
        <v>76</v>
      </c>
      <c r="E223" s="150" t="s">
        <v>500</v>
      </c>
      <c r="F223" s="150" t="s">
        <v>501</v>
      </c>
      <c r="I223" s="151"/>
      <c r="J223" s="152">
        <f>BK223</f>
        <v>0</v>
      </c>
      <c r="L223" s="148"/>
      <c r="M223" s="153"/>
      <c r="N223" s="154"/>
      <c r="O223" s="154"/>
      <c r="P223" s="155">
        <f>P224</f>
        <v>0</v>
      </c>
      <c r="Q223" s="154"/>
      <c r="R223" s="155">
        <f>R224</f>
        <v>0.006023359999999999</v>
      </c>
      <c r="S223" s="154"/>
      <c r="T223" s="156">
        <f>T224</f>
        <v>0</v>
      </c>
      <c r="AR223" s="149" t="s">
        <v>87</v>
      </c>
      <c r="AT223" s="157" t="s">
        <v>76</v>
      </c>
      <c r="AU223" s="157" t="s">
        <v>77</v>
      </c>
      <c r="AY223" s="149" t="s">
        <v>137</v>
      </c>
      <c r="BK223" s="158">
        <f>BK224</f>
        <v>0</v>
      </c>
    </row>
    <row r="224" spans="2:63" s="12" customFormat="1" ht="22.9" customHeight="1">
      <c r="B224" s="148"/>
      <c r="D224" s="149" t="s">
        <v>76</v>
      </c>
      <c r="E224" s="159" t="s">
        <v>518</v>
      </c>
      <c r="F224" s="159" t="s">
        <v>519</v>
      </c>
      <c r="I224" s="151"/>
      <c r="J224" s="160">
        <f>BK224</f>
        <v>0</v>
      </c>
      <c r="L224" s="148"/>
      <c r="M224" s="153"/>
      <c r="N224" s="154"/>
      <c r="O224" s="154"/>
      <c r="P224" s="155">
        <f>SUM(P225:P241)</f>
        <v>0</v>
      </c>
      <c r="Q224" s="154"/>
      <c r="R224" s="155">
        <f>SUM(R225:R241)</f>
        <v>0.006023359999999999</v>
      </c>
      <c r="S224" s="154"/>
      <c r="T224" s="156">
        <f>SUM(T225:T241)</f>
        <v>0</v>
      </c>
      <c r="AR224" s="149" t="s">
        <v>87</v>
      </c>
      <c r="AT224" s="157" t="s">
        <v>76</v>
      </c>
      <c r="AU224" s="157" t="s">
        <v>85</v>
      </c>
      <c r="AY224" s="149" t="s">
        <v>137</v>
      </c>
      <c r="BK224" s="158">
        <f>SUM(BK225:BK241)</f>
        <v>0</v>
      </c>
    </row>
    <row r="225" spans="1:65" s="2" customFormat="1" ht="21.75" customHeight="1">
      <c r="A225" s="33"/>
      <c r="B225" s="161"/>
      <c r="C225" s="162" t="s">
        <v>339</v>
      </c>
      <c r="D225" s="162" t="s">
        <v>139</v>
      </c>
      <c r="E225" s="163" t="s">
        <v>521</v>
      </c>
      <c r="F225" s="164" t="s">
        <v>522</v>
      </c>
      <c r="G225" s="165" t="s">
        <v>269</v>
      </c>
      <c r="H225" s="166">
        <v>19.6</v>
      </c>
      <c r="I225" s="167"/>
      <c r="J225" s="168">
        <f>ROUND(I225*H225,2)</f>
        <v>0</v>
      </c>
      <c r="K225" s="164" t="s">
        <v>1</v>
      </c>
      <c r="L225" s="34"/>
      <c r="M225" s="169" t="s">
        <v>1</v>
      </c>
      <c r="N225" s="170" t="s">
        <v>42</v>
      </c>
      <c r="O225" s="59"/>
      <c r="P225" s="171">
        <f>O225*H225</f>
        <v>0</v>
      </c>
      <c r="Q225" s="171">
        <v>0</v>
      </c>
      <c r="R225" s="171">
        <f>Q225*H225</f>
        <v>0</v>
      </c>
      <c r="S225" s="171">
        <v>0</v>
      </c>
      <c r="T225" s="17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3" t="s">
        <v>244</v>
      </c>
      <c r="AT225" s="173" t="s">
        <v>139</v>
      </c>
      <c r="AU225" s="173" t="s">
        <v>87</v>
      </c>
      <c r="AY225" s="18" t="s">
        <v>137</v>
      </c>
      <c r="BE225" s="174">
        <f>IF(N225="základní",J225,0)</f>
        <v>0</v>
      </c>
      <c r="BF225" s="174">
        <f>IF(N225="snížená",J225,0)</f>
        <v>0</v>
      </c>
      <c r="BG225" s="174">
        <f>IF(N225="zákl. přenesená",J225,0)</f>
        <v>0</v>
      </c>
      <c r="BH225" s="174">
        <f>IF(N225="sníž. přenesená",J225,0)</f>
        <v>0</v>
      </c>
      <c r="BI225" s="174">
        <f>IF(N225="nulová",J225,0)</f>
        <v>0</v>
      </c>
      <c r="BJ225" s="18" t="s">
        <v>85</v>
      </c>
      <c r="BK225" s="174">
        <f>ROUND(I225*H225,2)</f>
        <v>0</v>
      </c>
      <c r="BL225" s="18" t="s">
        <v>244</v>
      </c>
      <c r="BM225" s="173" t="s">
        <v>523</v>
      </c>
    </row>
    <row r="226" spans="2:51" s="13" customFormat="1" ht="12">
      <c r="B226" s="175"/>
      <c r="D226" s="176" t="s">
        <v>145</v>
      </c>
      <c r="E226" s="177" t="s">
        <v>1</v>
      </c>
      <c r="F226" s="178" t="s">
        <v>680</v>
      </c>
      <c r="H226" s="177" t="s">
        <v>1</v>
      </c>
      <c r="I226" s="179"/>
      <c r="L226" s="175"/>
      <c r="M226" s="180"/>
      <c r="N226" s="181"/>
      <c r="O226" s="181"/>
      <c r="P226" s="181"/>
      <c r="Q226" s="181"/>
      <c r="R226" s="181"/>
      <c r="S226" s="181"/>
      <c r="T226" s="182"/>
      <c r="AT226" s="177" t="s">
        <v>145</v>
      </c>
      <c r="AU226" s="177" t="s">
        <v>87</v>
      </c>
      <c r="AV226" s="13" t="s">
        <v>85</v>
      </c>
      <c r="AW226" s="13" t="s">
        <v>33</v>
      </c>
      <c r="AX226" s="13" t="s">
        <v>77</v>
      </c>
      <c r="AY226" s="177" t="s">
        <v>137</v>
      </c>
    </row>
    <row r="227" spans="2:51" s="14" customFormat="1" ht="12">
      <c r="B227" s="183"/>
      <c r="D227" s="176" t="s">
        <v>145</v>
      </c>
      <c r="E227" s="184" t="s">
        <v>1</v>
      </c>
      <c r="F227" s="185" t="s">
        <v>681</v>
      </c>
      <c r="H227" s="186">
        <v>19.6</v>
      </c>
      <c r="I227" s="187"/>
      <c r="L227" s="183"/>
      <c r="M227" s="188"/>
      <c r="N227" s="189"/>
      <c r="O227" s="189"/>
      <c r="P227" s="189"/>
      <c r="Q227" s="189"/>
      <c r="R227" s="189"/>
      <c r="S227" s="189"/>
      <c r="T227" s="190"/>
      <c r="AT227" s="184" t="s">
        <v>145</v>
      </c>
      <c r="AU227" s="184" t="s">
        <v>87</v>
      </c>
      <c r="AV227" s="14" t="s">
        <v>87</v>
      </c>
      <c r="AW227" s="14" t="s">
        <v>33</v>
      </c>
      <c r="AX227" s="14" t="s">
        <v>77</v>
      </c>
      <c r="AY227" s="184" t="s">
        <v>137</v>
      </c>
    </row>
    <row r="228" spans="2:51" s="15" customFormat="1" ht="12">
      <c r="B228" s="191"/>
      <c r="D228" s="176" t="s">
        <v>145</v>
      </c>
      <c r="E228" s="192" t="s">
        <v>1</v>
      </c>
      <c r="F228" s="193" t="s">
        <v>149</v>
      </c>
      <c r="H228" s="194">
        <v>19.6</v>
      </c>
      <c r="I228" s="195"/>
      <c r="L228" s="191"/>
      <c r="M228" s="196"/>
      <c r="N228" s="197"/>
      <c r="O228" s="197"/>
      <c r="P228" s="197"/>
      <c r="Q228" s="197"/>
      <c r="R228" s="197"/>
      <c r="S228" s="197"/>
      <c r="T228" s="198"/>
      <c r="AT228" s="192" t="s">
        <v>145</v>
      </c>
      <c r="AU228" s="192" t="s">
        <v>87</v>
      </c>
      <c r="AV228" s="15" t="s">
        <v>143</v>
      </c>
      <c r="AW228" s="15" t="s">
        <v>33</v>
      </c>
      <c r="AX228" s="15" t="s">
        <v>85</v>
      </c>
      <c r="AY228" s="192" t="s">
        <v>137</v>
      </c>
    </row>
    <row r="229" spans="1:65" s="2" customFormat="1" ht="16.5" customHeight="1">
      <c r="A229" s="33"/>
      <c r="B229" s="161"/>
      <c r="C229" s="199" t="s">
        <v>343</v>
      </c>
      <c r="D229" s="199" t="s">
        <v>253</v>
      </c>
      <c r="E229" s="200" t="s">
        <v>527</v>
      </c>
      <c r="F229" s="201" t="s">
        <v>528</v>
      </c>
      <c r="G229" s="202" t="s">
        <v>269</v>
      </c>
      <c r="H229" s="203">
        <v>20.58</v>
      </c>
      <c r="I229" s="204"/>
      <c r="J229" s="205">
        <f>ROUND(I229*H229,2)</f>
        <v>0</v>
      </c>
      <c r="K229" s="201" t="s">
        <v>1</v>
      </c>
      <c r="L229" s="206"/>
      <c r="M229" s="207" t="s">
        <v>1</v>
      </c>
      <c r="N229" s="208" t="s">
        <v>42</v>
      </c>
      <c r="O229" s="59"/>
      <c r="P229" s="171">
        <f>O229*H229</f>
        <v>0</v>
      </c>
      <c r="Q229" s="171">
        <v>0</v>
      </c>
      <c r="R229" s="171">
        <f>Q229*H229</f>
        <v>0</v>
      </c>
      <c r="S229" s="171">
        <v>0</v>
      </c>
      <c r="T229" s="17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3" t="s">
        <v>343</v>
      </c>
      <c r="AT229" s="173" t="s">
        <v>253</v>
      </c>
      <c r="AU229" s="173" t="s">
        <v>87</v>
      </c>
      <c r="AY229" s="18" t="s">
        <v>137</v>
      </c>
      <c r="BE229" s="174">
        <f>IF(N229="základní",J229,0)</f>
        <v>0</v>
      </c>
      <c r="BF229" s="174">
        <f>IF(N229="snížená",J229,0)</f>
        <v>0</v>
      </c>
      <c r="BG229" s="174">
        <f>IF(N229="zákl. přenesená",J229,0)</f>
        <v>0</v>
      </c>
      <c r="BH229" s="174">
        <f>IF(N229="sníž. přenesená",J229,0)</f>
        <v>0</v>
      </c>
      <c r="BI229" s="174">
        <f>IF(N229="nulová",J229,0)</f>
        <v>0</v>
      </c>
      <c r="BJ229" s="18" t="s">
        <v>85</v>
      </c>
      <c r="BK229" s="174">
        <f>ROUND(I229*H229,2)</f>
        <v>0</v>
      </c>
      <c r="BL229" s="18" t="s">
        <v>244</v>
      </c>
      <c r="BM229" s="173" t="s">
        <v>529</v>
      </c>
    </row>
    <row r="230" spans="2:51" s="14" customFormat="1" ht="12">
      <c r="B230" s="183"/>
      <c r="D230" s="176" t="s">
        <v>145</v>
      </c>
      <c r="E230" s="184" t="s">
        <v>1</v>
      </c>
      <c r="F230" s="185" t="s">
        <v>682</v>
      </c>
      <c r="H230" s="186">
        <v>20.58</v>
      </c>
      <c r="I230" s="187"/>
      <c r="L230" s="183"/>
      <c r="M230" s="188"/>
      <c r="N230" s="189"/>
      <c r="O230" s="189"/>
      <c r="P230" s="189"/>
      <c r="Q230" s="189"/>
      <c r="R230" s="189"/>
      <c r="S230" s="189"/>
      <c r="T230" s="190"/>
      <c r="AT230" s="184" t="s">
        <v>145</v>
      </c>
      <c r="AU230" s="184" t="s">
        <v>87</v>
      </c>
      <c r="AV230" s="14" t="s">
        <v>87</v>
      </c>
      <c r="AW230" s="14" t="s">
        <v>33</v>
      </c>
      <c r="AX230" s="14" t="s">
        <v>85</v>
      </c>
      <c r="AY230" s="184" t="s">
        <v>137</v>
      </c>
    </row>
    <row r="231" spans="1:65" s="2" customFormat="1" ht="21.75" customHeight="1">
      <c r="A231" s="33"/>
      <c r="B231" s="161"/>
      <c r="C231" s="162" t="s">
        <v>348</v>
      </c>
      <c r="D231" s="162" t="s">
        <v>139</v>
      </c>
      <c r="E231" s="163" t="s">
        <v>531</v>
      </c>
      <c r="F231" s="164" t="s">
        <v>532</v>
      </c>
      <c r="G231" s="165" t="s">
        <v>256</v>
      </c>
      <c r="H231" s="166">
        <v>86.048</v>
      </c>
      <c r="I231" s="167"/>
      <c r="J231" s="168">
        <f>ROUND(I231*H231,2)</f>
        <v>0</v>
      </c>
      <c r="K231" s="164" t="s">
        <v>1237</v>
      </c>
      <c r="L231" s="34"/>
      <c r="M231" s="169" t="s">
        <v>1</v>
      </c>
      <c r="N231" s="170" t="s">
        <v>42</v>
      </c>
      <c r="O231" s="59"/>
      <c r="P231" s="171">
        <f>O231*H231</f>
        <v>0</v>
      </c>
      <c r="Q231" s="171">
        <v>7E-05</v>
      </c>
      <c r="R231" s="171">
        <f>Q231*H231</f>
        <v>0.006023359999999999</v>
      </c>
      <c r="S231" s="171">
        <v>0</v>
      </c>
      <c r="T231" s="17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3" t="s">
        <v>244</v>
      </c>
      <c r="AT231" s="173" t="s">
        <v>139</v>
      </c>
      <c r="AU231" s="173" t="s">
        <v>87</v>
      </c>
      <c r="AY231" s="18" t="s">
        <v>137</v>
      </c>
      <c r="BE231" s="174">
        <f>IF(N231="základní",J231,0)</f>
        <v>0</v>
      </c>
      <c r="BF231" s="174">
        <f>IF(N231="snížená",J231,0)</f>
        <v>0</v>
      </c>
      <c r="BG231" s="174">
        <f>IF(N231="zákl. přenesená",J231,0)</f>
        <v>0</v>
      </c>
      <c r="BH231" s="174">
        <f>IF(N231="sníž. přenesená",J231,0)</f>
        <v>0</v>
      </c>
      <c r="BI231" s="174">
        <f>IF(N231="nulová",J231,0)</f>
        <v>0</v>
      </c>
      <c r="BJ231" s="18" t="s">
        <v>85</v>
      </c>
      <c r="BK231" s="174">
        <f>ROUND(I231*H231,2)</f>
        <v>0</v>
      </c>
      <c r="BL231" s="18" t="s">
        <v>244</v>
      </c>
      <c r="BM231" s="173" t="s">
        <v>533</v>
      </c>
    </row>
    <row r="232" spans="2:51" s="13" customFormat="1" ht="12">
      <c r="B232" s="175"/>
      <c r="D232" s="176" t="s">
        <v>145</v>
      </c>
      <c r="E232" s="177" t="s">
        <v>1</v>
      </c>
      <c r="F232" s="178" t="s">
        <v>534</v>
      </c>
      <c r="H232" s="177" t="s">
        <v>1</v>
      </c>
      <c r="I232" s="179"/>
      <c r="L232" s="175"/>
      <c r="M232" s="180"/>
      <c r="N232" s="181"/>
      <c r="O232" s="181"/>
      <c r="P232" s="181"/>
      <c r="Q232" s="181"/>
      <c r="R232" s="181"/>
      <c r="S232" s="181"/>
      <c r="T232" s="182"/>
      <c r="AT232" s="177" t="s">
        <v>145</v>
      </c>
      <c r="AU232" s="177" t="s">
        <v>87</v>
      </c>
      <c r="AV232" s="13" t="s">
        <v>85</v>
      </c>
      <c r="AW232" s="13" t="s">
        <v>33</v>
      </c>
      <c r="AX232" s="13" t="s">
        <v>77</v>
      </c>
      <c r="AY232" s="177" t="s">
        <v>137</v>
      </c>
    </row>
    <row r="233" spans="2:51" s="14" customFormat="1" ht="12">
      <c r="B233" s="183"/>
      <c r="D233" s="176" t="s">
        <v>145</v>
      </c>
      <c r="E233" s="184" t="s">
        <v>1</v>
      </c>
      <c r="F233" s="185" t="s">
        <v>683</v>
      </c>
      <c r="H233" s="186">
        <v>76.048</v>
      </c>
      <c r="I233" s="187"/>
      <c r="L233" s="183"/>
      <c r="M233" s="188"/>
      <c r="N233" s="189"/>
      <c r="O233" s="189"/>
      <c r="P233" s="189"/>
      <c r="Q233" s="189"/>
      <c r="R233" s="189"/>
      <c r="S233" s="189"/>
      <c r="T233" s="190"/>
      <c r="AT233" s="184" t="s">
        <v>145</v>
      </c>
      <c r="AU233" s="184" t="s">
        <v>87</v>
      </c>
      <c r="AV233" s="14" t="s">
        <v>87</v>
      </c>
      <c r="AW233" s="14" t="s">
        <v>33</v>
      </c>
      <c r="AX233" s="14" t="s">
        <v>77</v>
      </c>
      <c r="AY233" s="184" t="s">
        <v>137</v>
      </c>
    </row>
    <row r="234" spans="2:51" s="14" customFormat="1" ht="12">
      <c r="B234" s="183"/>
      <c r="D234" s="176" t="s">
        <v>145</v>
      </c>
      <c r="E234" s="184" t="s">
        <v>1</v>
      </c>
      <c r="F234" s="185" t="s">
        <v>684</v>
      </c>
      <c r="H234" s="186">
        <v>10</v>
      </c>
      <c r="I234" s="187"/>
      <c r="L234" s="183"/>
      <c r="M234" s="188"/>
      <c r="N234" s="189"/>
      <c r="O234" s="189"/>
      <c r="P234" s="189"/>
      <c r="Q234" s="189"/>
      <c r="R234" s="189"/>
      <c r="S234" s="189"/>
      <c r="T234" s="190"/>
      <c r="AT234" s="184" t="s">
        <v>145</v>
      </c>
      <c r="AU234" s="184" t="s">
        <v>87</v>
      </c>
      <c r="AV234" s="14" t="s">
        <v>87</v>
      </c>
      <c r="AW234" s="14" t="s">
        <v>33</v>
      </c>
      <c r="AX234" s="14" t="s">
        <v>77</v>
      </c>
      <c r="AY234" s="184" t="s">
        <v>137</v>
      </c>
    </row>
    <row r="235" spans="2:51" s="15" customFormat="1" ht="12">
      <c r="B235" s="191"/>
      <c r="D235" s="176" t="s">
        <v>145</v>
      </c>
      <c r="E235" s="192" t="s">
        <v>1</v>
      </c>
      <c r="F235" s="193" t="s">
        <v>149</v>
      </c>
      <c r="H235" s="194">
        <v>86.048</v>
      </c>
      <c r="I235" s="195"/>
      <c r="L235" s="191"/>
      <c r="M235" s="196"/>
      <c r="N235" s="197"/>
      <c r="O235" s="197"/>
      <c r="P235" s="197"/>
      <c r="Q235" s="197"/>
      <c r="R235" s="197"/>
      <c r="S235" s="197"/>
      <c r="T235" s="198"/>
      <c r="AT235" s="192" t="s">
        <v>145</v>
      </c>
      <c r="AU235" s="192" t="s">
        <v>87</v>
      </c>
      <c r="AV235" s="15" t="s">
        <v>143</v>
      </c>
      <c r="AW235" s="15" t="s">
        <v>33</v>
      </c>
      <c r="AX235" s="15" t="s">
        <v>85</v>
      </c>
      <c r="AY235" s="192" t="s">
        <v>137</v>
      </c>
    </row>
    <row r="236" spans="1:65" s="2" customFormat="1" ht="21.75" customHeight="1">
      <c r="A236" s="33"/>
      <c r="B236" s="161"/>
      <c r="C236" s="199" t="s">
        <v>355</v>
      </c>
      <c r="D236" s="199" t="s">
        <v>253</v>
      </c>
      <c r="E236" s="200" t="s">
        <v>538</v>
      </c>
      <c r="F236" s="201" t="s">
        <v>539</v>
      </c>
      <c r="G236" s="202" t="s">
        <v>256</v>
      </c>
      <c r="H236" s="203">
        <v>88.629</v>
      </c>
      <c r="I236" s="204"/>
      <c r="J236" s="205">
        <f>ROUND(I236*H236,2)</f>
        <v>0</v>
      </c>
      <c r="K236" s="201" t="s">
        <v>1</v>
      </c>
      <c r="L236" s="206"/>
      <c r="M236" s="207" t="s">
        <v>1</v>
      </c>
      <c r="N236" s="208" t="s">
        <v>42</v>
      </c>
      <c r="O236" s="59"/>
      <c r="P236" s="171">
        <f>O236*H236</f>
        <v>0</v>
      </c>
      <c r="Q236" s="171">
        <v>0</v>
      </c>
      <c r="R236" s="171">
        <f>Q236*H236</f>
        <v>0</v>
      </c>
      <c r="S236" s="171">
        <v>0</v>
      </c>
      <c r="T236" s="17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3" t="s">
        <v>343</v>
      </c>
      <c r="AT236" s="173" t="s">
        <v>253</v>
      </c>
      <c r="AU236" s="173" t="s">
        <v>87</v>
      </c>
      <c r="AY236" s="18" t="s">
        <v>137</v>
      </c>
      <c r="BE236" s="174">
        <f>IF(N236="základní",J236,0)</f>
        <v>0</v>
      </c>
      <c r="BF236" s="174">
        <f>IF(N236="snížená",J236,0)</f>
        <v>0</v>
      </c>
      <c r="BG236" s="174">
        <f>IF(N236="zákl. přenesená",J236,0)</f>
        <v>0</v>
      </c>
      <c r="BH236" s="174">
        <f>IF(N236="sníž. přenesená",J236,0)</f>
        <v>0</v>
      </c>
      <c r="BI236" s="174">
        <f>IF(N236="nulová",J236,0)</f>
        <v>0</v>
      </c>
      <c r="BJ236" s="18" t="s">
        <v>85</v>
      </c>
      <c r="BK236" s="174">
        <f>ROUND(I236*H236,2)</f>
        <v>0</v>
      </c>
      <c r="BL236" s="18" t="s">
        <v>244</v>
      </c>
      <c r="BM236" s="173" t="s">
        <v>540</v>
      </c>
    </row>
    <row r="237" spans="2:51" s="13" customFormat="1" ht="12">
      <c r="B237" s="175"/>
      <c r="D237" s="176" t="s">
        <v>145</v>
      </c>
      <c r="E237" s="177" t="s">
        <v>1</v>
      </c>
      <c r="F237" s="178" t="s">
        <v>534</v>
      </c>
      <c r="H237" s="177" t="s">
        <v>1</v>
      </c>
      <c r="I237" s="179"/>
      <c r="L237" s="175"/>
      <c r="M237" s="180"/>
      <c r="N237" s="181"/>
      <c r="O237" s="181"/>
      <c r="P237" s="181"/>
      <c r="Q237" s="181"/>
      <c r="R237" s="181"/>
      <c r="S237" s="181"/>
      <c r="T237" s="182"/>
      <c r="AT237" s="177" t="s">
        <v>145</v>
      </c>
      <c r="AU237" s="177" t="s">
        <v>87</v>
      </c>
      <c r="AV237" s="13" t="s">
        <v>85</v>
      </c>
      <c r="AW237" s="13" t="s">
        <v>33</v>
      </c>
      <c r="AX237" s="13" t="s">
        <v>77</v>
      </c>
      <c r="AY237" s="177" t="s">
        <v>137</v>
      </c>
    </row>
    <row r="238" spans="2:51" s="14" customFormat="1" ht="12">
      <c r="B238" s="183"/>
      <c r="D238" s="176" t="s">
        <v>145</v>
      </c>
      <c r="E238" s="184" t="s">
        <v>1</v>
      </c>
      <c r="F238" s="185" t="s">
        <v>685</v>
      </c>
      <c r="H238" s="186">
        <v>78.329</v>
      </c>
      <c r="I238" s="187"/>
      <c r="L238" s="183"/>
      <c r="M238" s="188"/>
      <c r="N238" s="189"/>
      <c r="O238" s="189"/>
      <c r="P238" s="189"/>
      <c r="Q238" s="189"/>
      <c r="R238" s="189"/>
      <c r="S238" s="189"/>
      <c r="T238" s="190"/>
      <c r="AT238" s="184" t="s">
        <v>145</v>
      </c>
      <c r="AU238" s="184" t="s">
        <v>87</v>
      </c>
      <c r="AV238" s="14" t="s">
        <v>87</v>
      </c>
      <c r="AW238" s="14" t="s">
        <v>33</v>
      </c>
      <c r="AX238" s="14" t="s">
        <v>77</v>
      </c>
      <c r="AY238" s="184" t="s">
        <v>137</v>
      </c>
    </row>
    <row r="239" spans="2:51" s="14" customFormat="1" ht="12">
      <c r="B239" s="183"/>
      <c r="D239" s="176" t="s">
        <v>145</v>
      </c>
      <c r="E239" s="184" t="s">
        <v>1</v>
      </c>
      <c r="F239" s="185" t="s">
        <v>686</v>
      </c>
      <c r="H239" s="186">
        <v>10.3</v>
      </c>
      <c r="I239" s="187"/>
      <c r="L239" s="183"/>
      <c r="M239" s="188"/>
      <c r="N239" s="189"/>
      <c r="O239" s="189"/>
      <c r="P239" s="189"/>
      <c r="Q239" s="189"/>
      <c r="R239" s="189"/>
      <c r="S239" s="189"/>
      <c r="T239" s="190"/>
      <c r="AT239" s="184" t="s">
        <v>145</v>
      </c>
      <c r="AU239" s="184" t="s">
        <v>87</v>
      </c>
      <c r="AV239" s="14" t="s">
        <v>87</v>
      </c>
      <c r="AW239" s="14" t="s">
        <v>33</v>
      </c>
      <c r="AX239" s="14" t="s">
        <v>77</v>
      </c>
      <c r="AY239" s="184" t="s">
        <v>137</v>
      </c>
    </row>
    <row r="240" spans="2:51" s="15" customFormat="1" ht="12">
      <c r="B240" s="191"/>
      <c r="D240" s="176" t="s">
        <v>145</v>
      </c>
      <c r="E240" s="192" t="s">
        <v>1</v>
      </c>
      <c r="F240" s="193" t="s">
        <v>149</v>
      </c>
      <c r="H240" s="194">
        <v>88.62899999999999</v>
      </c>
      <c r="I240" s="195"/>
      <c r="L240" s="191"/>
      <c r="M240" s="196"/>
      <c r="N240" s="197"/>
      <c r="O240" s="197"/>
      <c r="P240" s="197"/>
      <c r="Q240" s="197"/>
      <c r="R240" s="197"/>
      <c r="S240" s="197"/>
      <c r="T240" s="198"/>
      <c r="AT240" s="192" t="s">
        <v>145</v>
      </c>
      <c r="AU240" s="192" t="s">
        <v>87</v>
      </c>
      <c r="AV240" s="15" t="s">
        <v>143</v>
      </c>
      <c r="AW240" s="15" t="s">
        <v>33</v>
      </c>
      <c r="AX240" s="15" t="s">
        <v>85</v>
      </c>
      <c r="AY240" s="192" t="s">
        <v>137</v>
      </c>
    </row>
    <row r="241" spans="1:65" s="2" customFormat="1" ht="21.75" customHeight="1">
      <c r="A241" s="33"/>
      <c r="B241" s="161"/>
      <c r="C241" s="162" t="s">
        <v>364</v>
      </c>
      <c r="D241" s="162" t="s">
        <v>139</v>
      </c>
      <c r="E241" s="163" t="s">
        <v>544</v>
      </c>
      <c r="F241" s="164" t="s">
        <v>545</v>
      </c>
      <c r="G241" s="165" t="s">
        <v>516</v>
      </c>
      <c r="H241" s="209"/>
      <c r="I241" s="167"/>
      <c r="J241" s="168">
        <f>ROUND(I241*H241,2)</f>
        <v>0</v>
      </c>
      <c r="K241" s="164" t="s">
        <v>1237</v>
      </c>
      <c r="L241" s="34"/>
      <c r="M241" s="210" t="s">
        <v>1</v>
      </c>
      <c r="N241" s="211" t="s">
        <v>42</v>
      </c>
      <c r="O241" s="212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3" t="s">
        <v>244</v>
      </c>
      <c r="AT241" s="173" t="s">
        <v>139</v>
      </c>
      <c r="AU241" s="173" t="s">
        <v>87</v>
      </c>
      <c r="AY241" s="18" t="s">
        <v>137</v>
      </c>
      <c r="BE241" s="174">
        <f>IF(N241="základní",J241,0)</f>
        <v>0</v>
      </c>
      <c r="BF241" s="174">
        <f>IF(N241="snížená",J241,0)</f>
        <v>0</v>
      </c>
      <c r="BG241" s="174">
        <f>IF(N241="zákl. přenesená",J241,0)</f>
        <v>0</v>
      </c>
      <c r="BH241" s="174">
        <f>IF(N241="sníž. přenesená",J241,0)</f>
        <v>0</v>
      </c>
      <c r="BI241" s="174">
        <f>IF(N241="nulová",J241,0)</f>
        <v>0</v>
      </c>
      <c r="BJ241" s="18" t="s">
        <v>85</v>
      </c>
      <c r="BK241" s="174">
        <f>ROUND(I241*H241,2)</f>
        <v>0</v>
      </c>
      <c r="BL241" s="18" t="s">
        <v>244</v>
      </c>
      <c r="BM241" s="173" t="s">
        <v>546</v>
      </c>
    </row>
    <row r="242" spans="1:31" s="2" customFormat="1" ht="6.95" customHeight="1">
      <c r="A242" s="33"/>
      <c r="B242" s="48"/>
      <c r="C242" s="49"/>
      <c r="D242" s="49"/>
      <c r="E242" s="49"/>
      <c r="F242" s="49"/>
      <c r="G242" s="49"/>
      <c r="H242" s="49"/>
      <c r="I242" s="121"/>
      <c r="J242" s="49"/>
      <c r="K242" s="49"/>
      <c r="L242" s="34"/>
      <c r="M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</row>
  </sheetData>
  <autoFilter ref="C124:K241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501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8" t="s">
        <v>93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87</v>
      </c>
    </row>
    <row r="4" spans="2:46" s="1" customFormat="1" ht="24.95" customHeight="1">
      <c r="B4" s="21"/>
      <c r="D4" s="22" t="s">
        <v>97</v>
      </c>
      <c r="I4" s="94"/>
      <c r="L4" s="21"/>
      <c r="M4" s="96" t="s">
        <v>10</v>
      </c>
      <c r="AT4" s="18" t="s">
        <v>3</v>
      </c>
    </row>
    <row r="5" spans="2:12" s="1" customFormat="1" ht="6.95" customHeight="1">
      <c r="B5" s="21"/>
      <c r="I5" s="94"/>
      <c r="L5" s="21"/>
    </row>
    <row r="6" spans="2:12" s="1" customFormat="1" ht="12" customHeight="1">
      <c r="B6" s="21"/>
      <c r="D6" s="28" t="s">
        <v>16</v>
      </c>
      <c r="I6" s="94"/>
      <c r="L6" s="21"/>
    </row>
    <row r="7" spans="2:12" s="1" customFormat="1" ht="16.5" customHeight="1">
      <c r="B7" s="21"/>
      <c r="E7" s="266" t="str">
        <f>'Rekapitulace stavby'!K6</f>
        <v>Obnova školního sportoviště-otevřené hřiště</v>
      </c>
      <c r="F7" s="267"/>
      <c r="G7" s="267"/>
      <c r="H7" s="267"/>
      <c r="I7" s="94"/>
      <c r="L7" s="21"/>
    </row>
    <row r="8" spans="1:31" s="2" customFormat="1" ht="12" customHeight="1">
      <c r="A8" s="33"/>
      <c r="B8" s="34"/>
      <c r="C8" s="33"/>
      <c r="D8" s="28" t="s">
        <v>98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43" t="s">
        <v>687</v>
      </c>
      <c r="F9" s="265"/>
      <c r="G9" s="265"/>
      <c r="H9" s="265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9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98" t="s">
        <v>22</v>
      </c>
      <c r="J12" s="56">
        <v>44793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98" t="s">
        <v>24</v>
      </c>
      <c r="J14" s="26" t="s">
        <v>25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8" t="str">
        <f>'Rekapitulace stavby'!E14</f>
        <v>Vyplň údaj</v>
      </c>
      <c r="F18" s="260"/>
      <c r="G18" s="260"/>
      <c r="H18" s="260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24</v>
      </c>
      <c r="J20" s="26" t="s">
        <v>31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8" t="s">
        <v>27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4" t="s">
        <v>1</v>
      </c>
      <c r="F27" s="264"/>
      <c r="G27" s="264"/>
      <c r="H27" s="26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ROUND(J136,2)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6" t="s">
        <v>41</v>
      </c>
      <c r="E33" s="28" t="s">
        <v>42</v>
      </c>
      <c r="F33" s="107">
        <f>ROUND((SUM(BE136:BE500)),2)</f>
        <v>0</v>
      </c>
      <c r="G33" s="33"/>
      <c r="H33" s="33"/>
      <c r="I33" s="108">
        <v>0.21</v>
      </c>
      <c r="J33" s="107">
        <f>ROUND(((SUM(BE136:BE500))*I33),2)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7">
        <f>ROUND((SUM(BF136:BF500)),2)</f>
        <v>0</v>
      </c>
      <c r="G34" s="33"/>
      <c r="H34" s="33"/>
      <c r="I34" s="108">
        <v>0.15</v>
      </c>
      <c r="J34" s="107">
        <f>ROUND(((SUM(BF136:BF500))*I34),2)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ROUND((SUM(BG136:BG500)),2)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ROUND((SUM(BH136:BH500)),2)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ROUND((SUM(BI136:BI500)),2)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4"/>
      <c r="L41" s="21"/>
    </row>
    <row r="42" spans="2:12" s="1" customFormat="1" ht="14.45" customHeight="1">
      <c r="B42" s="21"/>
      <c r="I42" s="94"/>
      <c r="L42" s="21"/>
    </row>
    <row r="43" spans="2:12" s="1" customFormat="1" ht="14.45" customHeight="1">
      <c r="B43" s="21"/>
      <c r="I43" s="94"/>
      <c r="L43" s="21"/>
    </row>
    <row r="44" spans="2:12" s="1" customFormat="1" ht="14.45" customHeight="1">
      <c r="B44" s="21"/>
      <c r="I44" s="94"/>
      <c r="L44" s="21"/>
    </row>
    <row r="45" spans="2:12" s="1" customFormat="1" ht="14.45" customHeight="1">
      <c r="B45" s="21"/>
      <c r="I45" s="94"/>
      <c r="L45" s="21"/>
    </row>
    <row r="46" spans="2:12" s="1" customFormat="1" ht="14.45" customHeight="1">
      <c r="B46" s="21"/>
      <c r="I46" s="94"/>
      <c r="L46" s="21"/>
    </row>
    <row r="47" spans="2:12" s="1" customFormat="1" ht="14.45" customHeight="1">
      <c r="B47" s="21"/>
      <c r="I47" s="94"/>
      <c r="L47" s="21"/>
    </row>
    <row r="48" spans="2:12" s="1" customFormat="1" ht="14.45" customHeight="1">
      <c r="B48" s="21"/>
      <c r="I48" s="94"/>
      <c r="L48" s="21"/>
    </row>
    <row r="49" spans="2:12" s="1" customFormat="1" ht="14.45" customHeight="1">
      <c r="B49" s="21"/>
      <c r="I49" s="94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100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6" t="str">
        <f>E7</f>
        <v>Obnova školního sportoviště-otevřené hřiště</v>
      </c>
      <c r="F85" s="267"/>
      <c r="G85" s="267"/>
      <c r="H85" s="267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98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43" t="str">
        <f>E9</f>
        <v>03 - SO 03 Skladový objekt</v>
      </c>
      <c r="F87" s="265"/>
      <c r="G87" s="265"/>
      <c r="H87" s="265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Kutná Hora</v>
      </c>
      <c r="G89" s="33"/>
      <c r="H89" s="33"/>
      <c r="I89" s="98" t="s">
        <v>22</v>
      </c>
      <c r="J89" s="56">
        <f>IF(J12="","",J12)</f>
        <v>44793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0.15" customHeight="1">
      <c r="A91" s="33"/>
      <c r="B91" s="34"/>
      <c r="C91" s="28" t="s">
        <v>23</v>
      </c>
      <c r="D91" s="33"/>
      <c r="E91" s="33"/>
      <c r="F91" s="26" t="str">
        <f>E15</f>
        <v>SOŠ a SOU řemesel, Kutná Hora, Čáslavská 202</v>
      </c>
      <c r="G91" s="33"/>
      <c r="H91" s="33"/>
      <c r="I91" s="98" t="s">
        <v>30</v>
      </c>
      <c r="J91" s="31" t="str">
        <f>E21</f>
        <v>Pitter Design, s.r.o.Schulhoffova 1632  Pardubice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101</v>
      </c>
      <c r="D94" s="109"/>
      <c r="E94" s="109"/>
      <c r="F94" s="109"/>
      <c r="G94" s="109"/>
      <c r="H94" s="109"/>
      <c r="I94" s="124"/>
      <c r="J94" s="125" t="s">
        <v>102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103</v>
      </c>
      <c r="D96" s="33"/>
      <c r="E96" s="33"/>
      <c r="F96" s="33"/>
      <c r="G96" s="33"/>
      <c r="H96" s="33"/>
      <c r="I96" s="97"/>
      <c r="J96" s="72">
        <f>J136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104</v>
      </c>
    </row>
    <row r="97" spans="2:12" s="9" customFormat="1" ht="24.95" customHeight="1">
      <c r="B97" s="127"/>
      <c r="D97" s="128" t="s">
        <v>105</v>
      </c>
      <c r="E97" s="129"/>
      <c r="F97" s="129"/>
      <c r="G97" s="129"/>
      <c r="H97" s="129"/>
      <c r="I97" s="130"/>
      <c r="J97" s="131">
        <f>J137</f>
        <v>0</v>
      </c>
      <c r="L97" s="127"/>
    </row>
    <row r="98" spans="2:12" s="10" customFormat="1" ht="19.9" customHeight="1">
      <c r="B98" s="132"/>
      <c r="D98" s="133" t="s">
        <v>106</v>
      </c>
      <c r="E98" s="134"/>
      <c r="F98" s="134"/>
      <c r="G98" s="134"/>
      <c r="H98" s="134"/>
      <c r="I98" s="135"/>
      <c r="J98" s="136">
        <f>J138</f>
        <v>0</v>
      </c>
      <c r="L98" s="132"/>
    </row>
    <row r="99" spans="2:12" s="10" customFormat="1" ht="19.9" customHeight="1">
      <c r="B99" s="132"/>
      <c r="D99" s="133" t="s">
        <v>107</v>
      </c>
      <c r="E99" s="134"/>
      <c r="F99" s="134"/>
      <c r="G99" s="134"/>
      <c r="H99" s="134"/>
      <c r="I99" s="135"/>
      <c r="J99" s="136">
        <f>J194</f>
        <v>0</v>
      </c>
      <c r="L99" s="132"/>
    </row>
    <row r="100" spans="2:12" s="10" customFormat="1" ht="19.9" customHeight="1">
      <c r="B100" s="132"/>
      <c r="D100" s="133" t="s">
        <v>108</v>
      </c>
      <c r="E100" s="134"/>
      <c r="F100" s="134"/>
      <c r="G100" s="134"/>
      <c r="H100" s="134"/>
      <c r="I100" s="135"/>
      <c r="J100" s="136">
        <f>J219</f>
        <v>0</v>
      </c>
      <c r="L100" s="132"/>
    </row>
    <row r="101" spans="2:12" s="10" customFormat="1" ht="19.9" customHeight="1">
      <c r="B101" s="132"/>
      <c r="D101" s="133" t="s">
        <v>109</v>
      </c>
      <c r="E101" s="134"/>
      <c r="F101" s="134"/>
      <c r="G101" s="134"/>
      <c r="H101" s="134"/>
      <c r="I101" s="135"/>
      <c r="J101" s="136">
        <f>J242</f>
        <v>0</v>
      </c>
      <c r="L101" s="132"/>
    </row>
    <row r="102" spans="2:12" s="10" customFormat="1" ht="19.9" customHeight="1">
      <c r="B102" s="132"/>
      <c r="D102" s="133" t="s">
        <v>110</v>
      </c>
      <c r="E102" s="134"/>
      <c r="F102" s="134"/>
      <c r="G102" s="134"/>
      <c r="H102" s="134"/>
      <c r="I102" s="135"/>
      <c r="J102" s="136">
        <f>J267</f>
        <v>0</v>
      </c>
      <c r="L102" s="132"/>
    </row>
    <row r="103" spans="2:12" s="10" customFormat="1" ht="19.9" customHeight="1">
      <c r="B103" s="132"/>
      <c r="D103" s="133" t="s">
        <v>688</v>
      </c>
      <c r="E103" s="134"/>
      <c r="F103" s="134"/>
      <c r="G103" s="134"/>
      <c r="H103" s="134"/>
      <c r="I103" s="135"/>
      <c r="J103" s="136">
        <f>J282</f>
        <v>0</v>
      </c>
      <c r="L103" s="132"/>
    </row>
    <row r="104" spans="2:12" s="10" customFormat="1" ht="19.9" customHeight="1">
      <c r="B104" s="132"/>
      <c r="D104" s="133" t="s">
        <v>689</v>
      </c>
      <c r="E104" s="134"/>
      <c r="F104" s="134"/>
      <c r="G104" s="134"/>
      <c r="H104" s="134"/>
      <c r="I104" s="135"/>
      <c r="J104" s="136">
        <f>J330</f>
        <v>0</v>
      </c>
      <c r="L104" s="132"/>
    </row>
    <row r="105" spans="2:12" s="10" customFormat="1" ht="19.9" customHeight="1">
      <c r="B105" s="132"/>
      <c r="D105" s="133" t="s">
        <v>111</v>
      </c>
      <c r="E105" s="134"/>
      <c r="F105" s="134"/>
      <c r="G105" s="134"/>
      <c r="H105" s="134"/>
      <c r="I105" s="135"/>
      <c r="J105" s="136">
        <f>J332</f>
        <v>0</v>
      </c>
      <c r="L105" s="132"/>
    </row>
    <row r="106" spans="2:12" s="10" customFormat="1" ht="19.9" customHeight="1">
      <c r="B106" s="132"/>
      <c r="D106" s="133" t="s">
        <v>113</v>
      </c>
      <c r="E106" s="134"/>
      <c r="F106" s="134"/>
      <c r="G106" s="134"/>
      <c r="H106" s="134"/>
      <c r="I106" s="135"/>
      <c r="J106" s="136">
        <f>J352</f>
        <v>0</v>
      </c>
      <c r="L106" s="132"/>
    </row>
    <row r="107" spans="2:12" s="9" customFormat="1" ht="24.95" customHeight="1">
      <c r="B107" s="127"/>
      <c r="D107" s="128" t="s">
        <v>114</v>
      </c>
      <c r="E107" s="129"/>
      <c r="F107" s="129"/>
      <c r="G107" s="129"/>
      <c r="H107" s="129"/>
      <c r="I107" s="130"/>
      <c r="J107" s="131">
        <f>J354</f>
        <v>0</v>
      </c>
      <c r="L107" s="127"/>
    </row>
    <row r="108" spans="2:12" s="10" customFormat="1" ht="19.9" customHeight="1">
      <c r="B108" s="132"/>
      <c r="D108" s="133" t="s">
        <v>690</v>
      </c>
      <c r="E108" s="134"/>
      <c r="F108" s="134"/>
      <c r="G108" s="134"/>
      <c r="H108" s="134"/>
      <c r="I108" s="135"/>
      <c r="J108" s="136">
        <f>J355</f>
        <v>0</v>
      </c>
      <c r="L108" s="132"/>
    </row>
    <row r="109" spans="2:12" s="10" customFormat="1" ht="19.9" customHeight="1">
      <c r="B109" s="132"/>
      <c r="D109" s="133" t="s">
        <v>691</v>
      </c>
      <c r="E109" s="134"/>
      <c r="F109" s="134"/>
      <c r="G109" s="134"/>
      <c r="H109" s="134"/>
      <c r="I109" s="135"/>
      <c r="J109" s="136">
        <f>J369</f>
        <v>0</v>
      </c>
      <c r="L109" s="132"/>
    </row>
    <row r="110" spans="2:12" s="10" customFormat="1" ht="19.9" customHeight="1">
      <c r="B110" s="132"/>
      <c r="D110" s="133" t="s">
        <v>692</v>
      </c>
      <c r="E110" s="134"/>
      <c r="F110" s="134"/>
      <c r="G110" s="134"/>
      <c r="H110" s="134"/>
      <c r="I110" s="135"/>
      <c r="J110" s="136">
        <f>J404</f>
        <v>0</v>
      </c>
      <c r="L110" s="132"/>
    </row>
    <row r="111" spans="2:12" s="10" customFormat="1" ht="19.9" customHeight="1">
      <c r="B111" s="132"/>
      <c r="D111" s="133" t="s">
        <v>693</v>
      </c>
      <c r="E111" s="134"/>
      <c r="F111" s="134"/>
      <c r="G111" s="134"/>
      <c r="H111" s="134"/>
      <c r="I111" s="135"/>
      <c r="J111" s="136">
        <f>J436</f>
        <v>0</v>
      </c>
      <c r="L111" s="132"/>
    </row>
    <row r="112" spans="2:12" s="10" customFormat="1" ht="19.9" customHeight="1">
      <c r="B112" s="132"/>
      <c r="D112" s="133" t="s">
        <v>694</v>
      </c>
      <c r="E112" s="134"/>
      <c r="F112" s="134"/>
      <c r="G112" s="134"/>
      <c r="H112" s="134"/>
      <c r="I112" s="135"/>
      <c r="J112" s="136">
        <f>J438</f>
        <v>0</v>
      </c>
      <c r="L112" s="132"/>
    </row>
    <row r="113" spans="2:12" s="10" customFormat="1" ht="19.9" customHeight="1">
      <c r="B113" s="132"/>
      <c r="D113" s="133" t="s">
        <v>695</v>
      </c>
      <c r="E113" s="134"/>
      <c r="F113" s="134"/>
      <c r="G113" s="134"/>
      <c r="H113" s="134"/>
      <c r="I113" s="135"/>
      <c r="J113" s="136">
        <f>J442</f>
        <v>0</v>
      </c>
      <c r="L113" s="132"/>
    </row>
    <row r="114" spans="2:12" s="10" customFormat="1" ht="19.9" customHeight="1">
      <c r="B114" s="132"/>
      <c r="D114" s="133" t="s">
        <v>696</v>
      </c>
      <c r="E114" s="134"/>
      <c r="F114" s="134"/>
      <c r="G114" s="134"/>
      <c r="H114" s="134"/>
      <c r="I114" s="135"/>
      <c r="J114" s="136">
        <f>J451</f>
        <v>0</v>
      </c>
      <c r="L114" s="132"/>
    </row>
    <row r="115" spans="2:12" s="10" customFormat="1" ht="19.9" customHeight="1">
      <c r="B115" s="132"/>
      <c r="D115" s="133" t="s">
        <v>697</v>
      </c>
      <c r="E115" s="134"/>
      <c r="F115" s="134"/>
      <c r="G115" s="134"/>
      <c r="H115" s="134"/>
      <c r="I115" s="135"/>
      <c r="J115" s="136">
        <f>J475</f>
        <v>0</v>
      </c>
      <c r="L115" s="132"/>
    </row>
    <row r="116" spans="2:12" s="10" customFormat="1" ht="19.9" customHeight="1">
      <c r="B116" s="132"/>
      <c r="D116" s="133" t="s">
        <v>698</v>
      </c>
      <c r="E116" s="134"/>
      <c r="F116" s="134"/>
      <c r="G116" s="134"/>
      <c r="H116" s="134"/>
      <c r="I116" s="135"/>
      <c r="J116" s="136">
        <f>J489</f>
        <v>0</v>
      </c>
      <c r="L116" s="132"/>
    </row>
    <row r="117" spans="1:31" s="2" customFormat="1" ht="21.75" customHeight="1">
      <c r="A117" s="33"/>
      <c r="B117" s="34"/>
      <c r="C117" s="33"/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48"/>
      <c r="C118" s="49"/>
      <c r="D118" s="49"/>
      <c r="E118" s="49"/>
      <c r="F118" s="49"/>
      <c r="G118" s="49"/>
      <c r="H118" s="49"/>
      <c r="I118" s="121"/>
      <c r="J118" s="49"/>
      <c r="K118" s="49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22" spans="1:31" s="2" customFormat="1" ht="6.95" customHeight="1">
      <c r="A122" s="33"/>
      <c r="B122" s="50"/>
      <c r="C122" s="51"/>
      <c r="D122" s="51"/>
      <c r="E122" s="51"/>
      <c r="F122" s="51"/>
      <c r="G122" s="51"/>
      <c r="H122" s="51"/>
      <c r="I122" s="122"/>
      <c r="J122" s="51"/>
      <c r="K122" s="51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4.95" customHeight="1">
      <c r="A123" s="33"/>
      <c r="B123" s="34"/>
      <c r="C123" s="22" t="s">
        <v>122</v>
      </c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97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16</v>
      </c>
      <c r="D125" s="33"/>
      <c r="E125" s="33"/>
      <c r="F125" s="33"/>
      <c r="G125" s="33"/>
      <c r="H125" s="33"/>
      <c r="I125" s="97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66" t="str">
        <f>E7</f>
        <v>Obnova školního sportoviště-otevřené hřiště</v>
      </c>
      <c r="F126" s="267"/>
      <c r="G126" s="267"/>
      <c r="H126" s="267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98</v>
      </c>
      <c r="D127" s="33"/>
      <c r="E127" s="33"/>
      <c r="F127" s="33"/>
      <c r="G127" s="33"/>
      <c r="H127" s="33"/>
      <c r="I127" s="97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43" t="str">
        <f>E9</f>
        <v>03 - SO 03 Skladový objekt</v>
      </c>
      <c r="F128" s="265"/>
      <c r="G128" s="265"/>
      <c r="H128" s="265"/>
      <c r="I128" s="97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97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20</v>
      </c>
      <c r="D130" s="33"/>
      <c r="E130" s="33"/>
      <c r="F130" s="26" t="str">
        <f>F12</f>
        <v>Kutná Hora</v>
      </c>
      <c r="G130" s="33"/>
      <c r="H130" s="33"/>
      <c r="I130" s="98" t="s">
        <v>22</v>
      </c>
      <c r="J130" s="56">
        <f>IF(J12="","",J12)</f>
        <v>44793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97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40.15" customHeight="1">
      <c r="A132" s="33"/>
      <c r="B132" s="34"/>
      <c r="C132" s="28" t="s">
        <v>23</v>
      </c>
      <c r="D132" s="33"/>
      <c r="E132" s="33"/>
      <c r="F132" s="26" t="str">
        <f>E15</f>
        <v>SOŠ a SOU řemesel, Kutná Hora, Čáslavská 202</v>
      </c>
      <c r="G132" s="33"/>
      <c r="H132" s="33"/>
      <c r="I132" s="98" t="s">
        <v>30</v>
      </c>
      <c r="J132" s="31" t="str">
        <f>E21</f>
        <v>Pitter Design, s.r.o.Schulhoffova 1632  Pardubice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28</v>
      </c>
      <c r="D133" s="33"/>
      <c r="E133" s="33"/>
      <c r="F133" s="26" t="str">
        <f>IF(E18="","",E18)</f>
        <v>Vyplň údaj</v>
      </c>
      <c r="G133" s="33"/>
      <c r="H133" s="33"/>
      <c r="I133" s="98" t="s">
        <v>34</v>
      </c>
      <c r="J133" s="31" t="str">
        <f>E24</f>
        <v xml:space="preserve"> 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3"/>
      <c r="D134" s="33"/>
      <c r="E134" s="33"/>
      <c r="F134" s="33"/>
      <c r="G134" s="33"/>
      <c r="H134" s="33"/>
      <c r="I134" s="97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1" customFormat="1" ht="29.25" customHeight="1">
      <c r="A135" s="137"/>
      <c r="B135" s="138"/>
      <c r="C135" s="139" t="s">
        <v>123</v>
      </c>
      <c r="D135" s="140" t="s">
        <v>62</v>
      </c>
      <c r="E135" s="140" t="s">
        <v>58</v>
      </c>
      <c r="F135" s="140" t="s">
        <v>59</v>
      </c>
      <c r="G135" s="140" t="s">
        <v>124</v>
      </c>
      <c r="H135" s="140" t="s">
        <v>125</v>
      </c>
      <c r="I135" s="141" t="s">
        <v>126</v>
      </c>
      <c r="J135" s="140" t="s">
        <v>102</v>
      </c>
      <c r="K135" s="142" t="s">
        <v>127</v>
      </c>
      <c r="L135" s="143"/>
      <c r="M135" s="63" t="s">
        <v>1</v>
      </c>
      <c r="N135" s="64" t="s">
        <v>41</v>
      </c>
      <c r="O135" s="64" t="s">
        <v>128</v>
      </c>
      <c r="P135" s="64" t="s">
        <v>129</v>
      </c>
      <c r="Q135" s="64" t="s">
        <v>130</v>
      </c>
      <c r="R135" s="64" t="s">
        <v>131</v>
      </c>
      <c r="S135" s="64" t="s">
        <v>132</v>
      </c>
      <c r="T135" s="65" t="s">
        <v>133</v>
      </c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</row>
    <row r="136" spans="1:63" s="2" customFormat="1" ht="22.9" customHeight="1">
      <c r="A136" s="33"/>
      <c r="B136" s="34"/>
      <c r="C136" s="70" t="s">
        <v>134</v>
      </c>
      <c r="D136" s="33"/>
      <c r="E136" s="33"/>
      <c r="F136" s="33"/>
      <c r="G136" s="33"/>
      <c r="H136" s="33"/>
      <c r="I136" s="97"/>
      <c r="J136" s="144">
        <f>BK136</f>
        <v>0</v>
      </c>
      <c r="K136" s="33"/>
      <c r="L136" s="34"/>
      <c r="M136" s="66"/>
      <c r="N136" s="57"/>
      <c r="O136" s="67"/>
      <c r="P136" s="145">
        <f>P137+P354</f>
        <v>0</v>
      </c>
      <c r="Q136" s="67"/>
      <c r="R136" s="145">
        <f>R137+R354</f>
        <v>72.59709367999999</v>
      </c>
      <c r="S136" s="67"/>
      <c r="T136" s="146">
        <f>T137+T354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76</v>
      </c>
      <c r="AU136" s="18" t="s">
        <v>104</v>
      </c>
      <c r="BK136" s="147">
        <f>BK137+BK354</f>
        <v>0</v>
      </c>
    </row>
    <row r="137" spans="2:63" s="12" customFormat="1" ht="25.9" customHeight="1">
      <c r="B137" s="148"/>
      <c r="D137" s="149" t="s">
        <v>76</v>
      </c>
      <c r="E137" s="150" t="s">
        <v>135</v>
      </c>
      <c r="F137" s="150" t="s">
        <v>136</v>
      </c>
      <c r="I137" s="151"/>
      <c r="J137" s="152">
        <f>BK137</f>
        <v>0</v>
      </c>
      <c r="L137" s="148"/>
      <c r="M137" s="153"/>
      <c r="N137" s="154"/>
      <c r="O137" s="154"/>
      <c r="P137" s="155">
        <f>P138+P194+P219+P242+P267+P282+P330+P332+P352</f>
        <v>0</v>
      </c>
      <c r="Q137" s="154"/>
      <c r="R137" s="155">
        <f>R138+R194+R219+R242+R267+R282+R330+R332+R352</f>
        <v>70.75416369999999</v>
      </c>
      <c r="S137" s="154"/>
      <c r="T137" s="156">
        <f>T138+T194+T219+T242+T267+T282+T330+T332+T352</f>
        <v>0</v>
      </c>
      <c r="AR137" s="149" t="s">
        <v>85</v>
      </c>
      <c r="AT137" s="157" t="s">
        <v>76</v>
      </c>
      <c r="AU137" s="157" t="s">
        <v>77</v>
      </c>
      <c r="AY137" s="149" t="s">
        <v>137</v>
      </c>
      <c r="BK137" s="158">
        <f>BK138+BK194+BK219+BK242+BK267+BK282+BK330+BK332+BK352</f>
        <v>0</v>
      </c>
    </row>
    <row r="138" spans="2:63" s="12" customFormat="1" ht="22.9" customHeight="1">
      <c r="B138" s="148"/>
      <c r="D138" s="149" t="s">
        <v>76</v>
      </c>
      <c r="E138" s="159" t="s">
        <v>85</v>
      </c>
      <c r="F138" s="159" t="s">
        <v>138</v>
      </c>
      <c r="I138" s="151"/>
      <c r="J138" s="160">
        <f>BK138</f>
        <v>0</v>
      </c>
      <c r="L138" s="148"/>
      <c r="M138" s="153"/>
      <c r="N138" s="154"/>
      <c r="O138" s="154"/>
      <c r="P138" s="155">
        <f>SUM(P139:P193)</f>
        <v>0</v>
      </c>
      <c r="Q138" s="154"/>
      <c r="R138" s="155">
        <f>SUM(R139:R193)</f>
        <v>0.0008010000000000001</v>
      </c>
      <c r="S138" s="154"/>
      <c r="T138" s="156">
        <f>SUM(T139:T193)</f>
        <v>0</v>
      </c>
      <c r="AR138" s="149" t="s">
        <v>85</v>
      </c>
      <c r="AT138" s="157" t="s">
        <v>76</v>
      </c>
      <c r="AU138" s="157" t="s">
        <v>85</v>
      </c>
      <c r="AY138" s="149" t="s">
        <v>137</v>
      </c>
      <c r="BK138" s="158">
        <f>SUM(BK139:BK193)</f>
        <v>0</v>
      </c>
    </row>
    <row r="139" spans="1:65" s="2" customFormat="1" ht="21.75" customHeight="1">
      <c r="A139" s="33"/>
      <c r="B139" s="161"/>
      <c r="C139" s="162" t="s">
        <v>85</v>
      </c>
      <c r="D139" s="162" t="s">
        <v>139</v>
      </c>
      <c r="E139" s="163" t="s">
        <v>699</v>
      </c>
      <c r="F139" s="164" t="s">
        <v>700</v>
      </c>
      <c r="G139" s="165" t="s">
        <v>142</v>
      </c>
      <c r="H139" s="166">
        <v>44.35</v>
      </c>
      <c r="I139" s="167"/>
      <c r="J139" s="168">
        <f>ROUND(I139*H139,2)</f>
        <v>0</v>
      </c>
      <c r="K139" s="164" t="s">
        <v>1</v>
      </c>
      <c r="L139" s="34"/>
      <c r="M139" s="169" t="s">
        <v>1</v>
      </c>
      <c r="N139" s="170" t="s">
        <v>42</v>
      </c>
      <c r="O139" s="59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3" t="s">
        <v>143</v>
      </c>
      <c r="AT139" s="173" t="s">
        <v>139</v>
      </c>
      <c r="AU139" s="173" t="s">
        <v>87</v>
      </c>
      <c r="AY139" s="18" t="s">
        <v>137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8" t="s">
        <v>85</v>
      </c>
      <c r="BK139" s="174">
        <f>ROUND(I139*H139,2)</f>
        <v>0</v>
      </c>
      <c r="BL139" s="18" t="s">
        <v>143</v>
      </c>
      <c r="BM139" s="173" t="s">
        <v>701</v>
      </c>
    </row>
    <row r="140" spans="2:51" s="13" customFormat="1" ht="12">
      <c r="B140" s="175"/>
      <c r="D140" s="176" t="s">
        <v>145</v>
      </c>
      <c r="E140" s="177" t="s">
        <v>1</v>
      </c>
      <c r="F140" s="178" t="s">
        <v>702</v>
      </c>
      <c r="H140" s="177" t="s">
        <v>1</v>
      </c>
      <c r="I140" s="179"/>
      <c r="L140" s="175"/>
      <c r="M140" s="180"/>
      <c r="N140" s="181"/>
      <c r="O140" s="181"/>
      <c r="P140" s="181"/>
      <c r="Q140" s="181"/>
      <c r="R140" s="181"/>
      <c r="S140" s="181"/>
      <c r="T140" s="182"/>
      <c r="AT140" s="177" t="s">
        <v>145</v>
      </c>
      <c r="AU140" s="177" t="s">
        <v>87</v>
      </c>
      <c r="AV140" s="13" t="s">
        <v>85</v>
      </c>
      <c r="AW140" s="13" t="s">
        <v>33</v>
      </c>
      <c r="AX140" s="13" t="s">
        <v>77</v>
      </c>
      <c r="AY140" s="177" t="s">
        <v>137</v>
      </c>
    </row>
    <row r="141" spans="2:51" s="13" customFormat="1" ht="12">
      <c r="B141" s="175"/>
      <c r="D141" s="176" t="s">
        <v>145</v>
      </c>
      <c r="E141" s="177" t="s">
        <v>1</v>
      </c>
      <c r="F141" s="178" t="s">
        <v>703</v>
      </c>
      <c r="H141" s="177" t="s">
        <v>1</v>
      </c>
      <c r="I141" s="179"/>
      <c r="L141" s="175"/>
      <c r="M141" s="180"/>
      <c r="N141" s="181"/>
      <c r="O141" s="181"/>
      <c r="P141" s="181"/>
      <c r="Q141" s="181"/>
      <c r="R141" s="181"/>
      <c r="S141" s="181"/>
      <c r="T141" s="182"/>
      <c r="AT141" s="177" t="s">
        <v>145</v>
      </c>
      <c r="AU141" s="177" t="s">
        <v>87</v>
      </c>
      <c r="AV141" s="13" t="s">
        <v>85</v>
      </c>
      <c r="AW141" s="13" t="s">
        <v>33</v>
      </c>
      <c r="AX141" s="13" t="s">
        <v>77</v>
      </c>
      <c r="AY141" s="177" t="s">
        <v>137</v>
      </c>
    </row>
    <row r="142" spans="2:51" s="14" customFormat="1" ht="12">
      <c r="B142" s="183"/>
      <c r="D142" s="176" t="s">
        <v>145</v>
      </c>
      <c r="E142" s="184" t="s">
        <v>1</v>
      </c>
      <c r="F142" s="185" t="s">
        <v>704</v>
      </c>
      <c r="H142" s="186">
        <v>24.75</v>
      </c>
      <c r="I142" s="187"/>
      <c r="L142" s="183"/>
      <c r="M142" s="188"/>
      <c r="N142" s="189"/>
      <c r="O142" s="189"/>
      <c r="P142" s="189"/>
      <c r="Q142" s="189"/>
      <c r="R142" s="189"/>
      <c r="S142" s="189"/>
      <c r="T142" s="190"/>
      <c r="AT142" s="184" t="s">
        <v>145</v>
      </c>
      <c r="AU142" s="184" t="s">
        <v>87</v>
      </c>
      <c r="AV142" s="14" t="s">
        <v>87</v>
      </c>
      <c r="AW142" s="14" t="s">
        <v>33</v>
      </c>
      <c r="AX142" s="14" t="s">
        <v>77</v>
      </c>
      <c r="AY142" s="184" t="s">
        <v>137</v>
      </c>
    </row>
    <row r="143" spans="2:51" s="16" customFormat="1" ht="12">
      <c r="B143" s="215"/>
      <c r="D143" s="176" t="s">
        <v>145</v>
      </c>
      <c r="E143" s="216" t="s">
        <v>1</v>
      </c>
      <c r="F143" s="217" t="s">
        <v>705</v>
      </c>
      <c r="H143" s="218">
        <v>24.75</v>
      </c>
      <c r="I143" s="219"/>
      <c r="L143" s="215"/>
      <c r="M143" s="220"/>
      <c r="N143" s="221"/>
      <c r="O143" s="221"/>
      <c r="P143" s="221"/>
      <c r="Q143" s="221"/>
      <c r="R143" s="221"/>
      <c r="S143" s="221"/>
      <c r="T143" s="222"/>
      <c r="AT143" s="216" t="s">
        <v>145</v>
      </c>
      <c r="AU143" s="216" t="s">
        <v>87</v>
      </c>
      <c r="AV143" s="16" t="s">
        <v>154</v>
      </c>
      <c r="AW143" s="16" t="s">
        <v>33</v>
      </c>
      <c r="AX143" s="16" t="s">
        <v>77</v>
      </c>
      <c r="AY143" s="216" t="s">
        <v>137</v>
      </c>
    </row>
    <row r="144" spans="2:51" s="13" customFormat="1" ht="12">
      <c r="B144" s="175"/>
      <c r="D144" s="176" t="s">
        <v>145</v>
      </c>
      <c r="E144" s="177" t="s">
        <v>1</v>
      </c>
      <c r="F144" s="178" t="s">
        <v>706</v>
      </c>
      <c r="H144" s="177" t="s">
        <v>1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7" t="s">
        <v>145</v>
      </c>
      <c r="AU144" s="177" t="s">
        <v>87</v>
      </c>
      <c r="AV144" s="13" t="s">
        <v>85</v>
      </c>
      <c r="AW144" s="13" t="s">
        <v>33</v>
      </c>
      <c r="AX144" s="13" t="s">
        <v>77</v>
      </c>
      <c r="AY144" s="177" t="s">
        <v>137</v>
      </c>
    </row>
    <row r="145" spans="2:51" s="14" customFormat="1" ht="12">
      <c r="B145" s="183"/>
      <c r="D145" s="176" t="s">
        <v>145</v>
      </c>
      <c r="E145" s="184" t="s">
        <v>1</v>
      </c>
      <c r="F145" s="185" t="s">
        <v>707</v>
      </c>
      <c r="H145" s="186">
        <v>3.6</v>
      </c>
      <c r="I145" s="187"/>
      <c r="L145" s="183"/>
      <c r="M145" s="188"/>
      <c r="N145" s="189"/>
      <c r="O145" s="189"/>
      <c r="P145" s="189"/>
      <c r="Q145" s="189"/>
      <c r="R145" s="189"/>
      <c r="S145" s="189"/>
      <c r="T145" s="190"/>
      <c r="AT145" s="184" t="s">
        <v>145</v>
      </c>
      <c r="AU145" s="184" t="s">
        <v>87</v>
      </c>
      <c r="AV145" s="14" t="s">
        <v>87</v>
      </c>
      <c r="AW145" s="14" t="s">
        <v>33</v>
      </c>
      <c r="AX145" s="14" t="s">
        <v>77</v>
      </c>
      <c r="AY145" s="184" t="s">
        <v>137</v>
      </c>
    </row>
    <row r="146" spans="2:51" s="14" customFormat="1" ht="12">
      <c r="B146" s="183"/>
      <c r="D146" s="176" t="s">
        <v>145</v>
      </c>
      <c r="E146" s="184" t="s">
        <v>1</v>
      </c>
      <c r="F146" s="185" t="s">
        <v>708</v>
      </c>
      <c r="H146" s="186">
        <v>16</v>
      </c>
      <c r="I146" s="187"/>
      <c r="L146" s="183"/>
      <c r="M146" s="188"/>
      <c r="N146" s="189"/>
      <c r="O146" s="189"/>
      <c r="P146" s="189"/>
      <c r="Q146" s="189"/>
      <c r="R146" s="189"/>
      <c r="S146" s="189"/>
      <c r="T146" s="190"/>
      <c r="AT146" s="184" t="s">
        <v>145</v>
      </c>
      <c r="AU146" s="184" t="s">
        <v>87</v>
      </c>
      <c r="AV146" s="14" t="s">
        <v>87</v>
      </c>
      <c r="AW146" s="14" t="s">
        <v>33</v>
      </c>
      <c r="AX146" s="14" t="s">
        <v>77</v>
      </c>
      <c r="AY146" s="184" t="s">
        <v>137</v>
      </c>
    </row>
    <row r="147" spans="2:51" s="16" customFormat="1" ht="12">
      <c r="B147" s="215"/>
      <c r="D147" s="176" t="s">
        <v>145</v>
      </c>
      <c r="E147" s="216" t="s">
        <v>1</v>
      </c>
      <c r="F147" s="217" t="s">
        <v>705</v>
      </c>
      <c r="H147" s="218">
        <v>19.6</v>
      </c>
      <c r="I147" s="219"/>
      <c r="L147" s="215"/>
      <c r="M147" s="220"/>
      <c r="N147" s="221"/>
      <c r="O147" s="221"/>
      <c r="P147" s="221"/>
      <c r="Q147" s="221"/>
      <c r="R147" s="221"/>
      <c r="S147" s="221"/>
      <c r="T147" s="222"/>
      <c r="AT147" s="216" t="s">
        <v>145</v>
      </c>
      <c r="AU147" s="216" t="s">
        <v>87</v>
      </c>
      <c r="AV147" s="16" t="s">
        <v>154</v>
      </c>
      <c r="AW147" s="16" t="s">
        <v>33</v>
      </c>
      <c r="AX147" s="16" t="s">
        <v>77</v>
      </c>
      <c r="AY147" s="216" t="s">
        <v>137</v>
      </c>
    </row>
    <row r="148" spans="2:51" s="15" customFormat="1" ht="12">
      <c r="B148" s="191"/>
      <c r="D148" s="176" t="s">
        <v>145</v>
      </c>
      <c r="E148" s="192" t="s">
        <v>1</v>
      </c>
      <c r="F148" s="193" t="s">
        <v>149</v>
      </c>
      <c r="H148" s="194">
        <v>44.35</v>
      </c>
      <c r="I148" s="195"/>
      <c r="L148" s="191"/>
      <c r="M148" s="196"/>
      <c r="N148" s="197"/>
      <c r="O148" s="197"/>
      <c r="P148" s="197"/>
      <c r="Q148" s="197"/>
      <c r="R148" s="197"/>
      <c r="S148" s="197"/>
      <c r="T148" s="198"/>
      <c r="AT148" s="192" t="s">
        <v>145</v>
      </c>
      <c r="AU148" s="192" t="s">
        <v>87</v>
      </c>
      <c r="AV148" s="15" t="s">
        <v>143</v>
      </c>
      <c r="AW148" s="15" t="s">
        <v>33</v>
      </c>
      <c r="AX148" s="15" t="s">
        <v>85</v>
      </c>
      <c r="AY148" s="192" t="s">
        <v>137</v>
      </c>
    </row>
    <row r="149" spans="1:65" s="2" customFormat="1" ht="21.75" customHeight="1">
      <c r="A149" s="33"/>
      <c r="B149" s="161"/>
      <c r="C149" s="162" t="s">
        <v>87</v>
      </c>
      <c r="D149" s="162" t="s">
        <v>139</v>
      </c>
      <c r="E149" s="163" t="s">
        <v>709</v>
      </c>
      <c r="F149" s="164" t="s">
        <v>710</v>
      </c>
      <c r="G149" s="165" t="s">
        <v>142</v>
      </c>
      <c r="H149" s="166">
        <v>44.35</v>
      </c>
      <c r="I149" s="167"/>
      <c r="J149" s="168">
        <f>ROUND(I149*H149,2)</f>
        <v>0</v>
      </c>
      <c r="K149" s="164" t="s">
        <v>1237</v>
      </c>
      <c r="L149" s="34"/>
      <c r="M149" s="169" t="s">
        <v>1</v>
      </c>
      <c r="N149" s="170" t="s">
        <v>42</v>
      </c>
      <c r="O149" s="59"/>
      <c r="P149" s="171">
        <f>O149*H149</f>
        <v>0</v>
      </c>
      <c r="Q149" s="171">
        <v>0</v>
      </c>
      <c r="R149" s="171">
        <f>Q149*H149</f>
        <v>0</v>
      </c>
      <c r="S149" s="171">
        <v>0</v>
      </c>
      <c r="T149" s="17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3" t="s">
        <v>143</v>
      </c>
      <c r="AT149" s="173" t="s">
        <v>139</v>
      </c>
      <c r="AU149" s="173" t="s">
        <v>87</v>
      </c>
      <c r="AY149" s="18" t="s">
        <v>137</v>
      </c>
      <c r="BE149" s="174">
        <f>IF(N149="základní",J149,0)</f>
        <v>0</v>
      </c>
      <c r="BF149" s="174">
        <f>IF(N149="snížená",J149,0)</f>
        <v>0</v>
      </c>
      <c r="BG149" s="174">
        <f>IF(N149="zákl. přenesená",J149,0)</f>
        <v>0</v>
      </c>
      <c r="BH149" s="174">
        <f>IF(N149="sníž. přenesená",J149,0)</f>
        <v>0</v>
      </c>
      <c r="BI149" s="174">
        <f>IF(N149="nulová",J149,0)</f>
        <v>0</v>
      </c>
      <c r="BJ149" s="18" t="s">
        <v>85</v>
      </c>
      <c r="BK149" s="174">
        <f>ROUND(I149*H149,2)</f>
        <v>0</v>
      </c>
      <c r="BL149" s="18" t="s">
        <v>143</v>
      </c>
      <c r="BM149" s="173" t="s">
        <v>711</v>
      </c>
    </row>
    <row r="150" spans="1:65" s="2" customFormat="1" ht="21.75" customHeight="1">
      <c r="A150" s="33"/>
      <c r="B150" s="161"/>
      <c r="C150" s="162" t="s">
        <v>154</v>
      </c>
      <c r="D150" s="162" t="s">
        <v>139</v>
      </c>
      <c r="E150" s="163" t="s">
        <v>712</v>
      </c>
      <c r="F150" s="164" t="s">
        <v>713</v>
      </c>
      <c r="G150" s="165" t="s">
        <v>157</v>
      </c>
      <c r="H150" s="166">
        <v>4.435</v>
      </c>
      <c r="I150" s="167"/>
      <c r="J150" s="168">
        <f>ROUND(I150*H150,2)</f>
        <v>0</v>
      </c>
      <c r="K150" s="164" t="s">
        <v>1237</v>
      </c>
      <c r="L150" s="34"/>
      <c r="M150" s="169" t="s">
        <v>1</v>
      </c>
      <c r="N150" s="170" t="s">
        <v>42</v>
      </c>
      <c r="O150" s="59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3" t="s">
        <v>143</v>
      </c>
      <c r="AT150" s="173" t="s">
        <v>139</v>
      </c>
      <c r="AU150" s="173" t="s">
        <v>87</v>
      </c>
      <c r="AY150" s="18" t="s">
        <v>137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8" t="s">
        <v>85</v>
      </c>
      <c r="BK150" s="174">
        <f>ROUND(I150*H150,2)</f>
        <v>0</v>
      </c>
      <c r="BL150" s="18" t="s">
        <v>143</v>
      </c>
      <c r="BM150" s="173" t="s">
        <v>714</v>
      </c>
    </row>
    <row r="151" spans="2:51" s="13" customFormat="1" ht="12">
      <c r="B151" s="175"/>
      <c r="D151" s="176" t="s">
        <v>145</v>
      </c>
      <c r="E151" s="177" t="s">
        <v>1</v>
      </c>
      <c r="F151" s="178" t="s">
        <v>715</v>
      </c>
      <c r="H151" s="177" t="s">
        <v>1</v>
      </c>
      <c r="I151" s="179"/>
      <c r="L151" s="175"/>
      <c r="M151" s="180"/>
      <c r="N151" s="181"/>
      <c r="O151" s="181"/>
      <c r="P151" s="181"/>
      <c r="Q151" s="181"/>
      <c r="R151" s="181"/>
      <c r="S151" s="181"/>
      <c r="T151" s="182"/>
      <c r="AT151" s="177" t="s">
        <v>145</v>
      </c>
      <c r="AU151" s="177" t="s">
        <v>87</v>
      </c>
      <c r="AV151" s="13" t="s">
        <v>85</v>
      </c>
      <c r="AW151" s="13" t="s">
        <v>33</v>
      </c>
      <c r="AX151" s="13" t="s">
        <v>77</v>
      </c>
      <c r="AY151" s="177" t="s">
        <v>137</v>
      </c>
    </row>
    <row r="152" spans="2:51" s="14" customFormat="1" ht="12">
      <c r="B152" s="183"/>
      <c r="D152" s="176" t="s">
        <v>145</v>
      </c>
      <c r="E152" s="184" t="s">
        <v>1</v>
      </c>
      <c r="F152" s="185" t="s">
        <v>716</v>
      </c>
      <c r="H152" s="186">
        <v>2.475</v>
      </c>
      <c r="I152" s="187"/>
      <c r="L152" s="183"/>
      <c r="M152" s="188"/>
      <c r="N152" s="189"/>
      <c r="O152" s="189"/>
      <c r="P152" s="189"/>
      <c r="Q152" s="189"/>
      <c r="R152" s="189"/>
      <c r="S152" s="189"/>
      <c r="T152" s="190"/>
      <c r="AT152" s="184" t="s">
        <v>145</v>
      </c>
      <c r="AU152" s="184" t="s">
        <v>87</v>
      </c>
      <c r="AV152" s="14" t="s">
        <v>87</v>
      </c>
      <c r="AW152" s="14" t="s">
        <v>33</v>
      </c>
      <c r="AX152" s="14" t="s">
        <v>77</v>
      </c>
      <c r="AY152" s="184" t="s">
        <v>137</v>
      </c>
    </row>
    <row r="153" spans="2:51" s="16" customFormat="1" ht="12">
      <c r="B153" s="215"/>
      <c r="D153" s="176" t="s">
        <v>145</v>
      </c>
      <c r="E153" s="216" t="s">
        <v>1</v>
      </c>
      <c r="F153" s="217" t="s">
        <v>705</v>
      </c>
      <c r="H153" s="218">
        <v>2.475</v>
      </c>
      <c r="I153" s="219"/>
      <c r="L153" s="215"/>
      <c r="M153" s="220"/>
      <c r="N153" s="221"/>
      <c r="O153" s="221"/>
      <c r="P153" s="221"/>
      <c r="Q153" s="221"/>
      <c r="R153" s="221"/>
      <c r="S153" s="221"/>
      <c r="T153" s="222"/>
      <c r="AT153" s="216" t="s">
        <v>145</v>
      </c>
      <c r="AU153" s="216" t="s">
        <v>87</v>
      </c>
      <c r="AV153" s="16" t="s">
        <v>154</v>
      </c>
      <c r="AW153" s="16" t="s">
        <v>33</v>
      </c>
      <c r="AX153" s="16" t="s">
        <v>77</v>
      </c>
      <c r="AY153" s="216" t="s">
        <v>137</v>
      </c>
    </row>
    <row r="154" spans="2:51" s="13" customFormat="1" ht="12">
      <c r="B154" s="175"/>
      <c r="D154" s="176" t="s">
        <v>145</v>
      </c>
      <c r="E154" s="177" t="s">
        <v>1</v>
      </c>
      <c r="F154" s="178" t="s">
        <v>706</v>
      </c>
      <c r="H154" s="177" t="s">
        <v>1</v>
      </c>
      <c r="I154" s="179"/>
      <c r="L154" s="175"/>
      <c r="M154" s="180"/>
      <c r="N154" s="181"/>
      <c r="O154" s="181"/>
      <c r="P154" s="181"/>
      <c r="Q154" s="181"/>
      <c r="R154" s="181"/>
      <c r="S154" s="181"/>
      <c r="T154" s="182"/>
      <c r="AT154" s="177" t="s">
        <v>145</v>
      </c>
      <c r="AU154" s="177" t="s">
        <v>87</v>
      </c>
      <c r="AV154" s="13" t="s">
        <v>85</v>
      </c>
      <c r="AW154" s="13" t="s">
        <v>33</v>
      </c>
      <c r="AX154" s="13" t="s">
        <v>77</v>
      </c>
      <c r="AY154" s="177" t="s">
        <v>137</v>
      </c>
    </row>
    <row r="155" spans="2:51" s="14" customFormat="1" ht="12">
      <c r="B155" s="183"/>
      <c r="D155" s="176" t="s">
        <v>145</v>
      </c>
      <c r="E155" s="184" t="s">
        <v>1</v>
      </c>
      <c r="F155" s="185" t="s">
        <v>717</v>
      </c>
      <c r="H155" s="186">
        <v>0.36</v>
      </c>
      <c r="I155" s="187"/>
      <c r="L155" s="183"/>
      <c r="M155" s="188"/>
      <c r="N155" s="189"/>
      <c r="O155" s="189"/>
      <c r="P155" s="189"/>
      <c r="Q155" s="189"/>
      <c r="R155" s="189"/>
      <c r="S155" s="189"/>
      <c r="T155" s="190"/>
      <c r="AT155" s="184" t="s">
        <v>145</v>
      </c>
      <c r="AU155" s="184" t="s">
        <v>87</v>
      </c>
      <c r="AV155" s="14" t="s">
        <v>87</v>
      </c>
      <c r="AW155" s="14" t="s">
        <v>33</v>
      </c>
      <c r="AX155" s="14" t="s">
        <v>77</v>
      </c>
      <c r="AY155" s="184" t="s">
        <v>137</v>
      </c>
    </row>
    <row r="156" spans="2:51" s="14" customFormat="1" ht="12">
      <c r="B156" s="183"/>
      <c r="D156" s="176" t="s">
        <v>145</v>
      </c>
      <c r="E156" s="184" t="s">
        <v>1</v>
      </c>
      <c r="F156" s="185" t="s">
        <v>718</v>
      </c>
      <c r="H156" s="186">
        <v>1.6</v>
      </c>
      <c r="I156" s="187"/>
      <c r="L156" s="183"/>
      <c r="M156" s="188"/>
      <c r="N156" s="189"/>
      <c r="O156" s="189"/>
      <c r="P156" s="189"/>
      <c r="Q156" s="189"/>
      <c r="R156" s="189"/>
      <c r="S156" s="189"/>
      <c r="T156" s="190"/>
      <c r="AT156" s="184" t="s">
        <v>145</v>
      </c>
      <c r="AU156" s="184" t="s">
        <v>87</v>
      </c>
      <c r="AV156" s="14" t="s">
        <v>87</v>
      </c>
      <c r="AW156" s="14" t="s">
        <v>33</v>
      </c>
      <c r="AX156" s="14" t="s">
        <v>77</v>
      </c>
      <c r="AY156" s="184" t="s">
        <v>137</v>
      </c>
    </row>
    <row r="157" spans="2:51" s="16" customFormat="1" ht="12">
      <c r="B157" s="215"/>
      <c r="D157" s="176" t="s">
        <v>145</v>
      </c>
      <c r="E157" s="216" t="s">
        <v>1</v>
      </c>
      <c r="F157" s="217" t="s">
        <v>705</v>
      </c>
      <c r="H157" s="218">
        <v>1.96</v>
      </c>
      <c r="I157" s="219"/>
      <c r="L157" s="215"/>
      <c r="M157" s="220"/>
      <c r="N157" s="221"/>
      <c r="O157" s="221"/>
      <c r="P157" s="221"/>
      <c r="Q157" s="221"/>
      <c r="R157" s="221"/>
      <c r="S157" s="221"/>
      <c r="T157" s="222"/>
      <c r="AT157" s="216" t="s">
        <v>145</v>
      </c>
      <c r="AU157" s="216" t="s">
        <v>87</v>
      </c>
      <c r="AV157" s="16" t="s">
        <v>154</v>
      </c>
      <c r="AW157" s="16" t="s">
        <v>33</v>
      </c>
      <c r="AX157" s="16" t="s">
        <v>77</v>
      </c>
      <c r="AY157" s="216" t="s">
        <v>137</v>
      </c>
    </row>
    <row r="158" spans="2:51" s="15" customFormat="1" ht="12">
      <c r="B158" s="191"/>
      <c r="D158" s="176" t="s">
        <v>145</v>
      </c>
      <c r="E158" s="192" t="s">
        <v>1</v>
      </c>
      <c r="F158" s="193" t="s">
        <v>149</v>
      </c>
      <c r="H158" s="194">
        <v>4.435</v>
      </c>
      <c r="I158" s="195"/>
      <c r="L158" s="191"/>
      <c r="M158" s="196"/>
      <c r="N158" s="197"/>
      <c r="O158" s="197"/>
      <c r="P158" s="197"/>
      <c r="Q158" s="197"/>
      <c r="R158" s="197"/>
      <c r="S158" s="197"/>
      <c r="T158" s="198"/>
      <c r="AT158" s="192" t="s">
        <v>145</v>
      </c>
      <c r="AU158" s="192" t="s">
        <v>87</v>
      </c>
      <c r="AV158" s="15" t="s">
        <v>143</v>
      </c>
      <c r="AW158" s="15" t="s">
        <v>33</v>
      </c>
      <c r="AX158" s="15" t="s">
        <v>85</v>
      </c>
      <c r="AY158" s="192" t="s">
        <v>137</v>
      </c>
    </row>
    <row r="159" spans="1:65" s="2" customFormat="1" ht="21.75" customHeight="1">
      <c r="A159" s="33"/>
      <c r="B159" s="161"/>
      <c r="C159" s="162" t="s">
        <v>143</v>
      </c>
      <c r="D159" s="162" t="s">
        <v>139</v>
      </c>
      <c r="E159" s="163" t="s">
        <v>188</v>
      </c>
      <c r="F159" s="164" t="s">
        <v>189</v>
      </c>
      <c r="G159" s="165" t="s">
        <v>157</v>
      </c>
      <c r="H159" s="166">
        <v>6.75</v>
      </c>
      <c r="I159" s="167"/>
      <c r="J159" s="168">
        <f>ROUND(I159*H159,2)</f>
        <v>0</v>
      </c>
      <c r="K159" s="164" t="s">
        <v>1237</v>
      </c>
      <c r="L159" s="34"/>
      <c r="M159" s="169" t="s">
        <v>1</v>
      </c>
      <c r="N159" s="170" t="s">
        <v>42</v>
      </c>
      <c r="O159" s="59"/>
      <c r="P159" s="171">
        <f>O159*H159</f>
        <v>0</v>
      </c>
      <c r="Q159" s="171">
        <v>0</v>
      </c>
      <c r="R159" s="171">
        <f>Q159*H159</f>
        <v>0</v>
      </c>
      <c r="S159" s="171">
        <v>0</v>
      </c>
      <c r="T159" s="17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3" t="s">
        <v>143</v>
      </c>
      <c r="AT159" s="173" t="s">
        <v>139</v>
      </c>
      <c r="AU159" s="173" t="s">
        <v>87</v>
      </c>
      <c r="AY159" s="18" t="s">
        <v>137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8" t="s">
        <v>85</v>
      </c>
      <c r="BK159" s="174">
        <f>ROUND(I159*H159,2)</f>
        <v>0</v>
      </c>
      <c r="BL159" s="18" t="s">
        <v>143</v>
      </c>
      <c r="BM159" s="173" t="s">
        <v>719</v>
      </c>
    </row>
    <row r="160" spans="2:51" s="13" customFormat="1" ht="12">
      <c r="B160" s="175"/>
      <c r="D160" s="176" t="s">
        <v>145</v>
      </c>
      <c r="E160" s="177" t="s">
        <v>1</v>
      </c>
      <c r="F160" s="178" t="s">
        <v>720</v>
      </c>
      <c r="H160" s="177" t="s">
        <v>1</v>
      </c>
      <c r="I160" s="179"/>
      <c r="L160" s="175"/>
      <c r="M160" s="180"/>
      <c r="N160" s="181"/>
      <c r="O160" s="181"/>
      <c r="P160" s="181"/>
      <c r="Q160" s="181"/>
      <c r="R160" s="181"/>
      <c r="S160" s="181"/>
      <c r="T160" s="182"/>
      <c r="AT160" s="177" t="s">
        <v>145</v>
      </c>
      <c r="AU160" s="177" t="s">
        <v>87</v>
      </c>
      <c r="AV160" s="13" t="s">
        <v>85</v>
      </c>
      <c r="AW160" s="13" t="s">
        <v>33</v>
      </c>
      <c r="AX160" s="13" t="s">
        <v>77</v>
      </c>
      <c r="AY160" s="177" t="s">
        <v>137</v>
      </c>
    </row>
    <row r="161" spans="2:51" s="14" customFormat="1" ht="12">
      <c r="B161" s="183"/>
      <c r="D161" s="176" t="s">
        <v>145</v>
      </c>
      <c r="E161" s="184" t="s">
        <v>1</v>
      </c>
      <c r="F161" s="185" t="s">
        <v>721</v>
      </c>
      <c r="H161" s="186">
        <v>6.75</v>
      </c>
      <c r="I161" s="187"/>
      <c r="L161" s="183"/>
      <c r="M161" s="188"/>
      <c r="N161" s="189"/>
      <c r="O161" s="189"/>
      <c r="P161" s="189"/>
      <c r="Q161" s="189"/>
      <c r="R161" s="189"/>
      <c r="S161" s="189"/>
      <c r="T161" s="190"/>
      <c r="AT161" s="184" t="s">
        <v>145</v>
      </c>
      <c r="AU161" s="184" t="s">
        <v>87</v>
      </c>
      <c r="AV161" s="14" t="s">
        <v>87</v>
      </c>
      <c r="AW161" s="14" t="s">
        <v>33</v>
      </c>
      <c r="AX161" s="14" t="s">
        <v>77</v>
      </c>
      <c r="AY161" s="184" t="s">
        <v>137</v>
      </c>
    </row>
    <row r="162" spans="2:51" s="15" customFormat="1" ht="12">
      <c r="B162" s="191"/>
      <c r="D162" s="176" t="s">
        <v>145</v>
      </c>
      <c r="E162" s="192" t="s">
        <v>1</v>
      </c>
      <c r="F162" s="193" t="s">
        <v>149</v>
      </c>
      <c r="H162" s="194">
        <v>6.75</v>
      </c>
      <c r="I162" s="195"/>
      <c r="L162" s="191"/>
      <c r="M162" s="196"/>
      <c r="N162" s="197"/>
      <c r="O162" s="197"/>
      <c r="P162" s="197"/>
      <c r="Q162" s="197"/>
      <c r="R162" s="197"/>
      <c r="S162" s="197"/>
      <c r="T162" s="198"/>
      <c r="AT162" s="192" t="s">
        <v>145</v>
      </c>
      <c r="AU162" s="192" t="s">
        <v>87</v>
      </c>
      <c r="AV162" s="15" t="s">
        <v>143</v>
      </c>
      <c r="AW162" s="15" t="s">
        <v>33</v>
      </c>
      <c r="AX162" s="15" t="s">
        <v>85</v>
      </c>
      <c r="AY162" s="192" t="s">
        <v>137</v>
      </c>
    </row>
    <row r="163" spans="1:65" s="2" customFormat="1" ht="21.75" customHeight="1">
      <c r="A163" s="33"/>
      <c r="B163" s="161"/>
      <c r="C163" s="162" t="s">
        <v>167</v>
      </c>
      <c r="D163" s="162" t="s">
        <v>139</v>
      </c>
      <c r="E163" s="163" t="s">
        <v>722</v>
      </c>
      <c r="F163" s="164" t="s">
        <v>723</v>
      </c>
      <c r="G163" s="165" t="s">
        <v>157</v>
      </c>
      <c r="H163" s="166">
        <v>0.56</v>
      </c>
      <c r="I163" s="167"/>
      <c r="J163" s="168">
        <f>ROUND(I163*H163,2)</f>
        <v>0</v>
      </c>
      <c r="K163" s="164" t="s">
        <v>1237</v>
      </c>
      <c r="L163" s="34"/>
      <c r="M163" s="169" t="s">
        <v>1</v>
      </c>
      <c r="N163" s="170" t="s">
        <v>42</v>
      </c>
      <c r="O163" s="59"/>
      <c r="P163" s="171">
        <f>O163*H163</f>
        <v>0</v>
      </c>
      <c r="Q163" s="171">
        <v>0</v>
      </c>
      <c r="R163" s="171">
        <f>Q163*H163</f>
        <v>0</v>
      </c>
      <c r="S163" s="171">
        <v>0</v>
      </c>
      <c r="T163" s="17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3" t="s">
        <v>143</v>
      </c>
      <c r="AT163" s="173" t="s">
        <v>139</v>
      </c>
      <c r="AU163" s="173" t="s">
        <v>87</v>
      </c>
      <c r="AY163" s="18" t="s">
        <v>137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8" t="s">
        <v>85</v>
      </c>
      <c r="BK163" s="174">
        <f>ROUND(I163*H163,2)</f>
        <v>0</v>
      </c>
      <c r="BL163" s="18" t="s">
        <v>143</v>
      </c>
      <c r="BM163" s="173" t="s">
        <v>724</v>
      </c>
    </row>
    <row r="164" spans="2:51" s="13" customFormat="1" ht="12">
      <c r="B164" s="175"/>
      <c r="D164" s="176" t="s">
        <v>145</v>
      </c>
      <c r="E164" s="177" t="s">
        <v>1</v>
      </c>
      <c r="F164" s="178" t="s">
        <v>725</v>
      </c>
      <c r="H164" s="177" t="s">
        <v>1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7" t="s">
        <v>145</v>
      </c>
      <c r="AU164" s="177" t="s">
        <v>87</v>
      </c>
      <c r="AV164" s="13" t="s">
        <v>85</v>
      </c>
      <c r="AW164" s="13" t="s">
        <v>33</v>
      </c>
      <c r="AX164" s="13" t="s">
        <v>77</v>
      </c>
      <c r="AY164" s="177" t="s">
        <v>137</v>
      </c>
    </row>
    <row r="165" spans="2:51" s="14" customFormat="1" ht="12">
      <c r="B165" s="183"/>
      <c r="D165" s="176" t="s">
        <v>145</v>
      </c>
      <c r="E165" s="184" t="s">
        <v>1</v>
      </c>
      <c r="F165" s="185" t="s">
        <v>726</v>
      </c>
      <c r="H165" s="186">
        <v>8.87</v>
      </c>
      <c r="I165" s="187"/>
      <c r="L165" s="183"/>
      <c r="M165" s="188"/>
      <c r="N165" s="189"/>
      <c r="O165" s="189"/>
      <c r="P165" s="189"/>
      <c r="Q165" s="189"/>
      <c r="R165" s="189"/>
      <c r="S165" s="189"/>
      <c r="T165" s="190"/>
      <c r="AT165" s="184" t="s">
        <v>145</v>
      </c>
      <c r="AU165" s="184" t="s">
        <v>87</v>
      </c>
      <c r="AV165" s="14" t="s">
        <v>87</v>
      </c>
      <c r="AW165" s="14" t="s">
        <v>33</v>
      </c>
      <c r="AX165" s="14" t="s">
        <v>77</v>
      </c>
      <c r="AY165" s="184" t="s">
        <v>137</v>
      </c>
    </row>
    <row r="166" spans="2:51" s="13" customFormat="1" ht="12">
      <c r="B166" s="175"/>
      <c r="D166" s="176" t="s">
        <v>145</v>
      </c>
      <c r="E166" s="177" t="s">
        <v>1</v>
      </c>
      <c r="F166" s="178" t="s">
        <v>727</v>
      </c>
      <c r="H166" s="177" t="s">
        <v>1</v>
      </c>
      <c r="I166" s="179"/>
      <c r="L166" s="175"/>
      <c r="M166" s="180"/>
      <c r="N166" s="181"/>
      <c r="O166" s="181"/>
      <c r="P166" s="181"/>
      <c r="Q166" s="181"/>
      <c r="R166" s="181"/>
      <c r="S166" s="181"/>
      <c r="T166" s="182"/>
      <c r="AT166" s="177" t="s">
        <v>145</v>
      </c>
      <c r="AU166" s="177" t="s">
        <v>87</v>
      </c>
      <c r="AV166" s="13" t="s">
        <v>85</v>
      </c>
      <c r="AW166" s="13" t="s">
        <v>33</v>
      </c>
      <c r="AX166" s="13" t="s">
        <v>77</v>
      </c>
      <c r="AY166" s="177" t="s">
        <v>137</v>
      </c>
    </row>
    <row r="167" spans="2:51" s="14" customFormat="1" ht="12">
      <c r="B167" s="183"/>
      <c r="D167" s="176" t="s">
        <v>145</v>
      </c>
      <c r="E167" s="184" t="s">
        <v>1</v>
      </c>
      <c r="F167" s="185" t="s">
        <v>728</v>
      </c>
      <c r="H167" s="186">
        <v>-8.31</v>
      </c>
      <c r="I167" s="187"/>
      <c r="L167" s="183"/>
      <c r="M167" s="188"/>
      <c r="N167" s="189"/>
      <c r="O167" s="189"/>
      <c r="P167" s="189"/>
      <c r="Q167" s="189"/>
      <c r="R167" s="189"/>
      <c r="S167" s="189"/>
      <c r="T167" s="190"/>
      <c r="AT167" s="184" t="s">
        <v>145</v>
      </c>
      <c r="AU167" s="184" t="s">
        <v>87</v>
      </c>
      <c r="AV167" s="14" t="s">
        <v>87</v>
      </c>
      <c r="AW167" s="14" t="s">
        <v>33</v>
      </c>
      <c r="AX167" s="14" t="s">
        <v>77</v>
      </c>
      <c r="AY167" s="184" t="s">
        <v>137</v>
      </c>
    </row>
    <row r="168" spans="2:51" s="15" customFormat="1" ht="12">
      <c r="B168" s="191"/>
      <c r="D168" s="176" t="s">
        <v>145</v>
      </c>
      <c r="E168" s="192" t="s">
        <v>1</v>
      </c>
      <c r="F168" s="193" t="s">
        <v>149</v>
      </c>
      <c r="H168" s="194">
        <v>0.559999999999999</v>
      </c>
      <c r="I168" s="195"/>
      <c r="L168" s="191"/>
      <c r="M168" s="196"/>
      <c r="N168" s="197"/>
      <c r="O168" s="197"/>
      <c r="P168" s="197"/>
      <c r="Q168" s="197"/>
      <c r="R168" s="197"/>
      <c r="S168" s="197"/>
      <c r="T168" s="198"/>
      <c r="AT168" s="192" t="s">
        <v>145</v>
      </c>
      <c r="AU168" s="192" t="s">
        <v>87</v>
      </c>
      <c r="AV168" s="15" t="s">
        <v>143</v>
      </c>
      <c r="AW168" s="15" t="s">
        <v>33</v>
      </c>
      <c r="AX168" s="15" t="s">
        <v>85</v>
      </c>
      <c r="AY168" s="192" t="s">
        <v>137</v>
      </c>
    </row>
    <row r="169" spans="1:65" s="2" customFormat="1" ht="21.75" customHeight="1">
      <c r="A169" s="33"/>
      <c r="B169" s="161"/>
      <c r="C169" s="162" t="s">
        <v>187</v>
      </c>
      <c r="D169" s="162" t="s">
        <v>139</v>
      </c>
      <c r="E169" s="163" t="s">
        <v>197</v>
      </c>
      <c r="F169" s="164" t="s">
        <v>198</v>
      </c>
      <c r="G169" s="165" t="s">
        <v>157</v>
      </c>
      <c r="H169" s="166">
        <v>11.185</v>
      </c>
      <c r="I169" s="167"/>
      <c r="J169" s="168">
        <f>ROUND(I169*H169,2)</f>
        <v>0</v>
      </c>
      <c r="K169" s="164" t="s">
        <v>1237</v>
      </c>
      <c r="L169" s="34"/>
      <c r="M169" s="169" t="s">
        <v>1</v>
      </c>
      <c r="N169" s="170" t="s">
        <v>42</v>
      </c>
      <c r="O169" s="59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3" t="s">
        <v>143</v>
      </c>
      <c r="AT169" s="173" t="s">
        <v>139</v>
      </c>
      <c r="AU169" s="173" t="s">
        <v>87</v>
      </c>
      <c r="AY169" s="18" t="s">
        <v>137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8" t="s">
        <v>85</v>
      </c>
      <c r="BK169" s="174">
        <f>ROUND(I169*H169,2)</f>
        <v>0</v>
      </c>
      <c r="BL169" s="18" t="s">
        <v>143</v>
      </c>
      <c r="BM169" s="173" t="s">
        <v>729</v>
      </c>
    </row>
    <row r="170" spans="2:51" s="14" customFormat="1" ht="12">
      <c r="B170" s="183"/>
      <c r="D170" s="176" t="s">
        <v>145</v>
      </c>
      <c r="E170" s="184" t="s">
        <v>1</v>
      </c>
      <c r="F170" s="185" t="s">
        <v>730</v>
      </c>
      <c r="H170" s="186">
        <v>11.185</v>
      </c>
      <c r="I170" s="187"/>
      <c r="L170" s="183"/>
      <c r="M170" s="188"/>
      <c r="N170" s="189"/>
      <c r="O170" s="189"/>
      <c r="P170" s="189"/>
      <c r="Q170" s="189"/>
      <c r="R170" s="189"/>
      <c r="S170" s="189"/>
      <c r="T170" s="190"/>
      <c r="AT170" s="184" t="s">
        <v>145</v>
      </c>
      <c r="AU170" s="184" t="s">
        <v>87</v>
      </c>
      <c r="AV170" s="14" t="s">
        <v>87</v>
      </c>
      <c r="AW170" s="14" t="s">
        <v>33</v>
      </c>
      <c r="AX170" s="14" t="s">
        <v>85</v>
      </c>
      <c r="AY170" s="184" t="s">
        <v>137</v>
      </c>
    </row>
    <row r="171" spans="1:65" s="2" customFormat="1" ht="21.75" customHeight="1">
      <c r="A171" s="33"/>
      <c r="B171" s="161"/>
      <c r="C171" s="162" t="s">
        <v>196</v>
      </c>
      <c r="D171" s="162" t="s">
        <v>139</v>
      </c>
      <c r="E171" s="163" t="s">
        <v>202</v>
      </c>
      <c r="F171" s="164" t="s">
        <v>203</v>
      </c>
      <c r="G171" s="165" t="s">
        <v>157</v>
      </c>
      <c r="H171" s="166">
        <v>11.745</v>
      </c>
      <c r="I171" s="167"/>
      <c r="J171" s="168">
        <f>ROUND(I171*H171,2)</f>
        <v>0</v>
      </c>
      <c r="K171" s="164" t="s">
        <v>1237</v>
      </c>
      <c r="L171" s="34"/>
      <c r="M171" s="169" t="s">
        <v>1</v>
      </c>
      <c r="N171" s="170" t="s">
        <v>42</v>
      </c>
      <c r="O171" s="59"/>
      <c r="P171" s="171">
        <f>O171*H171</f>
        <v>0</v>
      </c>
      <c r="Q171" s="171">
        <v>0</v>
      </c>
      <c r="R171" s="171">
        <f>Q171*H171</f>
        <v>0</v>
      </c>
      <c r="S171" s="171">
        <v>0</v>
      </c>
      <c r="T171" s="17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3" t="s">
        <v>143</v>
      </c>
      <c r="AT171" s="173" t="s">
        <v>139</v>
      </c>
      <c r="AU171" s="173" t="s">
        <v>87</v>
      </c>
      <c r="AY171" s="18" t="s">
        <v>137</v>
      </c>
      <c r="BE171" s="174">
        <f>IF(N171="základní",J171,0)</f>
        <v>0</v>
      </c>
      <c r="BF171" s="174">
        <f>IF(N171="snížená",J171,0)</f>
        <v>0</v>
      </c>
      <c r="BG171" s="174">
        <f>IF(N171="zákl. přenesená",J171,0)</f>
        <v>0</v>
      </c>
      <c r="BH171" s="174">
        <f>IF(N171="sníž. přenesená",J171,0)</f>
        <v>0</v>
      </c>
      <c r="BI171" s="174">
        <f>IF(N171="nulová",J171,0)</f>
        <v>0</v>
      </c>
      <c r="BJ171" s="18" t="s">
        <v>85</v>
      </c>
      <c r="BK171" s="174">
        <f>ROUND(I171*H171,2)</f>
        <v>0</v>
      </c>
      <c r="BL171" s="18" t="s">
        <v>143</v>
      </c>
      <c r="BM171" s="173" t="s">
        <v>731</v>
      </c>
    </row>
    <row r="172" spans="2:51" s="14" customFormat="1" ht="12">
      <c r="B172" s="183"/>
      <c r="D172" s="176" t="s">
        <v>145</v>
      </c>
      <c r="E172" s="184" t="s">
        <v>1</v>
      </c>
      <c r="F172" s="185" t="s">
        <v>732</v>
      </c>
      <c r="H172" s="186">
        <v>11.745</v>
      </c>
      <c r="I172" s="187"/>
      <c r="L172" s="183"/>
      <c r="M172" s="188"/>
      <c r="N172" s="189"/>
      <c r="O172" s="189"/>
      <c r="P172" s="189"/>
      <c r="Q172" s="189"/>
      <c r="R172" s="189"/>
      <c r="S172" s="189"/>
      <c r="T172" s="190"/>
      <c r="AT172" s="184" t="s">
        <v>145</v>
      </c>
      <c r="AU172" s="184" t="s">
        <v>87</v>
      </c>
      <c r="AV172" s="14" t="s">
        <v>87</v>
      </c>
      <c r="AW172" s="14" t="s">
        <v>33</v>
      </c>
      <c r="AX172" s="14" t="s">
        <v>85</v>
      </c>
      <c r="AY172" s="184" t="s">
        <v>137</v>
      </c>
    </row>
    <row r="173" spans="1:65" s="2" customFormat="1" ht="21.75" customHeight="1">
      <c r="A173" s="33"/>
      <c r="B173" s="161"/>
      <c r="C173" s="162" t="s">
        <v>201</v>
      </c>
      <c r="D173" s="162" t="s">
        <v>139</v>
      </c>
      <c r="E173" s="163" t="s">
        <v>222</v>
      </c>
      <c r="F173" s="164" t="s">
        <v>223</v>
      </c>
      <c r="G173" s="165" t="s">
        <v>224</v>
      </c>
      <c r="H173" s="166">
        <v>17.896</v>
      </c>
      <c r="I173" s="167"/>
      <c r="J173" s="168">
        <f>ROUND(I173*H173,2)</f>
        <v>0</v>
      </c>
      <c r="K173" s="164" t="s">
        <v>1237</v>
      </c>
      <c r="L173" s="34"/>
      <c r="M173" s="169" t="s">
        <v>1</v>
      </c>
      <c r="N173" s="170" t="s">
        <v>42</v>
      </c>
      <c r="O173" s="59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3" t="s">
        <v>143</v>
      </c>
      <c r="AT173" s="173" t="s">
        <v>139</v>
      </c>
      <c r="AU173" s="173" t="s">
        <v>87</v>
      </c>
      <c r="AY173" s="18" t="s">
        <v>137</v>
      </c>
      <c r="BE173" s="174">
        <f>IF(N173="základní",J173,0)</f>
        <v>0</v>
      </c>
      <c r="BF173" s="174">
        <f>IF(N173="snížená",J173,0)</f>
        <v>0</v>
      </c>
      <c r="BG173" s="174">
        <f>IF(N173="zákl. přenesená",J173,0)</f>
        <v>0</v>
      </c>
      <c r="BH173" s="174">
        <f>IF(N173="sníž. přenesená",J173,0)</f>
        <v>0</v>
      </c>
      <c r="BI173" s="174">
        <f>IF(N173="nulová",J173,0)</f>
        <v>0</v>
      </c>
      <c r="BJ173" s="18" t="s">
        <v>85</v>
      </c>
      <c r="BK173" s="174">
        <f>ROUND(I173*H173,2)</f>
        <v>0</v>
      </c>
      <c r="BL173" s="18" t="s">
        <v>143</v>
      </c>
      <c r="BM173" s="173" t="s">
        <v>733</v>
      </c>
    </row>
    <row r="174" spans="2:51" s="14" customFormat="1" ht="12">
      <c r="B174" s="183"/>
      <c r="D174" s="176" t="s">
        <v>145</v>
      </c>
      <c r="E174" s="184" t="s">
        <v>1</v>
      </c>
      <c r="F174" s="185" t="s">
        <v>734</v>
      </c>
      <c r="H174" s="186">
        <v>17.896</v>
      </c>
      <c r="I174" s="187"/>
      <c r="L174" s="183"/>
      <c r="M174" s="188"/>
      <c r="N174" s="189"/>
      <c r="O174" s="189"/>
      <c r="P174" s="189"/>
      <c r="Q174" s="189"/>
      <c r="R174" s="189"/>
      <c r="S174" s="189"/>
      <c r="T174" s="190"/>
      <c r="AT174" s="184" t="s">
        <v>145</v>
      </c>
      <c r="AU174" s="184" t="s">
        <v>87</v>
      </c>
      <c r="AV174" s="14" t="s">
        <v>87</v>
      </c>
      <c r="AW174" s="14" t="s">
        <v>33</v>
      </c>
      <c r="AX174" s="14" t="s">
        <v>85</v>
      </c>
      <c r="AY174" s="184" t="s">
        <v>137</v>
      </c>
    </row>
    <row r="175" spans="1:65" s="2" customFormat="1" ht="16.5" customHeight="1">
      <c r="A175" s="33"/>
      <c r="B175" s="161"/>
      <c r="C175" s="162" t="s">
        <v>206</v>
      </c>
      <c r="D175" s="162" t="s">
        <v>139</v>
      </c>
      <c r="E175" s="163" t="s">
        <v>735</v>
      </c>
      <c r="F175" s="164" t="s">
        <v>219</v>
      </c>
      <c r="G175" s="165" t="s">
        <v>157</v>
      </c>
      <c r="H175" s="166">
        <v>11.185</v>
      </c>
      <c r="I175" s="167"/>
      <c r="J175" s="168">
        <f>ROUND(I175*H175,2)</f>
        <v>0</v>
      </c>
      <c r="K175" s="164" t="s">
        <v>1237</v>
      </c>
      <c r="L175" s="34"/>
      <c r="M175" s="169" t="s">
        <v>1</v>
      </c>
      <c r="N175" s="170" t="s">
        <v>42</v>
      </c>
      <c r="O175" s="59"/>
      <c r="P175" s="171">
        <f>O175*H175</f>
        <v>0</v>
      </c>
      <c r="Q175" s="171">
        <v>0</v>
      </c>
      <c r="R175" s="171">
        <f>Q175*H175</f>
        <v>0</v>
      </c>
      <c r="S175" s="171">
        <v>0</v>
      </c>
      <c r="T175" s="17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3" t="s">
        <v>143</v>
      </c>
      <c r="AT175" s="173" t="s">
        <v>139</v>
      </c>
      <c r="AU175" s="173" t="s">
        <v>87</v>
      </c>
      <c r="AY175" s="18" t="s">
        <v>137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8" t="s">
        <v>85</v>
      </c>
      <c r="BK175" s="174">
        <f>ROUND(I175*H175,2)</f>
        <v>0</v>
      </c>
      <c r="BL175" s="18" t="s">
        <v>143</v>
      </c>
      <c r="BM175" s="173" t="s">
        <v>736</v>
      </c>
    </row>
    <row r="176" spans="2:51" s="14" customFormat="1" ht="12">
      <c r="B176" s="183"/>
      <c r="D176" s="176" t="s">
        <v>145</v>
      </c>
      <c r="E176" s="184" t="s">
        <v>1</v>
      </c>
      <c r="F176" s="185" t="s">
        <v>737</v>
      </c>
      <c r="H176" s="186">
        <v>11.185</v>
      </c>
      <c r="I176" s="187"/>
      <c r="L176" s="183"/>
      <c r="M176" s="188"/>
      <c r="N176" s="189"/>
      <c r="O176" s="189"/>
      <c r="P176" s="189"/>
      <c r="Q176" s="189"/>
      <c r="R176" s="189"/>
      <c r="S176" s="189"/>
      <c r="T176" s="190"/>
      <c r="AT176" s="184" t="s">
        <v>145</v>
      </c>
      <c r="AU176" s="184" t="s">
        <v>87</v>
      </c>
      <c r="AV176" s="14" t="s">
        <v>87</v>
      </c>
      <c r="AW176" s="14" t="s">
        <v>33</v>
      </c>
      <c r="AX176" s="14" t="s">
        <v>85</v>
      </c>
      <c r="AY176" s="184" t="s">
        <v>137</v>
      </c>
    </row>
    <row r="177" spans="1:65" s="2" customFormat="1" ht="16.5" customHeight="1">
      <c r="A177" s="33"/>
      <c r="B177" s="161"/>
      <c r="C177" s="162" t="s">
        <v>217</v>
      </c>
      <c r="D177" s="162" t="s">
        <v>139</v>
      </c>
      <c r="E177" s="163" t="s">
        <v>738</v>
      </c>
      <c r="F177" s="164" t="s">
        <v>739</v>
      </c>
      <c r="G177" s="165" t="s">
        <v>142</v>
      </c>
      <c r="H177" s="166">
        <v>26.7</v>
      </c>
      <c r="I177" s="167"/>
      <c r="J177" s="168">
        <f>ROUND(I177*H177,2)</f>
        <v>0</v>
      </c>
      <c r="K177" s="164" t="s">
        <v>1237</v>
      </c>
      <c r="L177" s="34"/>
      <c r="M177" s="169" t="s">
        <v>1</v>
      </c>
      <c r="N177" s="170" t="s">
        <v>42</v>
      </c>
      <c r="O177" s="59"/>
      <c r="P177" s="171">
        <f>O177*H177</f>
        <v>0</v>
      </c>
      <c r="Q177" s="171">
        <v>0</v>
      </c>
      <c r="R177" s="171">
        <f>Q177*H177</f>
        <v>0</v>
      </c>
      <c r="S177" s="171">
        <v>0</v>
      </c>
      <c r="T177" s="17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3" t="s">
        <v>143</v>
      </c>
      <c r="AT177" s="173" t="s">
        <v>139</v>
      </c>
      <c r="AU177" s="173" t="s">
        <v>87</v>
      </c>
      <c r="AY177" s="18" t="s">
        <v>137</v>
      </c>
      <c r="BE177" s="174">
        <f>IF(N177="základní",J177,0)</f>
        <v>0</v>
      </c>
      <c r="BF177" s="174">
        <f>IF(N177="snížená",J177,0)</f>
        <v>0</v>
      </c>
      <c r="BG177" s="174">
        <f>IF(N177="zákl. přenesená",J177,0)</f>
        <v>0</v>
      </c>
      <c r="BH177" s="174">
        <f>IF(N177="sníž. přenesená",J177,0)</f>
        <v>0</v>
      </c>
      <c r="BI177" s="174">
        <f>IF(N177="nulová",J177,0)</f>
        <v>0</v>
      </c>
      <c r="BJ177" s="18" t="s">
        <v>85</v>
      </c>
      <c r="BK177" s="174">
        <f>ROUND(I177*H177,2)</f>
        <v>0</v>
      </c>
      <c r="BL177" s="18" t="s">
        <v>143</v>
      </c>
      <c r="BM177" s="173" t="s">
        <v>740</v>
      </c>
    </row>
    <row r="178" spans="2:51" s="13" customFormat="1" ht="12">
      <c r="B178" s="175"/>
      <c r="D178" s="176" t="s">
        <v>145</v>
      </c>
      <c r="E178" s="177" t="s">
        <v>1</v>
      </c>
      <c r="F178" s="178" t="s">
        <v>727</v>
      </c>
      <c r="H178" s="177" t="s">
        <v>1</v>
      </c>
      <c r="I178" s="179"/>
      <c r="L178" s="175"/>
      <c r="M178" s="180"/>
      <c r="N178" s="181"/>
      <c r="O178" s="181"/>
      <c r="P178" s="181"/>
      <c r="Q178" s="181"/>
      <c r="R178" s="181"/>
      <c r="S178" s="181"/>
      <c r="T178" s="182"/>
      <c r="AT178" s="177" t="s">
        <v>145</v>
      </c>
      <c r="AU178" s="177" t="s">
        <v>87</v>
      </c>
      <c r="AV178" s="13" t="s">
        <v>85</v>
      </c>
      <c r="AW178" s="13" t="s">
        <v>33</v>
      </c>
      <c r="AX178" s="13" t="s">
        <v>77</v>
      </c>
      <c r="AY178" s="177" t="s">
        <v>137</v>
      </c>
    </row>
    <row r="179" spans="2:51" s="14" customFormat="1" ht="12">
      <c r="B179" s="183"/>
      <c r="D179" s="176" t="s">
        <v>145</v>
      </c>
      <c r="E179" s="184" t="s">
        <v>1</v>
      </c>
      <c r="F179" s="185" t="s">
        <v>741</v>
      </c>
      <c r="H179" s="186">
        <v>26.7</v>
      </c>
      <c r="I179" s="187"/>
      <c r="L179" s="183"/>
      <c r="M179" s="188"/>
      <c r="N179" s="189"/>
      <c r="O179" s="189"/>
      <c r="P179" s="189"/>
      <c r="Q179" s="189"/>
      <c r="R179" s="189"/>
      <c r="S179" s="189"/>
      <c r="T179" s="190"/>
      <c r="AT179" s="184" t="s">
        <v>145</v>
      </c>
      <c r="AU179" s="184" t="s">
        <v>87</v>
      </c>
      <c r="AV179" s="14" t="s">
        <v>87</v>
      </c>
      <c r="AW179" s="14" t="s">
        <v>33</v>
      </c>
      <c r="AX179" s="14" t="s">
        <v>77</v>
      </c>
      <c r="AY179" s="184" t="s">
        <v>137</v>
      </c>
    </row>
    <row r="180" spans="2:51" s="15" customFormat="1" ht="12">
      <c r="B180" s="191"/>
      <c r="D180" s="176" t="s">
        <v>145</v>
      </c>
      <c r="E180" s="192" t="s">
        <v>1</v>
      </c>
      <c r="F180" s="193" t="s">
        <v>149</v>
      </c>
      <c r="H180" s="194">
        <v>26.7</v>
      </c>
      <c r="I180" s="195"/>
      <c r="L180" s="191"/>
      <c r="M180" s="196"/>
      <c r="N180" s="197"/>
      <c r="O180" s="197"/>
      <c r="P180" s="197"/>
      <c r="Q180" s="197"/>
      <c r="R180" s="197"/>
      <c r="S180" s="197"/>
      <c r="T180" s="198"/>
      <c r="AT180" s="192" t="s">
        <v>145</v>
      </c>
      <c r="AU180" s="192" t="s">
        <v>87</v>
      </c>
      <c r="AV180" s="15" t="s">
        <v>143</v>
      </c>
      <c r="AW180" s="15" t="s">
        <v>33</v>
      </c>
      <c r="AX180" s="15" t="s">
        <v>85</v>
      </c>
      <c r="AY180" s="192" t="s">
        <v>137</v>
      </c>
    </row>
    <row r="181" spans="1:65" s="2" customFormat="1" ht="16.5" customHeight="1">
      <c r="A181" s="33"/>
      <c r="B181" s="161"/>
      <c r="C181" s="199" t="s">
        <v>221</v>
      </c>
      <c r="D181" s="199" t="s">
        <v>253</v>
      </c>
      <c r="E181" s="200" t="s">
        <v>254</v>
      </c>
      <c r="F181" s="201" t="s">
        <v>255</v>
      </c>
      <c r="G181" s="202" t="s">
        <v>256</v>
      </c>
      <c r="H181" s="203">
        <v>0.801</v>
      </c>
      <c r="I181" s="204"/>
      <c r="J181" s="205">
        <f>ROUND(I181*H181,2)</f>
        <v>0</v>
      </c>
      <c r="K181" s="201" t="s">
        <v>1237</v>
      </c>
      <c r="L181" s="206"/>
      <c r="M181" s="207" t="s">
        <v>1</v>
      </c>
      <c r="N181" s="208" t="s">
        <v>42</v>
      </c>
      <c r="O181" s="59"/>
      <c r="P181" s="171">
        <f>O181*H181</f>
        <v>0</v>
      </c>
      <c r="Q181" s="171">
        <v>0.001</v>
      </c>
      <c r="R181" s="171">
        <f>Q181*H181</f>
        <v>0.0008010000000000001</v>
      </c>
      <c r="S181" s="171">
        <v>0</v>
      </c>
      <c r="T181" s="17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3" t="s">
        <v>201</v>
      </c>
      <c r="AT181" s="173" t="s">
        <v>253</v>
      </c>
      <c r="AU181" s="173" t="s">
        <v>87</v>
      </c>
      <c r="AY181" s="18" t="s">
        <v>137</v>
      </c>
      <c r="BE181" s="174">
        <f>IF(N181="základní",J181,0)</f>
        <v>0</v>
      </c>
      <c r="BF181" s="174">
        <f>IF(N181="snížená",J181,0)</f>
        <v>0</v>
      </c>
      <c r="BG181" s="174">
        <f>IF(N181="zákl. přenesená",J181,0)</f>
        <v>0</v>
      </c>
      <c r="BH181" s="174">
        <f>IF(N181="sníž. přenesená",J181,0)</f>
        <v>0</v>
      </c>
      <c r="BI181" s="174">
        <f>IF(N181="nulová",J181,0)</f>
        <v>0</v>
      </c>
      <c r="BJ181" s="18" t="s">
        <v>85</v>
      </c>
      <c r="BK181" s="174">
        <f>ROUND(I181*H181,2)</f>
        <v>0</v>
      </c>
      <c r="BL181" s="18" t="s">
        <v>143</v>
      </c>
      <c r="BM181" s="173" t="s">
        <v>742</v>
      </c>
    </row>
    <row r="182" spans="2:51" s="14" customFormat="1" ht="12">
      <c r="B182" s="183"/>
      <c r="D182" s="176" t="s">
        <v>145</v>
      </c>
      <c r="E182" s="184" t="s">
        <v>1</v>
      </c>
      <c r="F182" s="185" t="s">
        <v>743</v>
      </c>
      <c r="H182" s="186">
        <v>0.801</v>
      </c>
      <c r="I182" s="187"/>
      <c r="L182" s="183"/>
      <c r="M182" s="188"/>
      <c r="N182" s="189"/>
      <c r="O182" s="189"/>
      <c r="P182" s="189"/>
      <c r="Q182" s="189"/>
      <c r="R182" s="189"/>
      <c r="S182" s="189"/>
      <c r="T182" s="190"/>
      <c r="AT182" s="184" t="s">
        <v>145</v>
      </c>
      <c r="AU182" s="184" t="s">
        <v>87</v>
      </c>
      <c r="AV182" s="14" t="s">
        <v>87</v>
      </c>
      <c r="AW182" s="14" t="s">
        <v>33</v>
      </c>
      <c r="AX182" s="14" t="s">
        <v>85</v>
      </c>
      <c r="AY182" s="184" t="s">
        <v>137</v>
      </c>
    </row>
    <row r="183" spans="1:65" s="2" customFormat="1" ht="21.75" customHeight="1">
      <c r="A183" s="33"/>
      <c r="B183" s="161"/>
      <c r="C183" s="162" t="s">
        <v>227</v>
      </c>
      <c r="D183" s="162" t="s">
        <v>139</v>
      </c>
      <c r="E183" s="163" t="s">
        <v>228</v>
      </c>
      <c r="F183" s="164" t="s">
        <v>229</v>
      </c>
      <c r="G183" s="165" t="s">
        <v>142</v>
      </c>
      <c r="H183" s="166">
        <v>26.7</v>
      </c>
      <c r="I183" s="167"/>
      <c r="J183" s="168">
        <f>ROUND(I183*H183,2)</f>
        <v>0</v>
      </c>
      <c r="K183" s="164" t="s">
        <v>1237</v>
      </c>
      <c r="L183" s="34"/>
      <c r="M183" s="169" t="s">
        <v>1</v>
      </c>
      <c r="N183" s="170" t="s">
        <v>42</v>
      </c>
      <c r="O183" s="59"/>
      <c r="P183" s="171">
        <f>O183*H183</f>
        <v>0</v>
      </c>
      <c r="Q183" s="171">
        <v>0</v>
      </c>
      <c r="R183" s="171">
        <f>Q183*H183</f>
        <v>0</v>
      </c>
      <c r="S183" s="171">
        <v>0</v>
      </c>
      <c r="T183" s="17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3" t="s">
        <v>143</v>
      </c>
      <c r="AT183" s="173" t="s">
        <v>139</v>
      </c>
      <c r="AU183" s="173" t="s">
        <v>87</v>
      </c>
      <c r="AY183" s="18" t="s">
        <v>137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8" t="s">
        <v>85</v>
      </c>
      <c r="BK183" s="174">
        <f>ROUND(I183*H183,2)</f>
        <v>0</v>
      </c>
      <c r="BL183" s="18" t="s">
        <v>143</v>
      </c>
      <c r="BM183" s="173" t="s">
        <v>744</v>
      </c>
    </row>
    <row r="184" spans="2:51" s="13" customFormat="1" ht="12">
      <c r="B184" s="175"/>
      <c r="D184" s="176" t="s">
        <v>145</v>
      </c>
      <c r="E184" s="177" t="s">
        <v>1</v>
      </c>
      <c r="F184" s="178" t="s">
        <v>745</v>
      </c>
      <c r="H184" s="177" t="s">
        <v>1</v>
      </c>
      <c r="I184" s="179"/>
      <c r="L184" s="175"/>
      <c r="M184" s="180"/>
      <c r="N184" s="181"/>
      <c r="O184" s="181"/>
      <c r="P184" s="181"/>
      <c r="Q184" s="181"/>
      <c r="R184" s="181"/>
      <c r="S184" s="181"/>
      <c r="T184" s="182"/>
      <c r="AT184" s="177" t="s">
        <v>145</v>
      </c>
      <c r="AU184" s="177" t="s">
        <v>87</v>
      </c>
      <c r="AV184" s="13" t="s">
        <v>85</v>
      </c>
      <c r="AW184" s="13" t="s">
        <v>33</v>
      </c>
      <c r="AX184" s="13" t="s">
        <v>77</v>
      </c>
      <c r="AY184" s="177" t="s">
        <v>137</v>
      </c>
    </row>
    <row r="185" spans="2:51" s="14" customFormat="1" ht="12">
      <c r="B185" s="183"/>
      <c r="D185" s="176" t="s">
        <v>145</v>
      </c>
      <c r="E185" s="184" t="s">
        <v>1</v>
      </c>
      <c r="F185" s="185" t="s">
        <v>746</v>
      </c>
      <c r="H185" s="186">
        <v>26.7</v>
      </c>
      <c r="I185" s="187"/>
      <c r="L185" s="183"/>
      <c r="M185" s="188"/>
      <c r="N185" s="189"/>
      <c r="O185" s="189"/>
      <c r="P185" s="189"/>
      <c r="Q185" s="189"/>
      <c r="R185" s="189"/>
      <c r="S185" s="189"/>
      <c r="T185" s="190"/>
      <c r="AT185" s="184" t="s">
        <v>145</v>
      </c>
      <c r="AU185" s="184" t="s">
        <v>87</v>
      </c>
      <c r="AV185" s="14" t="s">
        <v>87</v>
      </c>
      <c r="AW185" s="14" t="s">
        <v>33</v>
      </c>
      <c r="AX185" s="14" t="s">
        <v>77</v>
      </c>
      <c r="AY185" s="184" t="s">
        <v>137</v>
      </c>
    </row>
    <row r="186" spans="2:51" s="15" customFormat="1" ht="12">
      <c r="B186" s="191"/>
      <c r="D186" s="176" t="s">
        <v>145</v>
      </c>
      <c r="E186" s="192" t="s">
        <v>1</v>
      </c>
      <c r="F186" s="193" t="s">
        <v>149</v>
      </c>
      <c r="H186" s="194">
        <v>26.7</v>
      </c>
      <c r="I186" s="195"/>
      <c r="L186" s="191"/>
      <c r="M186" s="196"/>
      <c r="N186" s="197"/>
      <c r="O186" s="197"/>
      <c r="P186" s="197"/>
      <c r="Q186" s="197"/>
      <c r="R186" s="197"/>
      <c r="S186" s="197"/>
      <c r="T186" s="198"/>
      <c r="AT186" s="192" t="s">
        <v>145</v>
      </c>
      <c r="AU186" s="192" t="s">
        <v>87</v>
      </c>
      <c r="AV186" s="15" t="s">
        <v>143</v>
      </c>
      <c r="AW186" s="15" t="s">
        <v>33</v>
      </c>
      <c r="AX186" s="15" t="s">
        <v>85</v>
      </c>
      <c r="AY186" s="192" t="s">
        <v>137</v>
      </c>
    </row>
    <row r="187" spans="1:65" s="2" customFormat="1" ht="21.75" customHeight="1">
      <c r="A187" s="33"/>
      <c r="B187" s="161"/>
      <c r="C187" s="162" t="s">
        <v>232</v>
      </c>
      <c r="D187" s="162" t="s">
        <v>139</v>
      </c>
      <c r="E187" s="163" t="s">
        <v>747</v>
      </c>
      <c r="F187" s="164" t="s">
        <v>748</v>
      </c>
      <c r="G187" s="165" t="s">
        <v>142</v>
      </c>
      <c r="H187" s="166">
        <v>26.7</v>
      </c>
      <c r="I187" s="167"/>
      <c r="J187" s="168">
        <f>ROUND(I187*H187,2)</f>
        <v>0</v>
      </c>
      <c r="K187" s="164" t="s">
        <v>1237</v>
      </c>
      <c r="L187" s="34"/>
      <c r="M187" s="169" t="s">
        <v>1</v>
      </c>
      <c r="N187" s="170" t="s">
        <v>42</v>
      </c>
      <c r="O187" s="59"/>
      <c r="P187" s="171">
        <f>O187*H187</f>
        <v>0</v>
      </c>
      <c r="Q187" s="171">
        <v>0</v>
      </c>
      <c r="R187" s="171">
        <f>Q187*H187</f>
        <v>0</v>
      </c>
      <c r="S187" s="171">
        <v>0</v>
      </c>
      <c r="T187" s="17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3" t="s">
        <v>143</v>
      </c>
      <c r="AT187" s="173" t="s">
        <v>139</v>
      </c>
      <c r="AU187" s="173" t="s">
        <v>87</v>
      </c>
      <c r="AY187" s="18" t="s">
        <v>137</v>
      </c>
      <c r="BE187" s="174">
        <f>IF(N187="základní",J187,0)</f>
        <v>0</v>
      </c>
      <c r="BF187" s="174">
        <f>IF(N187="snížená",J187,0)</f>
        <v>0</v>
      </c>
      <c r="BG187" s="174">
        <f>IF(N187="zákl. přenesená",J187,0)</f>
        <v>0</v>
      </c>
      <c r="BH187" s="174">
        <f>IF(N187="sníž. přenesená",J187,0)</f>
        <v>0</v>
      </c>
      <c r="BI187" s="174">
        <f>IF(N187="nulová",J187,0)</f>
        <v>0</v>
      </c>
      <c r="BJ187" s="18" t="s">
        <v>85</v>
      </c>
      <c r="BK187" s="174">
        <f>ROUND(I187*H187,2)</f>
        <v>0</v>
      </c>
      <c r="BL187" s="18" t="s">
        <v>143</v>
      </c>
      <c r="BM187" s="173" t="s">
        <v>749</v>
      </c>
    </row>
    <row r="188" spans="1:65" s="2" customFormat="1" ht="21.75" customHeight="1">
      <c r="A188" s="33"/>
      <c r="B188" s="161"/>
      <c r="C188" s="162" t="s">
        <v>237</v>
      </c>
      <c r="D188" s="162" t="s">
        <v>139</v>
      </c>
      <c r="E188" s="163" t="s">
        <v>238</v>
      </c>
      <c r="F188" s="164" t="s">
        <v>239</v>
      </c>
      <c r="G188" s="165" t="s">
        <v>142</v>
      </c>
      <c r="H188" s="166">
        <v>26.7</v>
      </c>
      <c r="I188" s="167"/>
      <c r="J188" s="168">
        <f>ROUND(I188*H188,2)</f>
        <v>0</v>
      </c>
      <c r="K188" s="164" t="s">
        <v>1237</v>
      </c>
      <c r="L188" s="34"/>
      <c r="M188" s="169" t="s">
        <v>1</v>
      </c>
      <c r="N188" s="170" t="s">
        <v>42</v>
      </c>
      <c r="O188" s="59"/>
      <c r="P188" s="171">
        <f>O188*H188</f>
        <v>0</v>
      </c>
      <c r="Q188" s="171">
        <v>0</v>
      </c>
      <c r="R188" s="171">
        <f>Q188*H188</f>
        <v>0</v>
      </c>
      <c r="S188" s="171">
        <v>0</v>
      </c>
      <c r="T188" s="17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3" t="s">
        <v>143</v>
      </c>
      <c r="AT188" s="173" t="s">
        <v>139</v>
      </c>
      <c r="AU188" s="173" t="s">
        <v>87</v>
      </c>
      <c r="AY188" s="18" t="s">
        <v>137</v>
      </c>
      <c r="BE188" s="174">
        <f>IF(N188="základní",J188,0)</f>
        <v>0</v>
      </c>
      <c r="BF188" s="174">
        <f>IF(N188="snížená",J188,0)</f>
        <v>0</v>
      </c>
      <c r="BG188" s="174">
        <f>IF(N188="zákl. přenesená",J188,0)</f>
        <v>0</v>
      </c>
      <c r="BH188" s="174">
        <f>IF(N188="sníž. přenesená",J188,0)</f>
        <v>0</v>
      </c>
      <c r="BI188" s="174">
        <f>IF(N188="nulová",J188,0)</f>
        <v>0</v>
      </c>
      <c r="BJ188" s="18" t="s">
        <v>85</v>
      </c>
      <c r="BK188" s="174">
        <f>ROUND(I188*H188,2)</f>
        <v>0</v>
      </c>
      <c r="BL188" s="18" t="s">
        <v>143</v>
      </c>
      <c r="BM188" s="173" t="s">
        <v>750</v>
      </c>
    </row>
    <row r="189" spans="2:51" s="14" customFormat="1" ht="12">
      <c r="B189" s="183"/>
      <c r="D189" s="176" t="s">
        <v>145</v>
      </c>
      <c r="E189" s="184" t="s">
        <v>1</v>
      </c>
      <c r="F189" s="185" t="s">
        <v>751</v>
      </c>
      <c r="H189" s="186">
        <v>26.7</v>
      </c>
      <c r="I189" s="187"/>
      <c r="L189" s="183"/>
      <c r="M189" s="188"/>
      <c r="N189" s="189"/>
      <c r="O189" s="189"/>
      <c r="P189" s="189"/>
      <c r="Q189" s="189"/>
      <c r="R189" s="189"/>
      <c r="S189" s="189"/>
      <c r="T189" s="190"/>
      <c r="AT189" s="184" t="s">
        <v>145</v>
      </c>
      <c r="AU189" s="184" t="s">
        <v>87</v>
      </c>
      <c r="AV189" s="14" t="s">
        <v>87</v>
      </c>
      <c r="AW189" s="14" t="s">
        <v>33</v>
      </c>
      <c r="AX189" s="14" t="s">
        <v>85</v>
      </c>
      <c r="AY189" s="184" t="s">
        <v>137</v>
      </c>
    </row>
    <row r="190" spans="1:65" s="2" customFormat="1" ht="16.5" customHeight="1">
      <c r="A190" s="33"/>
      <c r="B190" s="161"/>
      <c r="C190" s="162" t="s">
        <v>8</v>
      </c>
      <c r="D190" s="162" t="s">
        <v>139</v>
      </c>
      <c r="E190" s="163" t="s">
        <v>241</v>
      </c>
      <c r="F190" s="164" t="s">
        <v>242</v>
      </c>
      <c r="G190" s="165" t="s">
        <v>142</v>
      </c>
      <c r="H190" s="166">
        <v>26.7</v>
      </c>
      <c r="I190" s="167"/>
      <c r="J190" s="168">
        <f>ROUND(I190*H190,2)</f>
        <v>0</v>
      </c>
      <c r="K190" s="164" t="s">
        <v>1237</v>
      </c>
      <c r="L190" s="34"/>
      <c r="M190" s="169" t="s">
        <v>1</v>
      </c>
      <c r="N190" s="170" t="s">
        <v>42</v>
      </c>
      <c r="O190" s="59"/>
      <c r="P190" s="171">
        <f>O190*H190</f>
        <v>0</v>
      </c>
      <c r="Q190" s="171">
        <v>0</v>
      </c>
      <c r="R190" s="171">
        <f>Q190*H190</f>
        <v>0</v>
      </c>
      <c r="S190" s="171">
        <v>0</v>
      </c>
      <c r="T190" s="17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3" t="s">
        <v>143</v>
      </c>
      <c r="AT190" s="173" t="s">
        <v>139</v>
      </c>
      <c r="AU190" s="173" t="s">
        <v>87</v>
      </c>
      <c r="AY190" s="18" t="s">
        <v>137</v>
      </c>
      <c r="BE190" s="174">
        <f>IF(N190="základní",J190,0)</f>
        <v>0</v>
      </c>
      <c r="BF190" s="174">
        <f>IF(N190="snížená",J190,0)</f>
        <v>0</v>
      </c>
      <c r="BG190" s="174">
        <f>IF(N190="zákl. přenesená",J190,0)</f>
        <v>0</v>
      </c>
      <c r="BH190" s="174">
        <f>IF(N190="sníž. přenesená",J190,0)</f>
        <v>0</v>
      </c>
      <c r="BI190" s="174">
        <f>IF(N190="nulová",J190,0)</f>
        <v>0</v>
      </c>
      <c r="BJ190" s="18" t="s">
        <v>85</v>
      </c>
      <c r="BK190" s="174">
        <f>ROUND(I190*H190,2)</f>
        <v>0</v>
      </c>
      <c r="BL190" s="18" t="s">
        <v>143</v>
      </c>
      <c r="BM190" s="173" t="s">
        <v>752</v>
      </c>
    </row>
    <row r="191" spans="2:51" s="14" customFormat="1" ht="12">
      <c r="B191" s="183"/>
      <c r="D191" s="176" t="s">
        <v>145</v>
      </c>
      <c r="E191" s="184" t="s">
        <v>1</v>
      </c>
      <c r="F191" s="185" t="s">
        <v>751</v>
      </c>
      <c r="H191" s="186">
        <v>26.7</v>
      </c>
      <c r="I191" s="187"/>
      <c r="L191" s="183"/>
      <c r="M191" s="188"/>
      <c r="N191" s="189"/>
      <c r="O191" s="189"/>
      <c r="P191" s="189"/>
      <c r="Q191" s="189"/>
      <c r="R191" s="189"/>
      <c r="S191" s="189"/>
      <c r="T191" s="190"/>
      <c r="AT191" s="184" t="s">
        <v>145</v>
      </c>
      <c r="AU191" s="184" t="s">
        <v>87</v>
      </c>
      <c r="AV191" s="14" t="s">
        <v>87</v>
      </c>
      <c r="AW191" s="14" t="s">
        <v>33</v>
      </c>
      <c r="AX191" s="14" t="s">
        <v>85</v>
      </c>
      <c r="AY191" s="184" t="s">
        <v>137</v>
      </c>
    </row>
    <row r="192" spans="1:65" s="2" customFormat="1" ht="16.5" customHeight="1">
      <c r="A192" s="33"/>
      <c r="B192" s="161"/>
      <c r="C192" s="162" t="s">
        <v>244</v>
      </c>
      <c r="D192" s="162" t="s">
        <v>139</v>
      </c>
      <c r="E192" s="163" t="s">
        <v>245</v>
      </c>
      <c r="F192" s="164" t="s">
        <v>246</v>
      </c>
      <c r="G192" s="165" t="s">
        <v>142</v>
      </c>
      <c r="H192" s="166">
        <v>26.7</v>
      </c>
      <c r="I192" s="167"/>
      <c r="J192" s="168">
        <f>ROUND(I192*H192,2)</f>
        <v>0</v>
      </c>
      <c r="K192" s="164" t="s">
        <v>1237</v>
      </c>
      <c r="L192" s="34"/>
      <c r="M192" s="169" t="s">
        <v>1</v>
      </c>
      <c r="N192" s="170" t="s">
        <v>42</v>
      </c>
      <c r="O192" s="59"/>
      <c r="P192" s="171">
        <f>O192*H192</f>
        <v>0</v>
      </c>
      <c r="Q192" s="171">
        <v>0</v>
      </c>
      <c r="R192" s="171">
        <f>Q192*H192</f>
        <v>0</v>
      </c>
      <c r="S192" s="171">
        <v>0</v>
      </c>
      <c r="T192" s="17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3" t="s">
        <v>143</v>
      </c>
      <c r="AT192" s="173" t="s">
        <v>139</v>
      </c>
      <c r="AU192" s="173" t="s">
        <v>87</v>
      </c>
      <c r="AY192" s="18" t="s">
        <v>137</v>
      </c>
      <c r="BE192" s="174">
        <f>IF(N192="základní",J192,0)</f>
        <v>0</v>
      </c>
      <c r="BF192" s="174">
        <f>IF(N192="snížená",J192,0)</f>
        <v>0</v>
      </c>
      <c r="BG192" s="174">
        <f>IF(N192="zákl. přenesená",J192,0)</f>
        <v>0</v>
      </c>
      <c r="BH192" s="174">
        <f>IF(N192="sníž. přenesená",J192,0)</f>
        <v>0</v>
      </c>
      <c r="BI192" s="174">
        <f>IF(N192="nulová",J192,0)</f>
        <v>0</v>
      </c>
      <c r="BJ192" s="18" t="s">
        <v>85</v>
      </c>
      <c r="BK192" s="174">
        <f>ROUND(I192*H192,2)</f>
        <v>0</v>
      </c>
      <c r="BL192" s="18" t="s">
        <v>143</v>
      </c>
      <c r="BM192" s="173" t="s">
        <v>753</v>
      </c>
    </row>
    <row r="193" spans="2:51" s="14" customFormat="1" ht="12">
      <c r="B193" s="183"/>
      <c r="D193" s="176" t="s">
        <v>145</v>
      </c>
      <c r="E193" s="184" t="s">
        <v>1</v>
      </c>
      <c r="F193" s="185" t="s">
        <v>751</v>
      </c>
      <c r="H193" s="186">
        <v>26.7</v>
      </c>
      <c r="I193" s="187"/>
      <c r="L193" s="183"/>
      <c r="M193" s="188"/>
      <c r="N193" s="189"/>
      <c r="O193" s="189"/>
      <c r="P193" s="189"/>
      <c r="Q193" s="189"/>
      <c r="R193" s="189"/>
      <c r="S193" s="189"/>
      <c r="T193" s="190"/>
      <c r="AT193" s="184" t="s">
        <v>145</v>
      </c>
      <c r="AU193" s="184" t="s">
        <v>87</v>
      </c>
      <c r="AV193" s="14" t="s">
        <v>87</v>
      </c>
      <c r="AW193" s="14" t="s">
        <v>33</v>
      </c>
      <c r="AX193" s="14" t="s">
        <v>85</v>
      </c>
      <c r="AY193" s="184" t="s">
        <v>137</v>
      </c>
    </row>
    <row r="194" spans="2:63" s="12" customFormat="1" ht="22.9" customHeight="1">
      <c r="B194" s="148"/>
      <c r="D194" s="149" t="s">
        <v>76</v>
      </c>
      <c r="E194" s="159" t="s">
        <v>87</v>
      </c>
      <c r="F194" s="159" t="s">
        <v>259</v>
      </c>
      <c r="I194" s="151"/>
      <c r="J194" s="160">
        <f>BK194</f>
        <v>0</v>
      </c>
      <c r="L194" s="148"/>
      <c r="M194" s="153"/>
      <c r="N194" s="154"/>
      <c r="O194" s="154"/>
      <c r="P194" s="155">
        <f>SUM(P195:P218)</f>
        <v>0</v>
      </c>
      <c r="Q194" s="154"/>
      <c r="R194" s="155">
        <f>SUM(R195:R218)</f>
        <v>29.529902439999997</v>
      </c>
      <c r="S194" s="154"/>
      <c r="T194" s="156">
        <f>SUM(T195:T218)</f>
        <v>0</v>
      </c>
      <c r="AR194" s="149" t="s">
        <v>85</v>
      </c>
      <c r="AT194" s="157" t="s">
        <v>76</v>
      </c>
      <c r="AU194" s="157" t="s">
        <v>85</v>
      </c>
      <c r="AY194" s="149" t="s">
        <v>137</v>
      </c>
      <c r="BK194" s="158">
        <f>SUM(BK195:BK218)</f>
        <v>0</v>
      </c>
    </row>
    <row r="195" spans="1:65" s="2" customFormat="1" ht="21.75" customHeight="1">
      <c r="A195" s="33"/>
      <c r="B195" s="161"/>
      <c r="C195" s="162" t="s">
        <v>248</v>
      </c>
      <c r="D195" s="162" t="s">
        <v>139</v>
      </c>
      <c r="E195" s="163" t="s">
        <v>754</v>
      </c>
      <c r="F195" s="164" t="s">
        <v>755</v>
      </c>
      <c r="G195" s="165" t="s">
        <v>157</v>
      </c>
      <c r="H195" s="166">
        <v>2.79</v>
      </c>
      <c r="I195" s="167"/>
      <c r="J195" s="168">
        <f>ROUND(I195*H195,2)</f>
        <v>0</v>
      </c>
      <c r="K195" s="164" t="s">
        <v>1</v>
      </c>
      <c r="L195" s="34"/>
      <c r="M195" s="169" t="s">
        <v>1</v>
      </c>
      <c r="N195" s="170" t="s">
        <v>42</v>
      </c>
      <c r="O195" s="59"/>
      <c r="P195" s="171">
        <f>O195*H195</f>
        <v>0</v>
      </c>
      <c r="Q195" s="171">
        <v>1.98</v>
      </c>
      <c r="R195" s="171">
        <f>Q195*H195</f>
        <v>5.5242</v>
      </c>
      <c r="S195" s="171">
        <v>0</v>
      </c>
      <c r="T195" s="17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3" t="s">
        <v>143</v>
      </c>
      <c r="AT195" s="173" t="s">
        <v>139</v>
      </c>
      <c r="AU195" s="173" t="s">
        <v>87</v>
      </c>
      <c r="AY195" s="18" t="s">
        <v>137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8" t="s">
        <v>85</v>
      </c>
      <c r="BK195" s="174">
        <f>ROUND(I195*H195,2)</f>
        <v>0</v>
      </c>
      <c r="BL195" s="18" t="s">
        <v>143</v>
      </c>
      <c r="BM195" s="173" t="s">
        <v>756</v>
      </c>
    </row>
    <row r="196" spans="2:51" s="13" customFormat="1" ht="12">
      <c r="B196" s="175"/>
      <c r="D196" s="176" t="s">
        <v>145</v>
      </c>
      <c r="E196" s="177" t="s">
        <v>1</v>
      </c>
      <c r="F196" s="178" t="s">
        <v>757</v>
      </c>
      <c r="H196" s="177" t="s">
        <v>1</v>
      </c>
      <c r="I196" s="179"/>
      <c r="L196" s="175"/>
      <c r="M196" s="180"/>
      <c r="N196" s="181"/>
      <c r="O196" s="181"/>
      <c r="P196" s="181"/>
      <c r="Q196" s="181"/>
      <c r="R196" s="181"/>
      <c r="S196" s="181"/>
      <c r="T196" s="182"/>
      <c r="AT196" s="177" t="s">
        <v>145</v>
      </c>
      <c r="AU196" s="177" t="s">
        <v>87</v>
      </c>
      <c r="AV196" s="13" t="s">
        <v>85</v>
      </c>
      <c r="AW196" s="13" t="s">
        <v>33</v>
      </c>
      <c r="AX196" s="13" t="s">
        <v>77</v>
      </c>
      <c r="AY196" s="177" t="s">
        <v>137</v>
      </c>
    </row>
    <row r="197" spans="2:51" s="13" customFormat="1" ht="12">
      <c r="B197" s="175"/>
      <c r="D197" s="176" t="s">
        <v>145</v>
      </c>
      <c r="E197" s="177" t="s">
        <v>1</v>
      </c>
      <c r="F197" s="178" t="s">
        <v>758</v>
      </c>
      <c r="H197" s="177" t="s">
        <v>1</v>
      </c>
      <c r="I197" s="179"/>
      <c r="L197" s="175"/>
      <c r="M197" s="180"/>
      <c r="N197" s="181"/>
      <c r="O197" s="181"/>
      <c r="P197" s="181"/>
      <c r="Q197" s="181"/>
      <c r="R197" s="181"/>
      <c r="S197" s="181"/>
      <c r="T197" s="182"/>
      <c r="AT197" s="177" t="s">
        <v>145</v>
      </c>
      <c r="AU197" s="177" t="s">
        <v>87</v>
      </c>
      <c r="AV197" s="13" t="s">
        <v>85</v>
      </c>
      <c r="AW197" s="13" t="s">
        <v>33</v>
      </c>
      <c r="AX197" s="13" t="s">
        <v>77</v>
      </c>
      <c r="AY197" s="177" t="s">
        <v>137</v>
      </c>
    </row>
    <row r="198" spans="2:51" s="14" customFormat="1" ht="12">
      <c r="B198" s="183"/>
      <c r="D198" s="176" t="s">
        <v>145</v>
      </c>
      <c r="E198" s="184" t="s">
        <v>1</v>
      </c>
      <c r="F198" s="185" t="s">
        <v>759</v>
      </c>
      <c r="H198" s="186">
        <v>0.9</v>
      </c>
      <c r="I198" s="187"/>
      <c r="L198" s="183"/>
      <c r="M198" s="188"/>
      <c r="N198" s="189"/>
      <c r="O198" s="189"/>
      <c r="P198" s="189"/>
      <c r="Q198" s="189"/>
      <c r="R198" s="189"/>
      <c r="S198" s="189"/>
      <c r="T198" s="190"/>
      <c r="AT198" s="184" t="s">
        <v>145</v>
      </c>
      <c r="AU198" s="184" t="s">
        <v>87</v>
      </c>
      <c r="AV198" s="14" t="s">
        <v>87</v>
      </c>
      <c r="AW198" s="14" t="s">
        <v>33</v>
      </c>
      <c r="AX198" s="14" t="s">
        <v>77</v>
      </c>
      <c r="AY198" s="184" t="s">
        <v>137</v>
      </c>
    </row>
    <row r="199" spans="2:51" s="13" customFormat="1" ht="12">
      <c r="B199" s="175"/>
      <c r="D199" s="176" t="s">
        <v>145</v>
      </c>
      <c r="E199" s="177" t="s">
        <v>1</v>
      </c>
      <c r="F199" s="178" t="s">
        <v>760</v>
      </c>
      <c r="H199" s="177" t="s">
        <v>1</v>
      </c>
      <c r="I199" s="179"/>
      <c r="L199" s="175"/>
      <c r="M199" s="180"/>
      <c r="N199" s="181"/>
      <c r="O199" s="181"/>
      <c r="P199" s="181"/>
      <c r="Q199" s="181"/>
      <c r="R199" s="181"/>
      <c r="S199" s="181"/>
      <c r="T199" s="182"/>
      <c r="AT199" s="177" t="s">
        <v>145</v>
      </c>
      <c r="AU199" s="177" t="s">
        <v>87</v>
      </c>
      <c r="AV199" s="13" t="s">
        <v>85</v>
      </c>
      <c r="AW199" s="13" t="s">
        <v>33</v>
      </c>
      <c r="AX199" s="13" t="s">
        <v>77</v>
      </c>
      <c r="AY199" s="177" t="s">
        <v>137</v>
      </c>
    </row>
    <row r="200" spans="2:51" s="14" customFormat="1" ht="12">
      <c r="B200" s="183"/>
      <c r="D200" s="176" t="s">
        <v>145</v>
      </c>
      <c r="E200" s="184" t="s">
        <v>1</v>
      </c>
      <c r="F200" s="185" t="s">
        <v>761</v>
      </c>
      <c r="H200" s="186">
        <v>1.89</v>
      </c>
      <c r="I200" s="187"/>
      <c r="L200" s="183"/>
      <c r="M200" s="188"/>
      <c r="N200" s="189"/>
      <c r="O200" s="189"/>
      <c r="P200" s="189"/>
      <c r="Q200" s="189"/>
      <c r="R200" s="189"/>
      <c r="S200" s="189"/>
      <c r="T200" s="190"/>
      <c r="AT200" s="184" t="s">
        <v>145</v>
      </c>
      <c r="AU200" s="184" t="s">
        <v>87</v>
      </c>
      <c r="AV200" s="14" t="s">
        <v>87</v>
      </c>
      <c r="AW200" s="14" t="s">
        <v>33</v>
      </c>
      <c r="AX200" s="14" t="s">
        <v>77</v>
      </c>
      <c r="AY200" s="184" t="s">
        <v>137</v>
      </c>
    </row>
    <row r="201" spans="2:51" s="15" customFormat="1" ht="12">
      <c r="B201" s="191"/>
      <c r="D201" s="176" t="s">
        <v>145</v>
      </c>
      <c r="E201" s="192" t="s">
        <v>1</v>
      </c>
      <c r="F201" s="193" t="s">
        <v>149</v>
      </c>
      <c r="H201" s="194">
        <v>2.79</v>
      </c>
      <c r="I201" s="195"/>
      <c r="L201" s="191"/>
      <c r="M201" s="196"/>
      <c r="N201" s="197"/>
      <c r="O201" s="197"/>
      <c r="P201" s="197"/>
      <c r="Q201" s="197"/>
      <c r="R201" s="197"/>
      <c r="S201" s="197"/>
      <c r="T201" s="198"/>
      <c r="AT201" s="192" t="s">
        <v>145</v>
      </c>
      <c r="AU201" s="192" t="s">
        <v>87</v>
      </c>
      <c r="AV201" s="15" t="s">
        <v>143</v>
      </c>
      <c r="AW201" s="15" t="s">
        <v>33</v>
      </c>
      <c r="AX201" s="15" t="s">
        <v>85</v>
      </c>
      <c r="AY201" s="192" t="s">
        <v>137</v>
      </c>
    </row>
    <row r="202" spans="1:65" s="2" customFormat="1" ht="16.5" customHeight="1">
      <c r="A202" s="33"/>
      <c r="B202" s="161"/>
      <c r="C202" s="162" t="s">
        <v>252</v>
      </c>
      <c r="D202" s="162" t="s">
        <v>139</v>
      </c>
      <c r="E202" s="163" t="s">
        <v>762</v>
      </c>
      <c r="F202" s="164" t="s">
        <v>763</v>
      </c>
      <c r="G202" s="165" t="s">
        <v>157</v>
      </c>
      <c r="H202" s="166">
        <v>2.97</v>
      </c>
      <c r="I202" s="167"/>
      <c r="J202" s="168">
        <f>ROUND(I202*H202,2)</f>
        <v>0</v>
      </c>
      <c r="K202" s="164" t="s">
        <v>1237</v>
      </c>
      <c r="L202" s="34"/>
      <c r="M202" s="169" t="s">
        <v>1</v>
      </c>
      <c r="N202" s="170" t="s">
        <v>42</v>
      </c>
      <c r="O202" s="59"/>
      <c r="P202" s="171">
        <f>O202*H202</f>
        <v>0</v>
      </c>
      <c r="Q202" s="171">
        <v>2.45329</v>
      </c>
      <c r="R202" s="171">
        <f>Q202*H202</f>
        <v>7.2862713</v>
      </c>
      <c r="S202" s="171">
        <v>0</v>
      </c>
      <c r="T202" s="17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3" t="s">
        <v>143</v>
      </c>
      <c r="AT202" s="173" t="s">
        <v>139</v>
      </c>
      <c r="AU202" s="173" t="s">
        <v>87</v>
      </c>
      <c r="AY202" s="18" t="s">
        <v>137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8" t="s">
        <v>85</v>
      </c>
      <c r="BK202" s="174">
        <f>ROUND(I202*H202,2)</f>
        <v>0</v>
      </c>
      <c r="BL202" s="18" t="s">
        <v>143</v>
      </c>
      <c r="BM202" s="173" t="s">
        <v>764</v>
      </c>
    </row>
    <row r="203" spans="2:51" s="13" customFormat="1" ht="12">
      <c r="B203" s="175"/>
      <c r="D203" s="176" t="s">
        <v>145</v>
      </c>
      <c r="E203" s="177" t="s">
        <v>1</v>
      </c>
      <c r="F203" s="178" t="s">
        <v>757</v>
      </c>
      <c r="H203" s="177" t="s">
        <v>1</v>
      </c>
      <c r="I203" s="179"/>
      <c r="L203" s="175"/>
      <c r="M203" s="180"/>
      <c r="N203" s="181"/>
      <c r="O203" s="181"/>
      <c r="P203" s="181"/>
      <c r="Q203" s="181"/>
      <c r="R203" s="181"/>
      <c r="S203" s="181"/>
      <c r="T203" s="182"/>
      <c r="AT203" s="177" t="s">
        <v>145</v>
      </c>
      <c r="AU203" s="177" t="s">
        <v>87</v>
      </c>
      <c r="AV203" s="13" t="s">
        <v>85</v>
      </c>
      <c r="AW203" s="13" t="s">
        <v>33</v>
      </c>
      <c r="AX203" s="13" t="s">
        <v>77</v>
      </c>
      <c r="AY203" s="177" t="s">
        <v>137</v>
      </c>
    </row>
    <row r="204" spans="2:51" s="14" customFormat="1" ht="12">
      <c r="B204" s="183"/>
      <c r="D204" s="176" t="s">
        <v>145</v>
      </c>
      <c r="E204" s="184" t="s">
        <v>1</v>
      </c>
      <c r="F204" s="185" t="s">
        <v>765</v>
      </c>
      <c r="H204" s="186">
        <v>2.97</v>
      </c>
      <c r="I204" s="187"/>
      <c r="L204" s="183"/>
      <c r="M204" s="188"/>
      <c r="N204" s="189"/>
      <c r="O204" s="189"/>
      <c r="P204" s="189"/>
      <c r="Q204" s="189"/>
      <c r="R204" s="189"/>
      <c r="S204" s="189"/>
      <c r="T204" s="190"/>
      <c r="AT204" s="184" t="s">
        <v>145</v>
      </c>
      <c r="AU204" s="184" t="s">
        <v>87</v>
      </c>
      <c r="AV204" s="14" t="s">
        <v>87</v>
      </c>
      <c r="AW204" s="14" t="s">
        <v>33</v>
      </c>
      <c r="AX204" s="14" t="s">
        <v>77</v>
      </c>
      <c r="AY204" s="184" t="s">
        <v>137</v>
      </c>
    </row>
    <row r="205" spans="2:51" s="15" customFormat="1" ht="12">
      <c r="B205" s="191"/>
      <c r="D205" s="176" t="s">
        <v>145</v>
      </c>
      <c r="E205" s="192" t="s">
        <v>1</v>
      </c>
      <c r="F205" s="193" t="s">
        <v>149</v>
      </c>
      <c r="H205" s="194">
        <v>2.97</v>
      </c>
      <c r="I205" s="195"/>
      <c r="L205" s="191"/>
      <c r="M205" s="196"/>
      <c r="N205" s="197"/>
      <c r="O205" s="197"/>
      <c r="P205" s="197"/>
      <c r="Q205" s="197"/>
      <c r="R205" s="197"/>
      <c r="S205" s="197"/>
      <c r="T205" s="198"/>
      <c r="AT205" s="192" t="s">
        <v>145</v>
      </c>
      <c r="AU205" s="192" t="s">
        <v>87</v>
      </c>
      <c r="AV205" s="15" t="s">
        <v>143</v>
      </c>
      <c r="AW205" s="15" t="s">
        <v>33</v>
      </c>
      <c r="AX205" s="15" t="s">
        <v>85</v>
      </c>
      <c r="AY205" s="192" t="s">
        <v>137</v>
      </c>
    </row>
    <row r="206" spans="1:65" s="2" customFormat="1" ht="16.5" customHeight="1">
      <c r="A206" s="33"/>
      <c r="B206" s="161"/>
      <c r="C206" s="162" t="s">
        <v>260</v>
      </c>
      <c r="D206" s="162" t="s">
        <v>139</v>
      </c>
      <c r="E206" s="163" t="s">
        <v>766</v>
      </c>
      <c r="F206" s="164" t="s">
        <v>767</v>
      </c>
      <c r="G206" s="165" t="s">
        <v>142</v>
      </c>
      <c r="H206" s="166">
        <v>2.4</v>
      </c>
      <c r="I206" s="167"/>
      <c r="J206" s="168">
        <f>ROUND(I206*H206,2)</f>
        <v>0</v>
      </c>
      <c r="K206" s="164" t="s">
        <v>1237</v>
      </c>
      <c r="L206" s="34"/>
      <c r="M206" s="169" t="s">
        <v>1</v>
      </c>
      <c r="N206" s="170" t="s">
        <v>42</v>
      </c>
      <c r="O206" s="59"/>
      <c r="P206" s="171">
        <f>O206*H206</f>
        <v>0</v>
      </c>
      <c r="Q206" s="171">
        <v>0.00247</v>
      </c>
      <c r="R206" s="171">
        <f>Q206*H206</f>
        <v>0.005928</v>
      </c>
      <c r="S206" s="171">
        <v>0</v>
      </c>
      <c r="T206" s="17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3" t="s">
        <v>143</v>
      </c>
      <c r="AT206" s="173" t="s">
        <v>139</v>
      </c>
      <c r="AU206" s="173" t="s">
        <v>87</v>
      </c>
      <c r="AY206" s="18" t="s">
        <v>137</v>
      </c>
      <c r="BE206" s="174">
        <f>IF(N206="základní",J206,0)</f>
        <v>0</v>
      </c>
      <c r="BF206" s="174">
        <f>IF(N206="snížená",J206,0)</f>
        <v>0</v>
      </c>
      <c r="BG206" s="174">
        <f>IF(N206="zákl. přenesená",J206,0)</f>
        <v>0</v>
      </c>
      <c r="BH206" s="174">
        <f>IF(N206="sníž. přenesená",J206,0)</f>
        <v>0</v>
      </c>
      <c r="BI206" s="174">
        <f>IF(N206="nulová",J206,0)</f>
        <v>0</v>
      </c>
      <c r="BJ206" s="18" t="s">
        <v>85</v>
      </c>
      <c r="BK206" s="174">
        <f>ROUND(I206*H206,2)</f>
        <v>0</v>
      </c>
      <c r="BL206" s="18" t="s">
        <v>143</v>
      </c>
      <c r="BM206" s="173" t="s">
        <v>768</v>
      </c>
    </row>
    <row r="207" spans="2:51" s="14" customFormat="1" ht="12">
      <c r="B207" s="183"/>
      <c r="D207" s="176" t="s">
        <v>145</v>
      </c>
      <c r="E207" s="184" t="s">
        <v>1</v>
      </c>
      <c r="F207" s="185" t="s">
        <v>769</v>
      </c>
      <c r="H207" s="186">
        <v>2.4</v>
      </c>
      <c r="I207" s="187"/>
      <c r="L207" s="183"/>
      <c r="M207" s="188"/>
      <c r="N207" s="189"/>
      <c r="O207" s="189"/>
      <c r="P207" s="189"/>
      <c r="Q207" s="189"/>
      <c r="R207" s="189"/>
      <c r="S207" s="189"/>
      <c r="T207" s="190"/>
      <c r="AT207" s="184" t="s">
        <v>145</v>
      </c>
      <c r="AU207" s="184" t="s">
        <v>87</v>
      </c>
      <c r="AV207" s="14" t="s">
        <v>87</v>
      </c>
      <c r="AW207" s="14" t="s">
        <v>33</v>
      </c>
      <c r="AX207" s="14" t="s">
        <v>77</v>
      </c>
      <c r="AY207" s="184" t="s">
        <v>137</v>
      </c>
    </row>
    <row r="208" spans="2:51" s="15" customFormat="1" ht="12">
      <c r="B208" s="191"/>
      <c r="D208" s="176" t="s">
        <v>145</v>
      </c>
      <c r="E208" s="192" t="s">
        <v>1</v>
      </c>
      <c r="F208" s="193" t="s">
        <v>149</v>
      </c>
      <c r="H208" s="194">
        <v>2.4</v>
      </c>
      <c r="I208" s="195"/>
      <c r="L208" s="191"/>
      <c r="M208" s="196"/>
      <c r="N208" s="197"/>
      <c r="O208" s="197"/>
      <c r="P208" s="197"/>
      <c r="Q208" s="197"/>
      <c r="R208" s="197"/>
      <c r="S208" s="197"/>
      <c r="T208" s="198"/>
      <c r="AT208" s="192" t="s">
        <v>145</v>
      </c>
      <c r="AU208" s="192" t="s">
        <v>87</v>
      </c>
      <c r="AV208" s="15" t="s">
        <v>143</v>
      </c>
      <c r="AW208" s="15" t="s">
        <v>33</v>
      </c>
      <c r="AX208" s="15" t="s">
        <v>85</v>
      </c>
      <c r="AY208" s="192" t="s">
        <v>137</v>
      </c>
    </row>
    <row r="209" spans="1:65" s="2" customFormat="1" ht="16.5" customHeight="1">
      <c r="A209" s="33"/>
      <c r="B209" s="161"/>
      <c r="C209" s="162" t="s">
        <v>266</v>
      </c>
      <c r="D209" s="162" t="s">
        <v>139</v>
      </c>
      <c r="E209" s="163" t="s">
        <v>770</v>
      </c>
      <c r="F209" s="164" t="s">
        <v>771</v>
      </c>
      <c r="G209" s="165" t="s">
        <v>142</v>
      </c>
      <c r="H209" s="166">
        <v>2.4</v>
      </c>
      <c r="I209" s="167"/>
      <c r="J209" s="168">
        <f>ROUND(I209*H209,2)</f>
        <v>0</v>
      </c>
      <c r="K209" s="164" t="s">
        <v>1237</v>
      </c>
      <c r="L209" s="34"/>
      <c r="M209" s="169" t="s">
        <v>1</v>
      </c>
      <c r="N209" s="170" t="s">
        <v>42</v>
      </c>
      <c r="O209" s="59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3" t="s">
        <v>143</v>
      </c>
      <c r="AT209" s="173" t="s">
        <v>139</v>
      </c>
      <c r="AU209" s="173" t="s">
        <v>87</v>
      </c>
      <c r="AY209" s="18" t="s">
        <v>137</v>
      </c>
      <c r="BE209" s="174">
        <f>IF(N209="základní",J209,0)</f>
        <v>0</v>
      </c>
      <c r="BF209" s="174">
        <f>IF(N209="snížená",J209,0)</f>
        <v>0</v>
      </c>
      <c r="BG209" s="174">
        <f>IF(N209="zákl. přenesená",J209,0)</f>
        <v>0</v>
      </c>
      <c r="BH209" s="174">
        <f>IF(N209="sníž. přenesená",J209,0)</f>
        <v>0</v>
      </c>
      <c r="BI209" s="174">
        <f>IF(N209="nulová",J209,0)</f>
        <v>0</v>
      </c>
      <c r="BJ209" s="18" t="s">
        <v>85</v>
      </c>
      <c r="BK209" s="174">
        <f>ROUND(I209*H209,2)</f>
        <v>0</v>
      </c>
      <c r="BL209" s="18" t="s">
        <v>143</v>
      </c>
      <c r="BM209" s="173" t="s">
        <v>772</v>
      </c>
    </row>
    <row r="210" spans="1:65" s="2" customFormat="1" ht="16.5" customHeight="1">
      <c r="A210" s="33"/>
      <c r="B210" s="161"/>
      <c r="C210" s="162" t="s">
        <v>7</v>
      </c>
      <c r="D210" s="162" t="s">
        <v>139</v>
      </c>
      <c r="E210" s="163" t="s">
        <v>773</v>
      </c>
      <c r="F210" s="164" t="s">
        <v>774</v>
      </c>
      <c r="G210" s="165" t="s">
        <v>224</v>
      </c>
      <c r="H210" s="166">
        <v>0.132</v>
      </c>
      <c r="I210" s="167"/>
      <c r="J210" s="168">
        <f>ROUND(I210*H210,2)</f>
        <v>0</v>
      </c>
      <c r="K210" s="164" t="s">
        <v>1237</v>
      </c>
      <c r="L210" s="34"/>
      <c r="M210" s="169" t="s">
        <v>1</v>
      </c>
      <c r="N210" s="170" t="s">
        <v>42</v>
      </c>
      <c r="O210" s="59"/>
      <c r="P210" s="171">
        <f>O210*H210</f>
        <v>0</v>
      </c>
      <c r="Q210" s="171">
        <v>1.06277</v>
      </c>
      <c r="R210" s="171">
        <f>Q210*H210</f>
        <v>0.14028564000000002</v>
      </c>
      <c r="S210" s="171">
        <v>0</v>
      </c>
      <c r="T210" s="17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3" t="s">
        <v>143</v>
      </c>
      <c r="AT210" s="173" t="s">
        <v>139</v>
      </c>
      <c r="AU210" s="173" t="s">
        <v>87</v>
      </c>
      <c r="AY210" s="18" t="s">
        <v>137</v>
      </c>
      <c r="BE210" s="174">
        <f>IF(N210="základní",J210,0)</f>
        <v>0</v>
      </c>
      <c r="BF210" s="174">
        <f>IF(N210="snížená",J210,0)</f>
        <v>0</v>
      </c>
      <c r="BG210" s="174">
        <f>IF(N210="zákl. přenesená",J210,0)</f>
        <v>0</v>
      </c>
      <c r="BH210" s="174">
        <f>IF(N210="sníž. přenesená",J210,0)</f>
        <v>0</v>
      </c>
      <c r="BI210" s="174">
        <f>IF(N210="nulová",J210,0)</f>
        <v>0</v>
      </c>
      <c r="BJ210" s="18" t="s">
        <v>85</v>
      </c>
      <c r="BK210" s="174">
        <f>ROUND(I210*H210,2)</f>
        <v>0</v>
      </c>
      <c r="BL210" s="18" t="s">
        <v>143</v>
      </c>
      <c r="BM210" s="173" t="s">
        <v>775</v>
      </c>
    </row>
    <row r="211" spans="2:51" s="13" customFormat="1" ht="12">
      <c r="B211" s="175"/>
      <c r="D211" s="176" t="s">
        <v>145</v>
      </c>
      <c r="E211" s="177" t="s">
        <v>1</v>
      </c>
      <c r="F211" s="178" t="s">
        <v>757</v>
      </c>
      <c r="H211" s="177" t="s">
        <v>1</v>
      </c>
      <c r="I211" s="179"/>
      <c r="L211" s="175"/>
      <c r="M211" s="180"/>
      <c r="N211" s="181"/>
      <c r="O211" s="181"/>
      <c r="P211" s="181"/>
      <c r="Q211" s="181"/>
      <c r="R211" s="181"/>
      <c r="S211" s="181"/>
      <c r="T211" s="182"/>
      <c r="AT211" s="177" t="s">
        <v>145</v>
      </c>
      <c r="AU211" s="177" t="s">
        <v>87</v>
      </c>
      <c r="AV211" s="13" t="s">
        <v>85</v>
      </c>
      <c r="AW211" s="13" t="s">
        <v>33</v>
      </c>
      <c r="AX211" s="13" t="s">
        <v>77</v>
      </c>
      <c r="AY211" s="177" t="s">
        <v>137</v>
      </c>
    </row>
    <row r="212" spans="2:51" s="14" customFormat="1" ht="12">
      <c r="B212" s="183"/>
      <c r="D212" s="176" t="s">
        <v>145</v>
      </c>
      <c r="E212" s="184" t="s">
        <v>1</v>
      </c>
      <c r="F212" s="185" t="s">
        <v>776</v>
      </c>
      <c r="H212" s="186">
        <v>0.132</v>
      </c>
      <c r="I212" s="187"/>
      <c r="L212" s="183"/>
      <c r="M212" s="188"/>
      <c r="N212" s="189"/>
      <c r="O212" s="189"/>
      <c r="P212" s="189"/>
      <c r="Q212" s="189"/>
      <c r="R212" s="189"/>
      <c r="S212" s="189"/>
      <c r="T212" s="190"/>
      <c r="AT212" s="184" t="s">
        <v>145</v>
      </c>
      <c r="AU212" s="184" t="s">
        <v>87</v>
      </c>
      <c r="AV212" s="14" t="s">
        <v>87</v>
      </c>
      <c r="AW212" s="14" t="s">
        <v>33</v>
      </c>
      <c r="AX212" s="14" t="s">
        <v>77</v>
      </c>
      <c r="AY212" s="184" t="s">
        <v>137</v>
      </c>
    </row>
    <row r="213" spans="2:51" s="15" customFormat="1" ht="12">
      <c r="B213" s="191"/>
      <c r="D213" s="176" t="s">
        <v>145</v>
      </c>
      <c r="E213" s="192" t="s">
        <v>1</v>
      </c>
      <c r="F213" s="193" t="s">
        <v>149</v>
      </c>
      <c r="H213" s="194">
        <v>0.132</v>
      </c>
      <c r="I213" s="195"/>
      <c r="L213" s="191"/>
      <c r="M213" s="196"/>
      <c r="N213" s="197"/>
      <c r="O213" s="197"/>
      <c r="P213" s="197"/>
      <c r="Q213" s="197"/>
      <c r="R213" s="197"/>
      <c r="S213" s="197"/>
      <c r="T213" s="198"/>
      <c r="AT213" s="192" t="s">
        <v>145</v>
      </c>
      <c r="AU213" s="192" t="s">
        <v>87</v>
      </c>
      <c r="AV213" s="15" t="s">
        <v>143</v>
      </c>
      <c r="AW213" s="15" t="s">
        <v>33</v>
      </c>
      <c r="AX213" s="15" t="s">
        <v>85</v>
      </c>
      <c r="AY213" s="192" t="s">
        <v>137</v>
      </c>
    </row>
    <row r="214" spans="1:65" s="2" customFormat="1" ht="16.5" customHeight="1">
      <c r="A214" s="33"/>
      <c r="B214" s="161"/>
      <c r="C214" s="162" t="s">
        <v>281</v>
      </c>
      <c r="D214" s="162" t="s">
        <v>139</v>
      </c>
      <c r="E214" s="163" t="s">
        <v>777</v>
      </c>
      <c r="F214" s="164" t="s">
        <v>778</v>
      </c>
      <c r="G214" s="165" t="s">
        <v>157</v>
      </c>
      <c r="H214" s="166">
        <v>6.75</v>
      </c>
      <c r="I214" s="167"/>
      <c r="J214" s="168">
        <f>ROUND(I214*H214,2)</f>
        <v>0</v>
      </c>
      <c r="K214" s="164" t="s">
        <v>1237</v>
      </c>
      <c r="L214" s="34"/>
      <c r="M214" s="169" t="s">
        <v>1</v>
      </c>
      <c r="N214" s="170" t="s">
        <v>42</v>
      </c>
      <c r="O214" s="59"/>
      <c r="P214" s="171">
        <f>O214*H214</f>
        <v>0</v>
      </c>
      <c r="Q214" s="171">
        <v>2.45329</v>
      </c>
      <c r="R214" s="171">
        <f>Q214*H214</f>
        <v>16.5597075</v>
      </c>
      <c r="S214" s="171">
        <v>0</v>
      </c>
      <c r="T214" s="17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3" t="s">
        <v>143</v>
      </c>
      <c r="AT214" s="173" t="s">
        <v>139</v>
      </c>
      <c r="AU214" s="173" t="s">
        <v>87</v>
      </c>
      <c r="AY214" s="18" t="s">
        <v>137</v>
      </c>
      <c r="BE214" s="174">
        <f>IF(N214="základní",J214,0)</f>
        <v>0</v>
      </c>
      <c r="BF214" s="174">
        <f>IF(N214="snížená",J214,0)</f>
        <v>0</v>
      </c>
      <c r="BG214" s="174">
        <f>IF(N214="zákl. přenesená",J214,0)</f>
        <v>0</v>
      </c>
      <c r="BH214" s="174">
        <f>IF(N214="sníž. přenesená",J214,0)</f>
        <v>0</v>
      </c>
      <c r="BI214" s="174">
        <f>IF(N214="nulová",J214,0)</f>
        <v>0</v>
      </c>
      <c r="BJ214" s="18" t="s">
        <v>85</v>
      </c>
      <c r="BK214" s="174">
        <f>ROUND(I214*H214,2)</f>
        <v>0</v>
      </c>
      <c r="BL214" s="18" t="s">
        <v>143</v>
      </c>
      <c r="BM214" s="173" t="s">
        <v>779</v>
      </c>
    </row>
    <row r="215" spans="2:51" s="13" customFormat="1" ht="12">
      <c r="B215" s="175"/>
      <c r="D215" s="176" t="s">
        <v>145</v>
      </c>
      <c r="E215" s="177" t="s">
        <v>1</v>
      </c>
      <c r="F215" s="178" t="s">
        <v>757</v>
      </c>
      <c r="H215" s="177" t="s">
        <v>1</v>
      </c>
      <c r="I215" s="179"/>
      <c r="L215" s="175"/>
      <c r="M215" s="180"/>
      <c r="N215" s="181"/>
      <c r="O215" s="181"/>
      <c r="P215" s="181"/>
      <c r="Q215" s="181"/>
      <c r="R215" s="181"/>
      <c r="S215" s="181"/>
      <c r="T215" s="182"/>
      <c r="AT215" s="177" t="s">
        <v>145</v>
      </c>
      <c r="AU215" s="177" t="s">
        <v>87</v>
      </c>
      <c r="AV215" s="13" t="s">
        <v>85</v>
      </c>
      <c r="AW215" s="13" t="s">
        <v>33</v>
      </c>
      <c r="AX215" s="13" t="s">
        <v>77</v>
      </c>
      <c r="AY215" s="177" t="s">
        <v>137</v>
      </c>
    </row>
    <row r="216" spans="2:51" s="14" customFormat="1" ht="12">
      <c r="B216" s="183"/>
      <c r="D216" s="176" t="s">
        <v>145</v>
      </c>
      <c r="E216" s="184" t="s">
        <v>1</v>
      </c>
      <c r="F216" s="185" t="s">
        <v>721</v>
      </c>
      <c r="H216" s="186">
        <v>6.75</v>
      </c>
      <c r="I216" s="187"/>
      <c r="L216" s="183"/>
      <c r="M216" s="188"/>
      <c r="N216" s="189"/>
      <c r="O216" s="189"/>
      <c r="P216" s="189"/>
      <c r="Q216" s="189"/>
      <c r="R216" s="189"/>
      <c r="S216" s="189"/>
      <c r="T216" s="190"/>
      <c r="AT216" s="184" t="s">
        <v>145</v>
      </c>
      <c r="AU216" s="184" t="s">
        <v>87</v>
      </c>
      <c r="AV216" s="14" t="s">
        <v>87</v>
      </c>
      <c r="AW216" s="14" t="s">
        <v>33</v>
      </c>
      <c r="AX216" s="14" t="s">
        <v>77</v>
      </c>
      <c r="AY216" s="184" t="s">
        <v>137</v>
      </c>
    </row>
    <row r="217" spans="2:51" s="15" customFormat="1" ht="12">
      <c r="B217" s="191"/>
      <c r="D217" s="176" t="s">
        <v>145</v>
      </c>
      <c r="E217" s="192" t="s">
        <v>1</v>
      </c>
      <c r="F217" s="193" t="s">
        <v>149</v>
      </c>
      <c r="H217" s="194">
        <v>6.75</v>
      </c>
      <c r="I217" s="195"/>
      <c r="L217" s="191"/>
      <c r="M217" s="196"/>
      <c r="N217" s="197"/>
      <c r="O217" s="197"/>
      <c r="P217" s="197"/>
      <c r="Q217" s="197"/>
      <c r="R217" s="197"/>
      <c r="S217" s="197"/>
      <c r="T217" s="198"/>
      <c r="AT217" s="192" t="s">
        <v>145</v>
      </c>
      <c r="AU217" s="192" t="s">
        <v>87</v>
      </c>
      <c r="AV217" s="15" t="s">
        <v>143</v>
      </c>
      <c r="AW217" s="15" t="s">
        <v>33</v>
      </c>
      <c r="AX217" s="15" t="s">
        <v>85</v>
      </c>
      <c r="AY217" s="192" t="s">
        <v>137</v>
      </c>
    </row>
    <row r="218" spans="1:65" s="2" customFormat="1" ht="21.75" customHeight="1">
      <c r="A218" s="33"/>
      <c r="B218" s="161"/>
      <c r="C218" s="162" t="s">
        <v>285</v>
      </c>
      <c r="D218" s="162" t="s">
        <v>139</v>
      </c>
      <c r="E218" s="163" t="s">
        <v>780</v>
      </c>
      <c r="F218" s="164" t="s">
        <v>781</v>
      </c>
      <c r="G218" s="165" t="s">
        <v>332</v>
      </c>
      <c r="H218" s="166">
        <v>1</v>
      </c>
      <c r="I218" s="167"/>
      <c r="J218" s="168">
        <f>ROUND(I218*H218,2)</f>
        <v>0</v>
      </c>
      <c r="K218" s="164" t="s">
        <v>1237</v>
      </c>
      <c r="L218" s="34"/>
      <c r="M218" s="169" t="s">
        <v>1</v>
      </c>
      <c r="N218" s="170" t="s">
        <v>42</v>
      </c>
      <c r="O218" s="59"/>
      <c r="P218" s="171">
        <f>O218*H218</f>
        <v>0</v>
      </c>
      <c r="Q218" s="171">
        <v>0.01351</v>
      </c>
      <c r="R218" s="171">
        <f>Q218*H218</f>
        <v>0.01351</v>
      </c>
      <c r="S218" s="171">
        <v>0</v>
      </c>
      <c r="T218" s="17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3" t="s">
        <v>143</v>
      </c>
      <c r="AT218" s="173" t="s">
        <v>139</v>
      </c>
      <c r="AU218" s="173" t="s">
        <v>87</v>
      </c>
      <c r="AY218" s="18" t="s">
        <v>137</v>
      </c>
      <c r="BE218" s="174">
        <f>IF(N218="základní",J218,0)</f>
        <v>0</v>
      </c>
      <c r="BF218" s="174">
        <f>IF(N218="snížená",J218,0)</f>
        <v>0</v>
      </c>
      <c r="BG218" s="174">
        <f>IF(N218="zákl. přenesená",J218,0)</f>
        <v>0</v>
      </c>
      <c r="BH218" s="174">
        <f>IF(N218="sníž. přenesená",J218,0)</f>
        <v>0</v>
      </c>
      <c r="BI218" s="174">
        <f>IF(N218="nulová",J218,0)</f>
        <v>0</v>
      </c>
      <c r="BJ218" s="18" t="s">
        <v>85</v>
      </c>
      <c r="BK218" s="174">
        <f>ROUND(I218*H218,2)</f>
        <v>0</v>
      </c>
      <c r="BL218" s="18" t="s">
        <v>143</v>
      </c>
      <c r="BM218" s="173" t="s">
        <v>782</v>
      </c>
    </row>
    <row r="219" spans="2:63" s="12" customFormat="1" ht="22.9" customHeight="1">
      <c r="B219" s="148"/>
      <c r="D219" s="149" t="s">
        <v>76</v>
      </c>
      <c r="E219" s="159" t="s">
        <v>154</v>
      </c>
      <c r="F219" s="159" t="s">
        <v>328</v>
      </c>
      <c r="I219" s="151"/>
      <c r="J219" s="160">
        <f>BK219</f>
        <v>0</v>
      </c>
      <c r="L219" s="148"/>
      <c r="M219" s="153"/>
      <c r="N219" s="154"/>
      <c r="O219" s="154"/>
      <c r="P219" s="155">
        <f>SUM(P220:P241)</f>
        <v>0</v>
      </c>
      <c r="Q219" s="154"/>
      <c r="R219" s="155">
        <f>SUM(R220:R241)</f>
        <v>15.341785799999997</v>
      </c>
      <c r="S219" s="154"/>
      <c r="T219" s="156">
        <f>SUM(T220:T241)</f>
        <v>0</v>
      </c>
      <c r="AR219" s="149" t="s">
        <v>85</v>
      </c>
      <c r="AT219" s="157" t="s">
        <v>76</v>
      </c>
      <c r="AU219" s="157" t="s">
        <v>85</v>
      </c>
      <c r="AY219" s="149" t="s">
        <v>137</v>
      </c>
      <c r="BK219" s="158">
        <f>SUM(BK220:BK241)</f>
        <v>0</v>
      </c>
    </row>
    <row r="220" spans="1:65" s="2" customFormat="1" ht="33" customHeight="1">
      <c r="A220" s="33"/>
      <c r="B220" s="161"/>
      <c r="C220" s="162" t="s">
        <v>290</v>
      </c>
      <c r="D220" s="162" t="s">
        <v>139</v>
      </c>
      <c r="E220" s="163" t="s">
        <v>783</v>
      </c>
      <c r="F220" s="164" t="s">
        <v>784</v>
      </c>
      <c r="G220" s="165" t="s">
        <v>142</v>
      </c>
      <c r="H220" s="166">
        <v>54.48</v>
      </c>
      <c r="I220" s="167"/>
      <c r="J220" s="168">
        <f>ROUND(I220*H220,2)</f>
        <v>0</v>
      </c>
      <c r="K220" s="164" t="s">
        <v>1237</v>
      </c>
      <c r="L220" s="34"/>
      <c r="M220" s="169" t="s">
        <v>1</v>
      </c>
      <c r="N220" s="170" t="s">
        <v>42</v>
      </c>
      <c r="O220" s="59"/>
      <c r="P220" s="171">
        <f>O220*H220</f>
        <v>0</v>
      </c>
      <c r="Q220" s="171">
        <v>0.25076</v>
      </c>
      <c r="R220" s="171">
        <f>Q220*H220</f>
        <v>13.661404799999998</v>
      </c>
      <c r="S220" s="171">
        <v>0</v>
      </c>
      <c r="T220" s="17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3" t="s">
        <v>143</v>
      </c>
      <c r="AT220" s="173" t="s">
        <v>139</v>
      </c>
      <c r="AU220" s="173" t="s">
        <v>87</v>
      </c>
      <c r="AY220" s="18" t="s">
        <v>137</v>
      </c>
      <c r="BE220" s="174">
        <f>IF(N220="základní",J220,0)</f>
        <v>0</v>
      </c>
      <c r="BF220" s="174">
        <f>IF(N220="snížená",J220,0)</f>
        <v>0</v>
      </c>
      <c r="BG220" s="174">
        <f>IF(N220="zákl. přenesená",J220,0)</f>
        <v>0</v>
      </c>
      <c r="BH220" s="174">
        <f>IF(N220="sníž. přenesená",J220,0)</f>
        <v>0</v>
      </c>
      <c r="BI220" s="174">
        <f>IF(N220="nulová",J220,0)</f>
        <v>0</v>
      </c>
      <c r="BJ220" s="18" t="s">
        <v>85</v>
      </c>
      <c r="BK220" s="174">
        <f>ROUND(I220*H220,2)</f>
        <v>0</v>
      </c>
      <c r="BL220" s="18" t="s">
        <v>143</v>
      </c>
      <c r="BM220" s="173" t="s">
        <v>785</v>
      </c>
    </row>
    <row r="221" spans="2:51" s="13" customFormat="1" ht="12">
      <c r="B221" s="175"/>
      <c r="D221" s="176" t="s">
        <v>145</v>
      </c>
      <c r="E221" s="177" t="s">
        <v>1</v>
      </c>
      <c r="F221" s="178" t="s">
        <v>786</v>
      </c>
      <c r="H221" s="177" t="s">
        <v>1</v>
      </c>
      <c r="I221" s="179"/>
      <c r="L221" s="175"/>
      <c r="M221" s="180"/>
      <c r="N221" s="181"/>
      <c r="O221" s="181"/>
      <c r="P221" s="181"/>
      <c r="Q221" s="181"/>
      <c r="R221" s="181"/>
      <c r="S221" s="181"/>
      <c r="T221" s="182"/>
      <c r="AT221" s="177" t="s">
        <v>145</v>
      </c>
      <c r="AU221" s="177" t="s">
        <v>87</v>
      </c>
      <c r="AV221" s="13" t="s">
        <v>85</v>
      </c>
      <c r="AW221" s="13" t="s">
        <v>33</v>
      </c>
      <c r="AX221" s="13" t="s">
        <v>77</v>
      </c>
      <c r="AY221" s="177" t="s">
        <v>137</v>
      </c>
    </row>
    <row r="222" spans="2:51" s="14" customFormat="1" ht="12">
      <c r="B222" s="183"/>
      <c r="D222" s="176" t="s">
        <v>145</v>
      </c>
      <c r="E222" s="184" t="s">
        <v>1</v>
      </c>
      <c r="F222" s="185" t="s">
        <v>787</v>
      </c>
      <c r="H222" s="186">
        <v>56.4</v>
      </c>
      <c r="I222" s="187"/>
      <c r="L222" s="183"/>
      <c r="M222" s="188"/>
      <c r="N222" s="189"/>
      <c r="O222" s="189"/>
      <c r="P222" s="189"/>
      <c r="Q222" s="189"/>
      <c r="R222" s="189"/>
      <c r="S222" s="189"/>
      <c r="T222" s="190"/>
      <c r="AT222" s="184" t="s">
        <v>145</v>
      </c>
      <c r="AU222" s="184" t="s">
        <v>87</v>
      </c>
      <c r="AV222" s="14" t="s">
        <v>87</v>
      </c>
      <c r="AW222" s="14" t="s">
        <v>33</v>
      </c>
      <c r="AX222" s="14" t="s">
        <v>77</v>
      </c>
      <c r="AY222" s="184" t="s">
        <v>137</v>
      </c>
    </row>
    <row r="223" spans="2:51" s="14" customFormat="1" ht="12">
      <c r="B223" s="183"/>
      <c r="D223" s="176" t="s">
        <v>145</v>
      </c>
      <c r="E223" s="184" t="s">
        <v>1</v>
      </c>
      <c r="F223" s="185" t="s">
        <v>788</v>
      </c>
      <c r="H223" s="186">
        <v>6.95</v>
      </c>
      <c r="I223" s="187"/>
      <c r="L223" s="183"/>
      <c r="M223" s="188"/>
      <c r="N223" s="189"/>
      <c r="O223" s="189"/>
      <c r="P223" s="189"/>
      <c r="Q223" s="189"/>
      <c r="R223" s="189"/>
      <c r="S223" s="189"/>
      <c r="T223" s="190"/>
      <c r="AT223" s="184" t="s">
        <v>145</v>
      </c>
      <c r="AU223" s="184" t="s">
        <v>87</v>
      </c>
      <c r="AV223" s="14" t="s">
        <v>87</v>
      </c>
      <c r="AW223" s="14" t="s">
        <v>33</v>
      </c>
      <c r="AX223" s="14" t="s">
        <v>77</v>
      </c>
      <c r="AY223" s="184" t="s">
        <v>137</v>
      </c>
    </row>
    <row r="224" spans="2:51" s="14" customFormat="1" ht="12">
      <c r="B224" s="183"/>
      <c r="D224" s="176" t="s">
        <v>145</v>
      </c>
      <c r="E224" s="184" t="s">
        <v>1</v>
      </c>
      <c r="F224" s="185" t="s">
        <v>789</v>
      </c>
      <c r="H224" s="186">
        <v>-2.52</v>
      </c>
      <c r="I224" s="187"/>
      <c r="L224" s="183"/>
      <c r="M224" s="188"/>
      <c r="N224" s="189"/>
      <c r="O224" s="189"/>
      <c r="P224" s="189"/>
      <c r="Q224" s="189"/>
      <c r="R224" s="189"/>
      <c r="S224" s="189"/>
      <c r="T224" s="190"/>
      <c r="AT224" s="184" t="s">
        <v>145</v>
      </c>
      <c r="AU224" s="184" t="s">
        <v>87</v>
      </c>
      <c r="AV224" s="14" t="s">
        <v>87</v>
      </c>
      <c r="AW224" s="14" t="s">
        <v>33</v>
      </c>
      <c r="AX224" s="14" t="s">
        <v>77</v>
      </c>
      <c r="AY224" s="184" t="s">
        <v>137</v>
      </c>
    </row>
    <row r="225" spans="2:51" s="14" customFormat="1" ht="12">
      <c r="B225" s="183"/>
      <c r="D225" s="176" t="s">
        <v>145</v>
      </c>
      <c r="E225" s="184" t="s">
        <v>1</v>
      </c>
      <c r="F225" s="185" t="s">
        <v>790</v>
      </c>
      <c r="H225" s="186">
        <v>-1.75</v>
      </c>
      <c r="I225" s="187"/>
      <c r="L225" s="183"/>
      <c r="M225" s="188"/>
      <c r="N225" s="189"/>
      <c r="O225" s="189"/>
      <c r="P225" s="189"/>
      <c r="Q225" s="189"/>
      <c r="R225" s="189"/>
      <c r="S225" s="189"/>
      <c r="T225" s="190"/>
      <c r="AT225" s="184" t="s">
        <v>145</v>
      </c>
      <c r="AU225" s="184" t="s">
        <v>87</v>
      </c>
      <c r="AV225" s="14" t="s">
        <v>87</v>
      </c>
      <c r="AW225" s="14" t="s">
        <v>33</v>
      </c>
      <c r="AX225" s="14" t="s">
        <v>77</v>
      </c>
      <c r="AY225" s="184" t="s">
        <v>137</v>
      </c>
    </row>
    <row r="226" spans="2:51" s="14" customFormat="1" ht="12">
      <c r="B226" s="183"/>
      <c r="D226" s="176" t="s">
        <v>145</v>
      </c>
      <c r="E226" s="184" t="s">
        <v>1</v>
      </c>
      <c r="F226" s="185" t="s">
        <v>791</v>
      </c>
      <c r="H226" s="186">
        <v>-4.6</v>
      </c>
      <c r="I226" s="187"/>
      <c r="L226" s="183"/>
      <c r="M226" s="188"/>
      <c r="N226" s="189"/>
      <c r="O226" s="189"/>
      <c r="P226" s="189"/>
      <c r="Q226" s="189"/>
      <c r="R226" s="189"/>
      <c r="S226" s="189"/>
      <c r="T226" s="190"/>
      <c r="AT226" s="184" t="s">
        <v>145</v>
      </c>
      <c r="AU226" s="184" t="s">
        <v>87</v>
      </c>
      <c r="AV226" s="14" t="s">
        <v>87</v>
      </c>
      <c r="AW226" s="14" t="s">
        <v>33</v>
      </c>
      <c r="AX226" s="14" t="s">
        <v>77</v>
      </c>
      <c r="AY226" s="184" t="s">
        <v>137</v>
      </c>
    </row>
    <row r="227" spans="2:51" s="15" customFormat="1" ht="12">
      <c r="B227" s="191"/>
      <c r="D227" s="176" t="s">
        <v>145</v>
      </c>
      <c r="E227" s="192" t="s">
        <v>1</v>
      </c>
      <c r="F227" s="193" t="s">
        <v>149</v>
      </c>
      <c r="H227" s="194">
        <v>54.48</v>
      </c>
      <c r="I227" s="195"/>
      <c r="L227" s="191"/>
      <c r="M227" s="196"/>
      <c r="N227" s="197"/>
      <c r="O227" s="197"/>
      <c r="P227" s="197"/>
      <c r="Q227" s="197"/>
      <c r="R227" s="197"/>
      <c r="S227" s="197"/>
      <c r="T227" s="198"/>
      <c r="AT227" s="192" t="s">
        <v>145</v>
      </c>
      <c r="AU227" s="192" t="s">
        <v>87</v>
      </c>
      <c r="AV227" s="15" t="s">
        <v>143</v>
      </c>
      <c r="AW227" s="15" t="s">
        <v>33</v>
      </c>
      <c r="AX227" s="15" t="s">
        <v>85</v>
      </c>
      <c r="AY227" s="192" t="s">
        <v>137</v>
      </c>
    </row>
    <row r="228" spans="1:65" s="2" customFormat="1" ht="16.5" customHeight="1">
      <c r="A228" s="33"/>
      <c r="B228" s="161"/>
      <c r="C228" s="162" t="s">
        <v>301</v>
      </c>
      <c r="D228" s="162" t="s">
        <v>139</v>
      </c>
      <c r="E228" s="163" t="s">
        <v>792</v>
      </c>
      <c r="F228" s="164" t="s">
        <v>793</v>
      </c>
      <c r="G228" s="165" t="s">
        <v>332</v>
      </c>
      <c r="H228" s="166">
        <v>6</v>
      </c>
      <c r="I228" s="167"/>
      <c r="J228" s="168">
        <f>ROUND(I228*H228,2)</f>
        <v>0</v>
      </c>
      <c r="K228" s="164" t="s">
        <v>1237</v>
      </c>
      <c r="L228" s="34"/>
      <c r="M228" s="169" t="s">
        <v>1</v>
      </c>
      <c r="N228" s="170" t="s">
        <v>42</v>
      </c>
      <c r="O228" s="59"/>
      <c r="P228" s="171">
        <f>O228*H228</f>
        <v>0</v>
      </c>
      <c r="Q228" s="171">
        <v>0.04555</v>
      </c>
      <c r="R228" s="171">
        <f>Q228*H228</f>
        <v>0.2733</v>
      </c>
      <c r="S228" s="171">
        <v>0</v>
      </c>
      <c r="T228" s="17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3" t="s">
        <v>143</v>
      </c>
      <c r="AT228" s="173" t="s">
        <v>139</v>
      </c>
      <c r="AU228" s="173" t="s">
        <v>87</v>
      </c>
      <c r="AY228" s="18" t="s">
        <v>137</v>
      </c>
      <c r="BE228" s="174">
        <f>IF(N228="základní",J228,0)</f>
        <v>0</v>
      </c>
      <c r="BF228" s="174">
        <f>IF(N228="snížená",J228,0)</f>
        <v>0</v>
      </c>
      <c r="BG228" s="174">
        <f>IF(N228="zákl. přenesená",J228,0)</f>
        <v>0</v>
      </c>
      <c r="BH228" s="174">
        <f>IF(N228="sníž. přenesená",J228,0)</f>
        <v>0</v>
      </c>
      <c r="BI228" s="174">
        <f>IF(N228="nulová",J228,0)</f>
        <v>0</v>
      </c>
      <c r="BJ228" s="18" t="s">
        <v>85</v>
      </c>
      <c r="BK228" s="174">
        <f>ROUND(I228*H228,2)</f>
        <v>0</v>
      </c>
      <c r="BL228" s="18" t="s">
        <v>143</v>
      </c>
      <c r="BM228" s="173" t="s">
        <v>794</v>
      </c>
    </row>
    <row r="229" spans="2:51" s="14" customFormat="1" ht="12">
      <c r="B229" s="183"/>
      <c r="D229" s="176" t="s">
        <v>145</v>
      </c>
      <c r="E229" s="184" t="s">
        <v>1</v>
      </c>
      <c r="F229" s="185" t="s">
        <v>795</v>
      </c>
      <c r="H229" s="186">
        <v>6</v>
      </c>
      <c r="I229" s="187"/>
      <c r="L229" s="183"/>
      <c r="M229" s="188"/>
      <c r="N229" s="189"/>
      <c r="O229" s="189"/>
      <c r="P229" s="189"/>
      <c r="Q229" s="189"/>
      <c r="R229" s="189"/>
      <c r="S229" s="189"/>
      <c r="T229" s="190"/>
      <c r="AT229" s="184" t="s">
        <v>145</v>
      </c>
      <c r="AU229" s="184" t="s">
        <v>87</v>
      </c>
      <c r="AV229" s="14" t="s">
        <v>87</v>
      </c>
      <c r="AW229" s="14" t="s">
        <v>33</v>
      </c>
      <c r="AX229" s="14" t="s">
        <v>85</v>
      </c>
      <c r="AY229" s="184" t="s">
        <v>137</v>
      </c>
    </row>
    <row r="230" spans="1:65" s="2" customFormat="1" ht="16.5" customHeight="1">
      <c r="A230" s="33"/>
      <c r="B230" s="161"/>
      <c r="C230" s="162" t="s">
        <v>312</v>
      </c>
      <c r="D230" s="162" t="s">
        <v>139</v>
      </c>
      <c r="E230" s="163" t="s">
        <v>796</v>
      </c>
      <c r="F230" s="164" t="s">
        <v>797</v>
      </c>
      <c r="G230" s="165" t="s">
        <v>332</v>
      </c>
      <c r="H230" s="166">
        <v>6</v>
      </c>
      <c r="I230" s="167"/>
      <c r="J230" s="168">
        <f>ROUND(I230*H230,2)</f>
        <v>0</v>
      </c>
      <c r="K230" s="164" t="s">
        <v>1237</v>
      </c>
      <c r="L230" s="34"/>
      <c r="M230" s="169" t="s">
        <v>1</v>
      </c>
      <c r="N230" s="170" t="s">
        <v>42</v>
      </c>
      <c r="O230" s="59"/>
      <c r="P230" s="171">
        <f>O230*H230</f>
        <v>0</v>
      </c>
      <c r="Q230" s="171">
        <v>0.05455</v>
      </c>
      <c r="R230" s="171">
        <f>Q230*H230</f>
        <v>0.32730000000000004</v>
      </c>
      <c r="S230" s="171">
        <v>0</v>
      </c>
      <c r="T230" s="17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3" t="s">
        <v>143</v>
      </c>
      <c r="AT230" s="173" t="s">
        <v>139</v>
      </c>
      <c r="AU230" s="173" t="s">
        <v>87</v>
      </c>
      <c r="AY230" s="18" t="s">
        <v>137</v>
      </c>
      <c r="BE230" s="174">
        <f>IF(N230="základní",J230,0)</f>
        <v>0</v>
      </c>
      <c r="BF230" s="174">
        <f>IF(N230="snížená",J230,0)</f>
        <v>0</v>
      </c>
      <c r="BG230" s="174">
        <f>IF(N230="zákl. přenesená",J230,0)</f>
        <v>0</v>
      </c>
      <c r="BH230" s="174">
        <f>IF(N230="sníž. přenesená",J230,0)</f>
        <v>0</v>
      </c>
      <c r="BI230" s="174">
        <f>IF(N230="nulová",J230,0)</f>
        <v>0</v>
      </c>
      <c r="BJ230" s="18" t="s">
        <v>85</v>
      </c>
      <c r="BK230" s="174">
        <f>ROUND(I230*H230,2)</f>
        <v>0</v>
      </c>
      <c r="BL230" s="18" t="s">
        <v>143</v>
      </c>
      <c r="BM230" s="173" t="s">
        <v>798</v>
      </c>
    </row>
    <row r="231" spans="2:51" s="14" customFormat="1" ht="12">
      <c r="B231" s="183"/>
      <c r="D231" s="176" t="s">
        <v>145</v>
      </c>
      <c r="E231" s="184" t="s">
        <v>1</v>
      </c>
      <c r="F231" s="185" t="s">
        <v>799</v>
      </c>
      <c r="H231" s="186">
        <v>6</v>
      </c>
      <c r="I231" s="187"/>
      <c r="L231" s="183"/>
      <c r="M231" s="188"/>
      <c r="N231" s="189"/>
      <c r="O231" s="189"/>
      <c r="P231" s="189"/>
      <c r="Q231" s="189"/>
      <c r="R231" s="189"/>
      <c r="S231" s="189"/>
      <c r="T231" s="190"/>
      <c r="AT231" s="184" t="s">
        <v>145</v>
      </c>
      <c r="AU231" s="184" t="s">
        <v>87</v>
      </c>
      <c r="AV231" s="14" t="s">
        <v>87</v>
      </c>
      <c r="AW231" s="14" t="s">
        <v>33</v>
      </c>
      <c r="AX231" s="14" t="s">
        <v>85</v>
      </c>
      <c r="AY231" s="184" t="s">
        <v>137</v>
      </c>
    </row>
    <row r="232" spans="1:65" s="2" customFormat="1" ht="16.5" customHeight="1">
      <c r="A232" s="33"/>
      <c r="B232" s="161"/>
      <c r="C232" s="162" t="s">
        <v>316</v>
      </c>
      <c r="D232" s="162" t="s">
        <v>139</v>
      </c>
      <c r="E232" s="163" t="s">
        <v>800</v>
      </c>
      <c r="F232" s="164" t="s">
        <v>801</v>
      </c>
      <c r="G232" s="165" t="s">
        <v>332</v>
      </c>
      <c r="H232" s="166">
        <v>3</v>
      </c>
      <c r="I232" s="167"/>
      <c r="J232" s="168">
        <f>ROUND(I232*H232,2)</f>
        <v>0</v>
      </c>
      <c r="K232" s="164" t="s">
        <v>1237</v>
      </c>
      <c r="L232" s="34"/>
      <c r="M232" s="169" t="s">
        <v>1</v>
      </c>
      <c r="N232" s="170" t="s">
        <v>42</v>
      </c>
      <c r="O232" s="59"/>
      <c r="P232" s="171">
        <f>O232*H232</f>
        <v>0</v>
      </c>
      <c r="Q232" s="171">
        <v>0.09105</v>
      </c>
      <c r="R232" s="171">
        <f>Q232*H232</f>
        <v>0.27315</v>
      </c>
      <c r="S232" s="171">
        <v>0</v>
      </c>
      <c r="T232" s="17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3" t="s">
        <v>143</v>
      </c>
      <c r="AT232" s="173" t="s">
        <v>139</v>
      </c>
      <c r="AU232" s="173" t="s">
        <v>87</v>
      </c>
      <c r="AY232" s="18" t="s">
        <v>137</v>
      </c>
      <c r="BE232" s="174">
        <f>IF(N232="základní",J232,0)</f>
        <v>0</v>
      </c>
      <c r="BF232" s="174">
        <f>IF(N232="snížená",J232,0)</f>
        <v>0</v>
      </c>
      <c r="BG232" s="174">
        <f>IF(N232="zákl. přenesená",J232,0)</f>
        <v>0</v>
      </c>
      <c r="BH232" s="174">
        <f>IF(N232="sníž. přenesená",J232,0)</f>
        <v>0</v>
      </c>
      <c r="BI232" s="174">
        <f>IF(N232="nulová",J232,0)</f>
        <v>0</v>
      </c>
      <c r="BJ232" s="18" t="s">
        <v>85</v>
      </c>
      <c r="BK232" s="174">
        <f>ROUND(I232*H232,2)</f>
        <v>0</v>
      </c>
      <c r="BL232" s="18" t="s">
        <v>143</v>
      </c>
      <c r="BM232" s="173" t="s">
        <v>802</v>
      </c>
    </row>
    <row r="233" spans="2:51" s="14" customFormat="1" ht="12">
      <c r="B233" s="183"/>
      <c r="D233" s="176" t="s">
        <v>145</v>
      </c>
      <c r="E233" s="184" t="s">
        <v>1</v>
      </c>
      <c r="F233" s="185" t="s">
        <v>803</v>
      </c>
      <c r="H233" s="186">
        <v>3</v>
      </c>
      <c r="I233" s="187"/>
      <c r="L233" s="183"/>
      <c r="M233" s="188"/>
      <c r="N233" s="189"/>
      <c r="O233" s="189"/>
      <c r="P233" s="189"/>
      <c r="Q233" s="189"/>
      <c r="R233" s="189"/>
      <c r="S233" s="189"/>
      <c r="T233" s="190"/>
      <c r="AT233" s="184" t="s">
        <v>145</v>
      </c>
      <c r="AU233" s="184" t="s">
        <v>87</v>
      </c>
      <c r="AV233" s="14" t="s">
        <v>87</v>
      </c>
      <c r="AW233" s="14" t="s">
        <v>33</v>
      </c>
      <c r="AX233" s="14" t="s">
        <v>85</v>
      </c>
      <c r="AY233" s="184" t="s">
        <v>137</v>
      </c>
    </row>
    <row r="234" spans="1:65" s="2" customFormat="1" ht="21.75" customHeight="1">
      <c r="A234" s="33"/>
      <c r="B234" s="161"/>
      <c r="C234" s="162" t="s">
        <v>322</v>
      </c>
      <c r="D234" s="162" t="s">
        <v>139</v>
      </c>
      <c r="E234" s="163" t="s">
        <v>804</v>
      </c>
      <c r="F234" s="164" t="s">
        <v>805</v>
      </c>
      <c r="G234" s="165" t="s">
        <v>269</v>
      </c>
      <c r="H234" s="166">
        <v>8</v>
      </c>
      <c r="I234" s="167"/>
      <c r="J234" s="168">
        <f>ROUND(I234*H234,2)</f>
        <v>0</v>
      </c>
      <c r="K234" s="164" t="s">
        <v>1237</v>
      </c>
      <c r="L234" s="34"/>
      <c r="M234" s="169" t="s">
        <v>1</v>
      </c>
      <c r="N234" s="170" t="s">
        <v>42</v>
      </c>
      <c r="O234" s="59"/>
      <c r="P234" s="171">
        <f>O234*H234</f>
        <v>0</v>
      </c>
      <c r="Q234" s="171">
        <v>0.00075</v>
      </c>
      <c r="R234" s="171">
        <f>Q234*H234</f>
        <v>0.006</v>
      </c>
      <c r="S234" s="171">
        <v>0</v>
      </c>
      <c r="T234" s="17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3" t="s">
        <v>143</v>
      </c>
      <c r="AT234" s="173" t="s">
        <v>139</v>
      </c>
      <c r="AU234" s="173" t="s">
        <v>87</v>
      </c>
      <c r="AY234" s="18" t="s">
        <v>137</v>
      </c>
      <c r="BE234" s="174">
        <f>IF(N234="základní",J234,0)</f>
        <v>0</v>
      </c>
      <c r="BF234" s="174">
        <f>IF(N234="snížená",J234,0)</f>
        <v>0</v>
      </c>
      <c r="BG234" s="174">
        <f>IF(N234="zákl. přenesená",J234,0)</f>
        <v>0</v>
      </c>
      <c r="BH234" s="174">
        <f>IF(N234="sníž. přenesená",J234,0)</f>
        <v>0</v>
      </c>
      <c r="BI234" s="174">
        <f>IF(N234="nulová",J234,0)</f>
        <v>0</v>
      </c>
      <c r="BJ234" s="18" t="s">
        <v>85</v>
      </c>
      <c r="BK234" s="174">
        <f>ROUND(I234*H234,2)</f>
        <v>0</v>
      </c>
      <c r="BL234" s="18" t="s">
        <v>143</v>
      </c>
      <c r="BM234" s="173" t="s">
        <v>806</v>
      </c>
    </row>
    <row r="235" spans="2:51" s="14" customFormat="1" ht="12">
      <c r="B235" s="183"/>
      <c r="D235" s="176" t="s">
        <v>145</v>
      </c>
      <c r="E235" s="184" t="s">
        <v>1</v>
      </c>
      <c r="F235" s="185" t="s">
        <v>807</v>
      </c>
      <c r="H235" s="186">
        <v>2.5</v>
      </c>
      <c r="I235" s="187"/>
      <c r="L235" s="183"/>
      <c r="M235" s="188"/>
      <c r="N235" s="189"/>
      <c r="O235" s="189"/>
      <c r="P235" s="189"/>
      <c r="Q235" s="189"/>
      <c r="R235" s="189"/>
      <c r="S235" s="189"/>
      <c r="T235" s="190"/>
      <c r="AT235" s="184" t="s">
        <v>145</v>
      </c>
      <c r="AU235" s="184" t="s">
        <v>87</v>
      </c>
      <c r="AV235" s="14" t="s">
        <v>87</v>
      </c>
      <c r="AW235" s="14" t="s">
        <v>33</v>
      </c>
      <c r="AX235" s="14" t="s">
        <v>77</v>
      </c>
      <c r="AY235" s="184" t="s">
        <v>137</v>
      </c>
    </row>
    <row r="236" spans="2:51" s="14" customFormat="1" ht="12">
      <c r="B236" s="183"/>
      <c r="D236" s="176" t="s">
        <v>145</v>
      </c>
      <c r="E236" s="184" t="s">
        <v>1</v>
      </c>
      <c r="F236" s="185" t="s">
        <v>808</v>
      </c>
      <c r="H236" s="186">
        <v>3</v>
      </c>
      <c r="I236" s="187"/>
      <c r="L236" s="183"/>
      <c r="M236" s="188"/>
      <c r="N236" s="189"/>
      <c r="O236" s="189"/>
      <c r="P236" s="189"/>
      <c r="Q236" s="189"/>
      <c r="R236" s="189"/>
      <c r="S236" s="189"/>
      <c r="T236" s="190"/>
      <c r="AT236" s="184" t="s">
        <v>145</v>
      </c>
      <c r="AU236" s="184" t="s">
        <v>87</v>
      </c>
      <c r="AV236" s="14" t="s">
        <v>87</v>
      </c>
      <c r="AW236" s="14" t="s">
        <v>33</v>
      </c>
      <c r="AX236" s="14" t="s">
        <v>77</v>
      </c>
      <c r="AY236" s="184" t="s">
        <v>137</v>
      </c>
    </row>
    <row r="237" spans="2:51" s="14" customFormat="1" ht="12">
      <c r="B237" s="183"/>
      <c r="D237" s="176" t="s">
        <v>145</v>
      </c>
      <c r="E237" s="184" t="s">
        <v>1</v>
      </c>
      <c r="F237" s="185" t="s">
        <v>809</v>
      </c>
      <c r="H237" s="186">
        <v>2.5</v>
      </c>
      <c r="I237" s="187"/>
      <c r="L237" s="183"/>
      <c r="M237" s="188"/>
      <c r="N237" s="189"/>
      <c r="O237" s="189"/>
      <c r="P237" s="189"/>
      <c r="Q237" s="189"/>
      <c r="R237" s="189"/>
      <c r="S237" s="189"/>
      <c r="T237" s="190"/>
      <c r="AT237" s="184" t="s">
        <v>145</v>
      </c>
      <c r="AU237" s="184" t="s">
        <v>87</v>
      </c>
      <c r="AV237" s="14" t="s">
        <v>87</v>
      </c>
      <c r="AW237" s="14" t="s">
        <v>33</v>
      </c>
      <c r="AX237" s="14" t="s">
        <v>77</v>
      </c>
      <c r="AY237" s="184" t="s">
        <v>137</v>
      </c>
    </row>
    <row r="238" spans="2:51" s="15" customFormat="1" ht="12">
      <c r="B238" s="191"/>
      <c r="D238" s="176" t="s">
        <v>145</v>
      </c>
      <c r="E238" s="192" t="s">
        <v>1</v>
      </c>
      <c r="F238" s="193" t="s">
        <v>149</v>
      </c>
      <c r="H238" s="194">
        <v>8</v>
      </c>
      <c r="I238" s="195"/>
      <c r="L238" s="191"/>
      <c r="M238" s="196"/>
      <c r="N238" s="197"/>
      <c r="O238" s="197"/>
      <c r="P238" s="197"/>
      <c r="Q238" s="197"/>
      <c r="R238" s="197"/>
      <c r="S238" s="197"/>
      <c r="T238" s="198"/>
      <c r="AT238" s="192" t="s">
        <v>145</v>
      </c>
      <c r="AU238" s="192" t="s">
        <v>87</v>
      </c>
      <c r="AV238" s="15" t="s">
        <v>143</v>
      </c>
      <c r="AW238" s="15" t="s">
        <v>33</v>
      </c>
      <c r="AX238" s="15" t="s">
        <v>85</v>
      </c>
      <c r="AY238" s="192" t="s">
        <v>137</v>
      </c>
    </row>
    <row r="239" spans="1:65" s="2" customFormat="1" ht="21.75" customHeight="1">
      <c r="A239" s="33"/>
      <c r="B239" s="161"/>
      <c r="C239" s="162" t="s">
        <v>329</v>
      </c>
      <c r="D239" s="162" t="s">
        <v>139</v>
      </c>
      <c r="E239" s="163" t="s">
        <v>810</v>
      </c>
      <c r="F239" s="164" t="s">
        <v>811</v>
      </c>
      <c r="G239" s="165" t="s">
        <v>142</v>
      </c>
      <c r="H239" s="166">
        <v>11.7</v>
      </c>
      <c r="I239" s="167"/>
      <c r="J239" s="168">
        <f>ROUND(I239*H239,2)</f>
        <v>0</v>
      </c>
      <c r="K239" s="164" t="s">
        <v>1237</v>
      </c>
      <c r="L239" s="34"/>
      <c r="M239" s="169" t="s">
        <v>1</v>
      </c>
      <c r="N239" s="170" t="s">
        <v>42</v>
      </c>
      <c r="O239" s="59"/>
      <c r="P239" s="171">
        <f>O239*H239</f>
        <v>0</v>
      </c>
      <c r="Q239" s="171">
        <v>0.06843</v>
      </c>
      <c r="R239" s="171">
        <f>Q239*H239</f>
        <v>0.800631</v>
      </c>
      <c r="S239" s="171">
        <v>0</v>
      </c>
      <c r="T239" s="17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3" t="s">
        <v>143</v>
      </c>
      <c r="AT239" s="173" t="s">
        <v>139</v>
      </c>
      <c r="AU239" s="173" t="s">
        <v>87</v>
      </c>
      <c r="AY239" s="18" t="s">
        <v>137</v>
      </c>
      <c r="BE239" s="174">
        <f>IF(N239="základní",J239,0)</f>
        <v>0</v>
      </c>
      <c r="BF239" s="174">
        <f>IF(N239="snížená",J239,0)</f>
        <v>0</v>
      </c>
      <c r="BG239" s="174">
        <f>IF(N239="zákl. přenesená",J239,0)</f>
        <v>0</v>
      </c>
      <c r="BH239" s="174">
        <f>IF(N239="sníž. přenesená",J239,0)</f>
        <v>0</v>
      </c>
      <c r="BI239" s="174">
        <f>IF(N239="nulová",J239,0)</f>
        <v>0</v>
      </c>
      <c r="BJ239" s="18" t="s">
        <v>85</v>
      </c>
      <c r="BK239" s="174">
        <f>ROUND(I239*H239,2)</f>
        <v>0</v>
      </c>
      <c r="BL239" s="18" t="s">
        <v>143</v>
      </c>
      <c r="BM239" s="173" t="s">
        <v>812</v>
      </c>
    </row>
    <row r="240" spans="2:51" s="14" customFormat="1" ht="12">
      <c r="B240" s="183"/>
      <c r="D240" s="176" t="s">
        <v>145</v>
      </c>
      <c r="E240" s="184" t="s">
        <v>1</v>
      </c>
      <c r="F240" s="185" t="s">
        <v>813</v>
      </c>
      <c r="H240" s="186">
        <v>11.7</v>
      </c>
      <c r="I240" s="187"/>
      <c r="L240" s="183"/>
      <c r="M240" s="188"/>
      <c r="N240" s="189"/>
      <c r="O240" s="189"/>
      <c r="P240" s="189"/>
      <c r="Q240" s="189"/>
      <c r="R240" s="189"/>
      <c r="S240" s="189"/>
      <c r="T240" s="190"/>
      <c r="AT240" s="184" t="s">
        <v>145</v>
      </c>
      <c r="AU240" s="184" t="s">
        <v>87</v>
      </c>
      <c r="AV240" s="14" t="s">
        <v>87</v>
      </c>
      <c r="AW240" s="14" t="s">
        <v>33</v>
      </c>
      <c r="AX240" s="14" t="s">
        <v>77</v>
      </c>
      <c r="AY240" s="184" t="s">
        <v>137</v>
      </c>
    </row>
    <row r="241" spans="2:51" s="15" customFormat="1" ht="12">
      <c r="B241" s="191"/>
      <c r="D241" s="176" t="s">
        <v>145</v>
      </c>
      <c r="E241" s="192" t="s">
        <v>1</v>
      </c>
      <c r="F241" s="193" t="s">
        <v>149</v>
      </c>
      <c r="H241" s="194">
        <v>11.7</v>
      </c>
      <c r="I241" s="195"/>
      <c r="L241" s="191"/>
      <c r="M241" s="196"/>
      <c r="N241" s="197"/>
      <c r="O241" s="197"/>
      <c r="P241" s="197"/>
      <c r="Q241" s="197"/>
      <c r="R241" s="197"/>
      <c r="S241" s="197"/>
      <c r="T241" s="198"/>
      <c r="AT241" s="192" t="s">
        <v>145</v>
      </c>
      <c r="AU241" s="192" t="s">
        <v>87</v>
      </c>
      <c r="AV241" s="15" t="s">
        <v>143</v>
      </c>
      <c r="AW241" s="15" t="s">
        <v>33</v>
      </c>
      <c r="AX241" s="15" t="s">
        <v>85</v>
      </c>
      <c r="AY241" s="192" t="s">
        <v>137</v>
      </c>
    </row>
    <row r="242" spans="2:63" s="12" customFormat="1" ht="22.9" customHeight="1">
      <c r="B242" s="148"/>
      <c r="D242" s="149" t="s">
        <v>76</v>
      </c>
      <c r="E242" s="159" t="s">
        <v>143</v>
      </c>
      <c r="F242" s="159" t="s">
        <v>347</v>
      </c>
      <c r="I242" s="151"/>
      <c r="J242" s="160">
        <f>BK242</f>
        <v>0</v>
      </c>
      <c r="L242" s="148"/>
      <c r="M242" s="153"/>
      <c r="N242" s="154"/>
      <c r="O242" s="154"/>
      <c r="P242" s="155">
        <f>SUM(P243:P266)</f>
        <v>0</v>
      </c>
      <c r="Q242" s="154"/>
      <c r="R242" s="155">
        <f>SUM(R243:R266)</f>
        <v>11.17775194</v>
      </c>
      <c r="S242" s="154"/>
      <c r="T242" s="156">
        <f>SUM(T243:T266)</f>
        <v>0</v>
      </c>
      <c r="AR242" s="149" t="s">
        <v>85</v>
      </c>
      <c r="AT242" s="157" t="s">
        <v>76</v>
      </c>
      <c r="AU242" s="157" t="s">
        <v>85</v>
      </c>
      <c r="AY242" s="149" t="s">
        <v>137</v>
      </c>
      <c r="BK242" s="158">
        <f>SUM(BK243:BK266)</f>
        <v>0</v>
      </c>
    </row>
    <row r="243" spans="1:65" s="2" customFormat="1" ht="21.75" customHeight="1">
      <c r="A243" s="33"/>
      <c r="B243" s="161"/>
      <c r="C243" s="162" t="s">
        <v>335</v>
      </c>
      <c r="D243" s="162" t="s">
        <v>139</v>
      </c>
      <c r="E243" s="163" t="s">
        <v>814</v>
      </c>
      <c r="F243" s="164" t="s">
        <v>815</v>
      </c>
      <c r="G243" s="165" t="s">
        <v>142</v>
      </c>
      <c r="H243" s="166">
        <v>20.825</v>
      </c>
      <c r="I243" s="167"/>
      <c r="J243" s="168">
        <f>ROUND(I243*H243,2)</f>
        <v>0</v>
      </c>
      <c r="K243" s="164" t="s">
        <v>1237</v>
      </c>
      <c r="L243" s="34"/>
      <c r="M243" s="169" t="s">
        <v>1</v>
      </c>
      <c r="N243" s="170" t="s">
        <v>42</v>
      </c>
      <c r="O243" s="59"/>
      <c r="P243" s="171">
        <f>O243*H243</f>
        <v>0</v>
      </c>
      <c r="Q243" s="171">
        <v>0.39758</v>
      </c>
      <c r="R243" s="171">
        <f>Q243*H243</f>
        <v>8.2796035</v>
      </c>
      <c r="S243" s="171">
        <v>0</v>
      </c>
      <c r="T243" s="17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3" t="s">
        <v>143</v>
      </c>
      <c r="AT243" s="173" t="s">
        <v>139</v>
      </c>
      <c r="AU243" s="173" t="s">
        <v>87</v>
      </c>
      <c r="AY243" s="18" t="s">
        <v>137</v>
      </c>
      <c r="BE243" s="174">
        <f>IF(N243="základní",J243,0)</f>
        <v>0</v>
      </c>
      <c r="BF243" s="174">
        <f>IF(N243="snížená",J243,0)</f>
        <v>0</v>
      </c>
      <c r="BG243" s="174">
        <f>IF(N243="zákl. přenesená",J243,0)</f>
        <v>0</v>
      </c>
      <c r="BH243" s="174">
        <f>IF(N243="sníž. přenesená",J243,0)</f>
        <v>0</v>
      </c>
      <c r="BI243" s="174">
        <f>IF(N243="nulová",J243,0)</f>
        <v>0</v>
      </c>
      <c r="BJ243" s="18" t="s">
        <v>85</v>
      </c>
      <c r="BK243" s="174">
        <f>ROUND(I243*H243,2)</f>
        <v>0</v>
      </c>
      <c r="BL243" s="18" t="s">
        <v>143</v>
      </c>
      <c r="BM243" s="173" t="s">
        <v>816</v>
      </c>
    </row>
    <row r="244" spans="2:51" s="14" customFormat="1" ht="12">
      <c r="B244" s="183"/>
      <c r="D244" s="176" t="s">
        <v>145</v>
      </c>
      <c r="E244" s="184" t="s">
        <v>1</v>
      </c>
      <c r="F244" s="185" t="s">
        <v>817</v>
      </c>
      <c r="H244" s="186">
        <v>20.825</v>
      </c>
      <c r="I244" s="187"/>
      <c r="L244" s="183"/>
      <c r="M244" s="188"/>
      <c r="N244" s="189"/>
      <c r="O244" s="189"/>
      <c r="P244" s="189"/>
      <c r="Q244" s="189"/>
      <c r="R244" s="189"/>
      <c r="S244" s="189"/>
      <c r="T244" s="190"/>
      <c r="AT244" s="184" t="s">
        <v>145</v>
      </c>
      <c r="AU244" s="184" t="s">
        <v>87</v>
      </c>
      <c r="AV244" s="14" t="s">
        <v>87</v>
      </c>
      <c r="AW244" s="14" t="s">
        <v>33</v>
      </c>
      <c r="AX244" s="14" t="s">
        <v>85</v>
      </c>
      <c r="AY244" s="184" t="s">
        <v>137</v>
      </c>
    </row>
    <row r="245" spans="1:65" s="2" customFormat="1" ht="21.75" customHeight="1">
      <c r="A245" s="33"/>
      <c r="B245" s="161"/>
      <c r="C245" s="162" t="s">
        <v>339</v>
      </c>
      <c r="D245" s="162" t="s">
        <v>139</v>
      </c>
      <c r="E245" s="163" t="s">
        <v>818</v>
      </c>
      <c r="F245" s="164" t="s">
        <v>819</v>
      </c>
      <c r="G245" s="165" t="s">
        <v>269</v>
      </c>
      <c r="H245" s="166">
        <v>14.5</v>
      </c>
      <c r="I245" s="167"/>
      <c r="J245" s="168">
        <f>ROUND(I245*H245,2)</f>
        <v>0</v>
      </c>
      <c r="K245" s="164" t="s">
        <v>1237</v>
      </c>
      <c r="L245" s="34"/>
      <c r="M245" s="169" t="s">
        <v>1</v>
      </c>
      <c r="N245" s="170" t="s">
        <v>42</v>
      </c>
      <c r="O245" s="59"/>
      <c r="P245" s="171">
        <f>O245*H245</f>
        <v>0</v>
      </c>
      <c r="Q245" s="171">
        <v>0.01515</v>
      </c>
      <c r="R245" s="171">
        <f>Q245*H245</f>
        <v>0.219675</v>
      </c>
      <c r="S245" s="171">
        <v>0</v>
      </c>
      <c r="T245" s="17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3" t="s">
        <v>143</v>
      </c>
      <c r="AT245" s="173" t="s">
        <v>139</v>
      </c>
      <c r="AU245" s="173" t="s">
        <v>87</v>
      </c>
      <c r="AY245" s="18" t="s">
        <v>137</v>
      </c>
      <c r="BE245" s="174">
        <f>IF(N245="základní",J245,0)</f>
        <v>0</v>
      </c>
      <c r="BF245" s="174">
        <f>IF(N245="snížená",J245,0)</f>
        <v>0</v>
      </c>
      <c r="BG245" s="174">
        <f>IF(N245="zákl. přenesená",J245,0)</f>
        <v>0</v>
      </c>
      <c r="BH245" s="174">
        <f>IF(N245="sníž. přenesená",J245,0)</f>
        <v>0</v>
      </c>
      <c r="BI245" s="174">
        <f>IF(N245="nulová",J245,0)</f>
        <v>0</v>
      </c>
      <c r="BJ245" s="18" t="s">
        <v>85</v>
      </c>
      <c r="BK245" s="174">
        <f>ROUND(I245*H245,2)</f>
        <v>0</v>
      </c>
      <c r="BL245" s="18" t="s">
        <v>143</v>
      </c>
      <c r="BM245" s="173" t="s">
        <v>820</v>
      </c>
    </row>
    <row r="246" spans="2:51" s="14" customFormat="1" ht="12">
      <c r="B246" s="183"/>
      <c r="D246" s="176" t="s">
        <v>145</v>
      </c>
      <c r="E246" s="184" t="s">
        <v>1</v>
      </c>
      <c r="F246" s="185" t="s">
        <v>821</v>
      </c>
      <c r="H246" s="186">
        <v>14.5</v>
      </c>
      <c r="I246" s="187"/>
      <c r="L246" s="183"/>
      <c r="M246" s="188"/>
      <c r="N246" s="189"/>
      <c r="O246" s="189"/>
      <c r="P246" s="189"/>
      <c r="Q246" s="189"/>
      <c r="R246" s="189"/>
      <c r="S246" s="189"/>
      <c r="T246" s="190"/>
      <c r="AT246" s="184" t="s">
        <v>145</v>
      </c>
      <c r="AU246" s="184" t="s">
        <v>87</v>
      </c>
      <c r="AV246" s="14" t="s">
        <v>87</v>
      </c>
      <c r="AW246" s="14" t="s">
        <v>33</v>
      </c>
      <c r="AX246" s="14" t="s">
        <v>85</v>
      </c>
      <c r="AY246" s="184" t="s">
        <v>137</v>
      </c>
    </row>
    <row r="247" spans="1:65" s="2" customFormat="1" ht="21.75" customHeight="1">
      <c r="A247" s="33"/>
      <c r="B247" s="161"/>
      <c r="C247" s="162" t="s">
        <v>343</v>
      </c>
      <c r="D247" s="162" t="s">
        <v>139</v>
      </c>
      <c r="E247" s="163" t="s">
        <v>822</v>
      </c>
      <c r="F247" s="164" t="s">
        <v>823</v>
      </c>
      <c r="G247" s="165" t="s">
        <v>269</v>
      </c>
      <c r="H247" s="166">
        <v>13.9</v>
      </c>
      <c r="I247" s="167"/>
      <c r="J247" s="168">
        <f>ROUND(I247*H247,2)</f>
        <v>0</v>
      </c>
      <c r="K247" s="164" t="s">
        <v>1237</v>
      </c>
      <c r="L247" s="34"/>
      <c r="M247" s="169" t="s">
        <v>1</v>
      </c>
      <c r="N247" s="170" t="s">
        <v>42</v>
      </c>
      <c r="O247" s="59"/>
      <c r="P247" s="171">
        <f>O247*H247</f>
        <v>0</v>
      </c>
      <c r="Q247" s="171">
        <v>0.02257</v>
      </c>
      <c r="R247" s="171">
        <f>Q247*H247</f>
        <v>0.31372300000000003</v>
      </c>
      <c r="S247" s="171">
        <v>0</v>
      </c>
      <c r="T247" s="17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3" t="s">
        <v>143</v>
      </c>
      <c r="AT247" s="173" t="s">
        <v>139</v>
      </c>
      <c r="AU247" s="173" t="s">
        <v>87</v>
      </c>
      <c r="AY247" s="18" t="s">
        <v>137</v>
      </c>
      <c r="BE247" s="174">
        <f>IF(N247="základní",J247,0)</f>
        <v>0</v>
      </c>
      <c r="BF247" s="174">
        <f>IF(N247="snížená",J247,0)</f>
        <v>0</v>
      </c>
      <c r="BG247" s="174">
        <f>IF(N247="zákl. přenesená",J247,0)</f>
        <v>0</v>
      </c>
      <c r="BH247" s="174">
        <f>IF(N247="sníž. přenesená",J247,0)</f>
        <v>0</v>
      </c>
      <c r="BI247" s="174">
        <f>IF(N247="nulová",J247,0)</f>
        <v>0</v>
      </c>
      <c r="BJ247" s="18" t="s">
        <v>85</v>
      </c>
      <c r="BK247" s="174">
        <f>ROUND(I247*H247,2)</f>
        <v>0</v>
      </c>
      <c r="BL247" s="18" t="s">
        <v>143</v>
      </c>
      <c r="BM247" s="173" t="s">
        <v>824</v>
      </c>
    </row>
    <row r="248" spans="2:51" s="14" customFormat="1" ht="12">
      <c r="B248" s="183"/>
      <c r="D248" s="176" t="s">
        <v>145</v>
      </c>
      <c r="E248" s="184" t="s">
        <v>1</v>
      </c>
      <c r="F248" s="185" t="s">
        <v>825</v>
      </c>
      <c r="H248" s="186">
        <v>13.9</v>
      </c>
      <c r="I248" s="187"/>
      <c r="L248" s="183"/>
      <c r="M248" s="188"/>
      <c r="N248" s="189"/>
      <c r="O248" s="189"/>
      <c r="P248" s="189"/>
      <c r="Q248" s="189"/>
      <c r="R248" s="189"/>
      <c r="S248" s="189"/>
      <c r="T248" s="190"/>
      <c r="AT248" s="184" t="s">
        <v>145</v>
      </c>
      <c r="AU248" s="184" t="s">
        <v>87</v>
      </c>
      <c r="AV248" s="14" t="s">
        <v>87</v>
      </c>
      <c r="AW248" s="14" t="s">
        <v>33</v>
      </c>
      <c r="AX248" s="14" t="s">
        <v>85</v>
      </c>
      <c r="AY248" s="184" t="s">
        <v>137</v>
      </c>
    </row>
    <row r="249" spans="1:65" s="2" customFormat="1" ht="16.5" customHeight="1">
      <c r="A249" s="33"/>
      <c r="B249" s="161"/>
      <c r="C249" s="162" t="s">
        <v>348</v>
      </c>
      <c r="D249" s="162" t="s">
        <v>139</v>
      </c>
      <c r="E249" s="163" t="s">
        <v>826</v>
      </c>
      <c r="F249" s="164" t="s">
        <v>827</v>
      </c>
      <c r="G249" s="165" t="s">
        <v>157</v>
      </c>
      <c r="H249" s="166">
        <v>0.921</v>
      </c>
      <c r="I249" s="167"/>
      <c r="J249" s="168">
        <f>ROUND(I249*H249,2)</f>
        <v>0</v>
      </c>
      <c r="K249" s="164" t="s">
        <v>1237</v>
      </c>
      <c r="L249" s="34"/>
      <c r="M249" s="169" t="s">
        <v>1</v>
      </c>
      <c r="N249" s="170" t="s">
        <v>42</v>
      </c>
      <c r="O249" s="59"/>
      <c r="P249" s="171">
        <f>O249*H249</f>
        <v>0</v>
      </c>
      <c r="Q249" s="171">
        <v>2.4534</v>
      </c>
      <c r="R249" s="171">
        <f>Q249*H249</f>
        <v>2.2595814</v>
      </c>
      <c r="S249" s="171">
        <v>0</v>
      </c>
      <c r="T249" s="17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3" t="s">
        <v>143</v>
      </c>
      <c r="AT249" s="173" t="s">
        <v>139</v>
      </c>
      <c r="AU249" s="173" t="s">
        <v>87</v>
      </c>
      <c r="AY249" s="18" t="s">
        <v>137</v>
      </c>
      <c r="BE249" s="174">
        <f>IF(N249="základní",J249,0)</f>
        <v>0</v>
      </c>
      <c r="BF249" s="174">
        <f>IF(N249="snížená",J249,0)</f>
        <v>0</v>
      </c>
      <c r="BG249" s="174">
        <f>IF(N249="zákl. přenesená",J249,0)</f>
        <v>0</v>
      </c>
      <c r="BH249" s="174">
        <f>IF(N249="sníž. přenesená",J249,0)</f>
        <v>0</v>
      </c>
      <c r="BI249" s="174">
        <f>IF(N249="nulová",J249,0)</f>
        <v>0</v>
      </c>
      <c r="BJ249" s="18" t="s">
        <v>85</v>
      </c>
      <c r="BK249" s="174">
        <f>ROUND(I249*H249,2)</f>
        <v>0</v>
      </c>
      <c r="BL249" s="18" t="s">
        <v>143</v>
      </c>
      <c r="BM249" s="173" t="s">
        <v>828</v>
      </c>
    </row>
    <row r="250" spans="2:51" s="14" customFormat="1" ht="12">
      <c r="B250" s="183"/>
      <c r="D250" s="176" t="s">
        <v>145</v>
      </c>
      <c r="E250" s="184" t="s">
        <v>1</v>
      </c>
      <c r="F250" s="185" t="s">
        <v>829</v>
      </c>
      <c r="H250" s="186">
        <v>0.184</v>
      </c>
      <c r="I250" s="187"/>
      <c r="L250" s="183"/>
      <c r="M250" s="188"/>
      <c r="N250" s="189"/>
      <c r="O250" s="189"/>
      <c r="P250" s="189"/>
      <c r="Q250" s="189"/>
      <c r="R250" s="189"/>
      <c r="S250" s="189"/>
      <c r="T250" s="190"/>
      <c r="AT250" s="184" t="s">
        <v>145</v>
      </c>
      <c r="AU250" s="184" t="s">
        <v>87</v>
      </c>
      <c r="AV250" s="14" t="s">
        <v>87</v>
      </c>
      <c r="AW250" s="14" t="s">
        <v>33</v>
      </c>
      <c r="AX250" s="14" t="s">
        <v>77</v>
      </c>
      <c r="AY250" s="184" t="s">
        <v>137</v>
      </c>
    </row>
    <row r="251" spans="2:51" s="14" customFormat="1" ht="12">
      <c r="B251" s="183"/>
      <c r="D251" s="176" t="s">
        <v>145</v>
      </c>
      <c r="E251" s="184" t="s">
        <v>1</v>
      </c>
      <c r="F251" s="185" t="s">
        <v>830</v>
      </c>
      <c r="H251" s="186">
        <v>0.338</v>
      </c>
      <c r="I251" s="187"/>
      <c r="L251" s="183"/>
      <c r="M251" s="188"/>
      <c r="N251" s="189"/>
      <c r="O251" s="189"/>
      <c r="P251" s="189"/>
      <c r="Q251" s="189"/>
      <c r="R251" s="189"/>
      <c r="S251" s="189"/>
      <c r="T251" s="190"/>
      <c r="AT251" s="184" t="s">
        <v>145</v>
      </c>
      <c r="AU251" s="184" t="s">
        <v>87</v>
      </c>
      <c r="AV251" s="14" t="s">
        <v>87</v>
      </c>
      <c r="AW251" s="14" t="s">
        <v>33</v>
      </c>
      <c r="AX251" s="14" t="s">
        <v>77</v>
      </c>
      <c r="AY251" s="184" t="s">
        <v>137</v>
      </c>
    </row>
    <row r="252" spans="2:51" s="13" customFormat="1" ht="12">
      <c r="B252" s="175"/>
      <c r="D252" s="176" t="s">
        <v>145</v>
      </c>
      <c r="E252" s="177" t="s">
        <v>1</v>
      </c>
      <c r="F252" s="178" t="s">
        <v>831</v>
      </c>
      <c r="H252" s="177" t="s">
        <v>1</v>
      </c>
      <c r="I252" s="179"/>
      <c r="L252" s="175"/>
      <c r="M252" s="180"/>
      <c r="N252" s="181"/>
      <c r="O252" s="181"/>
      <c r="P252" s="181"/>
      <c r="Q252" s="181"/>
      <c r="R252" s="181"/>
      <c r="S252" s="181"/>
      <c r="T252" s="182"/>
      <c r="AT252" s="177" t="s">
        <v>145</v>
      </c>
      <c r="AU252" s="177" t="s">
        <v>87</v>
      </c>
      <c r="AV252" s="13" t="s">
        <v>85</v>
      </c>
      <c r="AW252" s="13" t="s">
        <v>33</v>
      </c>
      <c r="AX252" s="13" t="s">
        <v>77</v>
      </c>
      <c r="AY252" s="177" t="s">
        <v>137</v>
      </c>
    </row>
    <row r="253" spans="2:51" s="14" customFormat="1" ht="12">
      <c r="B253" s="183"/>
      <c r="D253" s="176" t="s">
        <v>145</v>
      </c>
      <c r="E253" s="184" t="s">
        <v>1</v>
      </c>
      <c r="F253" s="185" t="s">
        <v>832</v>
      </c>
      <c r="H253" s="186">
        <v>0.399</v>
      </c>
      <c r="I253" s="187"/>
      <c r="L253" s="183"/>
      <c r="M253" s="188"/>
      <c r="N253" s="189"/>
      <c r="O253" s="189"/>
      <c r="P253" s="189"/>
      <c r="Q253" s="189"/>
      <c r="R253" s="189"/>
      <c r="S253" s="189"/>
      <c r="T253" s="190"/>
      <c r="AT253" s="184" t="s">
        <v>145</v>
      </c>
      <c r="AU253" s="184" t="s">
        <v>87</v>
      </c>
      <c r="AV253" s="14" t="s">
        <v>87</v>
      </c>
      <c r="AW253" s="14" t="s">
        <v>33</v>
      </c>
      <c r="AX253" s="14" t="s">
        <v>77</v>
      </c>
      <c r="AY253" s="184" t="s">
        <v>137</v>
      </c>
    </row>
    <row r="254" spans="2:51" s="15" customFormat="1" ht="12">
      <c r="B254" s="191"/>
      <c r="D254" s="176" t="s">
        <v>145</v>
      </c>
      <c r="E254" s="192" t="s">
        <v>1</v>
      </c>
      <c r="F254" s="193" t="s">
        <v>149</v>
      </c>
      <c r="H254" s="194">
        <v>0.921</v>
      </c>
      <c r="I254" s="195"/>
      <c r="L254" s="191"/>
      <c r="M254" s="196"/>
      <c r="N254" s="197"/>
      <c r="O254" s="197"/>
      <c r="P254" s="197"/>
      <c r="Q254" s="197"/>
      <c r="R254" s="197"/>
      <c r="S254" s="197"/>
      <c r="T254" s="198"/>
      <c r="AT254" s="192" t="s">
        <v>145</v>
      </c>
      <c r="AU254" s="192" t="s">
        <v>87</v>
      </c>
      <c r="AV254" s="15" t="s">
        <v>143</v>
      </c>
      <c r="AW254" s="15" t="s">
        <v>33</v>
      </c>
      <c r="AX254" s="15" t="s">
        <v>85</v>
      </c>
      <c r="AY254" s="192" t="s">
        <v>137</v>
      </c>
    </row>
    <row r="255" spans="1:65" s="2" customFormat="1" ht="16.5" customHeight="1">
      <c r="A255" s="33"/>
      <c r="B255" s="161"/>
      <c r="C255" s="162" t="s">
        <v>355</v>
      </c>
      <c r="D255" s="162" t="s">
        <v>139</v>
      </c>
      <c r="E255" s="163" t="s">
        <v>833</v>
      </c>
      <c r="F255" s="164" t="s">
        <v>834</v>
      </c>
      <c r="G255" s="165" t="s">
        <v>142</v>
      </c>
      <c r="H255" s="166">
        <v>1.995</v>
      </c>
      <c r="I255" s="167"/>
      <c r="J255" s="168">
        <f>ROUND(I255*H255,2)</f>
        <v>0</v>
      </c>
      <c r="K255" s="164" t="s">
        <v>1237</v>
      </c>
      <c r="L255" s="34"/>
      <c r="M255" s="169" t="s">
        <v>1</v>
      </c>
      <c r="N255" s="170" t="s">
        <v>42</v>
      </c>
      <c r="O255" s="59"/>
      <c r="P255" s="171">
        <f>O255*H255</f>
        <v>0</v>
      </c>
      <c r="Q255" s="171">
        <v>0.00576</v>
      </c>
      <c r="R255" s="171">
        <f>Q255*H255</f>
        <v>0.011491200000000002</v>
      </c>
      <c r="S255" s="171">
        <v>0</v>
      </c>
      <c r="T255" s="17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3" t="s">
        <v>143</v>
      </c>
      <c r="AT255" s="173" t="s">
        <v>139</v>
      </c>
      <c r="AU255" s="173" t="s">
        <v>87</v>
      </c>
      <c r="AY255" s="18" t="s">
        <v>137</v>
      </c>
      <c r="BE255" s="174">
        <f>IF(N255="základní",J255,0)</f>
        <v>0</v>
      </c>
      <c r="BF255" s="174">
        <f>IF(N255="snížená",J255,0)</f>
        <v>0</v>
      </c>
      <c r="BG255" s="174">
        <f>IF(N255="zákl. přenesená",J255,0)</f>
        <v>0</v>
      </c>
      <c r="BH255" s="174">
        <f>IF(N255="sníž. přenesená",J255,0)</f>
        <v>0</v>
      </c>
      <c r="BI255" s="174">
        <f>IF(N255="nulová",J255,0)</f>
        <v>0</v>
      </c>
      <c r="BJ255" s="18" t="s">
        <v>85</v>
      </c>
      <c r="BK255" s="174">
        <f>ROUND(I255*H255,2)</f>
        <v>0</v>
      </c>
      <c r="BL255" s="18" t="s">
        <v>143</v>
      </c>
      <c r="BM255" s="173" t="s">
        <v>835</v>
      </c>
    </row>
    <row r="256" spans="2:51" s="14" customFormat="1" ht="12">
      <c r="B256" s="183"/>
      <c r="D256" s="176" t="s">
        <v>145</v>
      </c>
      <c r="E256" s="184" t="s">
        <v>1</v>
      </c>
      <c r="F256" s="185" t="s">
        <v>836</v>
      </c>
      <c r="H256" s="186">
        <v>1.995</v>
      </c>
      <c r="I256" s="187"/>
      <c r="L256" s="183"/>
      <c r="M256" s="188"/>
      <c r="N256" s="189"/>
      <c r="O256" s="189"/>
      <c r="P256" s="189"/>
      <c r="Q256" s="189"/>
      <c r="R256" s="189"/>
      <c r="S256" s="189"/>
      <c r="T256" s="190"/>
      <c r="AT256" s="184" t="s">
        <v>145</v>
      </c>
      <c r="AU256" s="184" t="s">
        <v>87</v>
      </c>
      <c r="AV256" s="14" t="s">
        <v>87</v>
      </c>
      <c r="AW256" s="14" t="s">
        <v>33</v>
      </c>
      <c r="AX256" s="14" t="s">
        <v>77</v>
      </c>
      <c r="AY256" s="184" t="s">
        <v>137</v>
      </c>
    </row>
    <row r="257" spans="2:51" s="15" customFormat="1" ht="12">
      <c r="B257" s="191"/>
      <c r="D257" s="176" t="s">
        <v>145</v>
      </c>
      <c r="E257" s="192" t="s">
        <v>1</v>
      </c>
      <c r="F257" s="193" t="s">
        <v>149</v>
      </c>
      <c r="H257" s="194">
        <v>1.995</v>
      </c>
      <c r="I257" s="195"/>
      <c r="L257" s="191"/>
      <c r="M257" s="196"/>
      <c r="N257" s="197"/>
      <c r="O257" s="197"/>
      <c r="P257" s="197"/>
      <c r="Q257" s="197"/>
      <c r="R257" s="197"/>
      <c r="S257" s="197"/>
      <c r="T257" s="198"/>
      <c r="AT257" s="192" t="s">
        <v>145</v>
      </c>
      <c r="AU257" s="192" t="s">
        <v>87</v>
      </c>
      <c r="AV257" s="15" t="s">
        <v>143</v>
      </c>
      <c r="AW257" s="15" t="s">
        <v>33</v>
      </c>
      <c r="AX257" s="15" t="s">
        <v>85</v>
      </c>
      <c r="AY257" s="192" t="s">
        <v>137</v>
      </c>
    </row>
    <row r="258" spans="1:65" s="2" customFormat="1" ht="16.5" customHeight="1">
      <c r="A258" s="33"/>
      <c r="B258" s="161"/>
      <c r="C258" s="162" t="s">
        <v>364</v>
      </c>
      <c r="D258" s="162" t="s">
        <v>139</v>
      </c>
      <c r="E258" s="163" t="s">
        <v>837</v>
      </c>
      <c r="F258" s="164" t="s">
        <v>838</v>
      </c>
      <c r="G258" s="165" t="s">
        <v>142</v>
      </c>
      <c r="H258" s="166">
        <v>1.995</v>
      </c>
      <c r="I258" s="167"/>
      <c r="J258" s="168">
        <f>ROUND(I258*H258,2)</f>
        <v>0</v>
      </c>
      <c r="K258" s="164" t="s">
        <v>1237</v>
      </c>
      <c r="L258" s="34"/>
      <c r="M258" s="169" t="s">
        <v>1</v>
      </c>
      <c r="N258" s="170" t="s">
        <v>42</v>
      </c>
      <c r="O258" s="59"/>
      <c r="P258" s="171">
        <f>O258*H258</f>
        <v>0</v>
      </c>
      <c r="Q258" s="171">
        <v>0</v>
      </c>
      <c r="R258" s="171">
        <f>Q258*H258</f>
        <v>0</v>
      </c>
      <c r="S258" s="171">
        <v>0</v>
      </c>
      <c r="T258" s="17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3" t="s">
        <v>143</v>
      </c>
      <c r="AT258" s="173" t="s">
        <v>139</v>
      </c>
      <c r="AU258" s="173" t="s">
        <v>87</v>
      </c>
      <c r="AY258" s="18" t="s">
        <v>137</v>
      </c>
      <c r="BE258" s="174">
        <f>IF(N258="základní",J258,0)</f>
        <v>0</v>
      </c>
      <c r="BF258" s="174">
        <f>IF(N258="snížená",J258,0)</f>
        <v>0</v>
      </c>
      <c r="BG258" s="174">
        <f>IF(N258="zákl. přenesená",J258,0)</f>
        <v>0</v>
      </c>
      <c r="BH258" s="174">
        <f>IF(N258="sníž. přenesená",J258,0)</f>
        <v>0</v>
      </c>
      <c r="BI258" s="174">
        <f>IF(N258="nulová",J258,0)</f>
        <v>0</v>
      </c>
      <c r="BJ258" s="18" t="s">
        <v>85</v>
      </c>
      <c r="BK258" s="174">
        <f>ROUND(I258*H258,2)</f>
        <v>0</v>
      </c>
      <c r="BL258" s="18" t="s">
        <v>143</v>
      </c>
      <c r="BM258" s="173" t="s">
        <v>839</v>
      </c>
    </row>
    <row r="259" spans="1:65" s="2" customFormat="1" ht="21.75" customHeight="1">
      <c r="A259" s="33"/>
      <c r="B259" s="161"/>
      <c r="C259" s="162" t="s">
        <v>370</v>
      </c>
      <c r="D259" s="162" t="s">
        <v>139</v>
      </c>
      <c r="E259" s="163" t="s">
        <v>840</v>
      </c>
      <c r="F259" s="164" t="s">
        <v>841</v>
      </c>
      <c r="G259" s="165" t="s">
        <v>224</v>
      </c>
      <c r="H259" s="166">
        <v>0.089</v>
      </c>
      <c r="I259" s="167"/>
      <c r="J259" s="168">
        <f>ROUND(I259*H259,2)</f>
        <v>0</v>
      </c>
      <c r="K259" s="164" t="s">
        <v>1237</v>
      </c>
      <c r="L259" s="34"/>
      <c r="M259" s="169" t="s">
        <v>1</v>
      </c>
      <c r="N259" s="170" t="s">
        <v>42</v>
      </c>
      <c r="O259" s="59"/>
      <c r="P259" s="171">
        <f>O259*H259</f>
        <v>0</v>
      </c>
      <c r="Q259" s="171">
        <v>1.05256</v>
      </c>
      <c r="R259" s="171">
        <f>Q259*H259</f>
        <v>0.09367783999999998</v>
      </c>
      <c r="S259" s="171">
        <v>0</v>
      </c>
      <c r="T259" s="17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3" t="s">
        <v>143</v>
      </c>
      <c r="AT259" s="173" t="s">
        <v>139</v>
      </c>
      <c r="AU259" s="173" t="s">
        <v>87</v>
      </c>
      <c r="AY259" s="18" t="s">
        <v>137</v>
      </c>
      <c r="BE259" s="174">
        <f>IF(N259="základní",J259,0)</f>
        <v>0</v>
      </c>
      <c r="BF259" s="174">
        <f>IF(N259="snížená",J259,0)</f>
        <v>0</v>
      </c>
      <c r="BG259" s="174">
        <f>IF(N259="zákl. přenesená",J259,0)</f>
        <v>0</v>
      </c>
      <c r="BH259" s="174">
        <f>IF(N259="sníž. přenesená",J259,0)</f>
        <v>0</v>
      </c>
      <c r="BI259" s="174">
        <f>IF(N259="nulová",J259,0)</f>
        <v>0</v>
      </c>
      <c r="BJ259" s="18" t="s">
        <v>85</v>
      </c>
      <c r="BK259" s="174">
        <f>ROUND(I259*H259,2)</f>
        <v>0</v>
      </c>
      <c r="BL259" s="18" t="s">
        <v>143</v>
      </c>
      <c r="BM259" s="173" t="s">
        <v>842</v>
      </c>
    </row>
    <row r="260" spans="2:51" s="14" customFormat="1" ht="12">
      <c r="B260" s="183"/>
      <c r="D260" s="176" t="s">
        <v>145</v>
      </c>
      <c r="E260" s="184" t="s">
        <v>1</v>
      </c>
      <c r="F260" s="185" t="s">
        <v>843</v>
      </c>
      <c r="H260" s="186">
        <v>0.037</v>
      </c>
      <c r="I260" s="187"/>
      <c r="L260" s="183"/>
      <c r="M260" s="188"/>
      <c r="N260" s="189"/>
      <c r="O260" s="189"/>
      <c r="P260" s="189"/>
      <c r="Q260" s="189"/>
      <c r="R260" s="189"/>
      <c r="S260" s="189"/>
      <c r="T260" s="190"/>
      <c r="AT260" s="184" t="s">
        <v>145</v>
      </c>
      <c r="AU260" s="184" t="s">
        <v>87</v>
      </c>
      <c r="AV260" s="14" t="s">
        <v>87</v>
      </c>
      <c r="AW260" s="14" t="s">
        <v>33</v>
      </c>
      <c r="AX260" s="14" t="s">
        <v>77</v>
      </c>
      <c r="AY260" s="184" t="s">
        <v>137</v>
      </c>
    </row>
    <row r="261" spans="2:51" s="13" customFormat="1" ht="12">
      <c r="B261" s="175"/>
      <c r="D261" s="176" t="s">
        <v>145</v>
      </c>
      <c r="E261" s="177" t="s">
        <v>1</v>
      </c>
      <c r="F261" s="178" t="s">
        <v>844</v>
      </c>
      <c r="H261" s="177" t="s">
        <v>1</v>
      </c>
      <c r="I261" s="179"/>
      <c r="L261" s="175"/>
      <c r="M261" s="180"/>
      <c r="N261" s="181"/>
      <c r="O261" s="181"/>
      <c r="P261" s="181"/>
      <c r="Q261" s="181"/>
      <c r="R261" s="181"/>
      <c r="S261" s="181"/>
      <c r="T261" s="182"/>
      <c r="AT261" s="177" t="s">
        <v>145</v>
      </c>
      <c r="AU261" s="177" t="s">
        <v>87</v>
      </c>
      <c r="AV261" s="13" t="s">
        <v>85</v>
      </c>
      <c r="AW261" s="13" t="s">
        <v>33</v>
      </c>
      <c r="AX261" s="13" t="s">
        <v>77</v>
      </c>
      <c r="AY261" s="177" t="s">
        <v>137</v>
      </c>
    </row>
    <row r="262" spans="2:51" s="14" customFormat="1" ht="12">
      <c r="B262" s="183"/>
      <c r="D262" s="176" t="s">
        <v>145</v>
      </c>
      <c r="E262" s="184" t="s">
        <v>1</v>
      </c>
      <c r="F262" s="185" t="s">
        <v>845</v>
      </c>
      <c r="H262" s="186">
        <v>0.008</v>
      </c>
      <c r="I262" s="187"/>
      <c r="L262" s="183"/>
      <c r="M262" s="188"/>
      <c r="N262" s="189"/>
      <c r="O262" s="189"/>
      <c r="P262" s="189"/>
      <c r="Q262" s="189"/>
      <c r="R262" s="189"/>
      <c r="S262" s="189"/>
      <c r="T262" s="190"/>
      <c r="AT262" s="184" t="s">
        <v>145</v>
      </c>
      <c r="AU262" s="184" t="s">
        <v>87</v>
      </c>
      <c r="AV262" s="14" t="s">
        <v>87</v>
      </c>
      <c r="AW262" s="14" t="s">
        <v>33</v>
      </c>
      <c r="AX262" s="14" t="s">
        <v>77</v>
      </c>
      <c r="AY262" s="184" t="s">
        <v>137</v>
      </c>
    </row>
    <row r="263" spans="2:51" s="13" customFormat="1" ht="12">
      <c r="B263" s="175"/>
      <c r="D263" s="176" t="s">
        <v>145</v>
      </c>
      <c r="E263" s="177" t="s">
        <v>1</v>
      </c>
      <c r="F263" s="178" t="s">
        <v>831</v>
      </c>
      <c r="H263" s="177" t="s">
        <v>1</v>
      </c>
      <c r="I263" s="179"/>
      <c r="L263" s="175"/>
      <c r="M263" s="180"/>
      <c r="N263" s="181"/>
      <c r="O263" s="181"/>
      <c r="P263" s="181"/>
      <c r="Q263" s="181"/>
      <c r="R263" s="181"/>
      <c r="S263" s="181"/>
      <c r="T263" s="182"/>
      <c r="AT263" s="177" t="s">
        <v>145</v>
      </c>
      <c r="AU263" s="177" t="s">
        <v>87</v>
      </c>
      <c r="AV263" s="13" t="s">
        <v>85</v>
      </c>
      <c r="AW263" s="13" t="s">
        <v>33</v>
      </c>
      <c r="AX263" s="13" t="s">
        <v>77</v>
      </c>
      <c r="AY263" s="177" t="s">
        <v>137</v>
      </c>
    </row>
    <row r="264" spans="2:51" s="14" customFormat="1" ht="12">
      <c r="B264" s="183"/>
      <c r="D264" s="176" t="s">
        <v>145</v>
      </c>
      <c r="E264" s="184" t="s">
        <v>1</v>
      </c>
      <c r="F264" s="185" t="s">
        <v>846</v>
      </c>
      <c r="H264" s="186">
        <v>0.035</v>
      </c>
      <c r="I264" s="187"/>
      <c r="L264" s="183"/>
      <c r="M264" s="188"/>
      <c r="N264" s="189"/>
      <c r="O264" s="189"/>
      <c r="P264" s="189"/>
      <c r="Q264" s="189"/>
      <c r="R264" s="189"/>
      <c r="S264" s="189"/>
      <c r="T264" s="190"/>
      <c r="AT264" s="184" t="s">
        <v>145</v>
      </c>
      <c r="AU264" s="184" t="s">
        <v>87</v>
      </c>
      <c r="AV264" s="14" t="s">
        <v>87</v>
      </c>
      <c r="AW264" s="14" t="s">
        <v>33</v>
      </c>
      <c r="AX264" s="14" t="s">
        <v>77</v>
      </c>
      <c r="AY264" s="184" t="s">
        <v>137</v>
      </c>
    </row>
    <row r="265" spans="2:51" s="14" customFormat="1" ht="12">
      <c r="B265" s="183"/>
      <c r="D265" s="176" t="s">
        <v>145</v>
      </c>
      <c r="E265" s="184" t="s">
        <v>1</v>
      </c>
      <c r="F265" s="185" t="s">
        <v>847</v>
      </c>
      <c r="H265" s="186">
        <v>0.009</v>
      </c>
      <c r="I265" s="187"/>
      <c r="L265" s="183"/>
      <c r="M265" s="188"/>
      <c r="N265" s="189"/>
      <c r="O265" s="189"/>
      <c r="P265" s="189"/>
      <c r="Q265" s="189"/>
      <c r="R265" s="189"/>
      <c r="S265" s="189"/>
      <c r="T265" s="190"/>
      <c r="AT265" s="184" t="s">
        <v>145</v>
      </c>
      <c r="AU265" s="184" t="s">
        <v>87</v>
      </c>
      <c r="AV265" s="14" t="s">
        <v>87</v>
      </c>
      <c r="AW265" s="14" t="s">
        <v>33</v>
      </c>
      <c r="AX265" s="14" t="s">
        <v>77</v>
      </c>
      <c r="AY265" s="184" t="s">
        <v>137</v>
      </c>
    </row>
    <row r="266" spans="2:51" s="15" customFormat="1" ht="12">
      <c r="B266" s="191"/>
      <c r="D266" s="176" t="s">
        <v>145</v>
      </c>
      <c r="E266" s="192" t="s">
        <v>1</v>
      </c>
      <c r="F266" s="193" t="s">
        <v>149</v>
      </c>
      <c r="H266" s="194">
        <v>0.089</v>
      </c>
      <c r="I266" s="195"/>
      <c r="L266" s="191"/>
      <c r="M266" s="196"/>
      <c r="N266" s="197"/>
      <c r="O266" s="197"/>
      <c r="P266" s="197"/>
      <c r="Q266" s="197"/>
      <c r="R266" s="197"/>
      <c r="S266" s="197"/>
      <c r="T266" s="198"/>
      <c r="AT266" s="192" t="s">
        <v>145</v>
      </c>
      <c r="AU266" s="192" t="s">
        <v>87</v>
      </c>
      <c r="AV266" s="15" t="s">
        <v>143</v>
      </c>
      <c r="AW266" s="15" t="s">
        <v>33</v>
      </c>
      <c r="AX266" s="15" t="s">
        <v>85</v>
      </c>
      <c r="AY266" s="192" t="s">
        <v>137</v>
      </c>
    </row>
    <row r="267" spans="2:63" s="12" customFormat="1" ht="22.9" customHeight="1">
      <c r="B267" s="148"/>
      <c r="D267" s="149" t="s">
        <v>76</v>
      </c>
      <c r="E267" s="159" t="s">
        <v>167</v>
      </c>
      <c r="F267" s="159" t="s">
        <v>354</v>
      </c>
      <c r="I267" s="151"/>
      <c r="J267" s="160">
        <f>BK267</f>
        <v>0</v>
      </c>
      <c r="L267" s="148"/>
      <c r="M267" s="153"/>
      <c r="N267" s="154"/>
      <c r="O267" s="154"/>
      <c r="P267" s="155">
        <f>SUM(P268:P281)</f>
        <v>0</v>
      </c>
      <c r="Q267" s="154"/>
      <c r="R267" s="155">
        <f>SUM(R268:R281)</f>
        <v>3.888248</v>
      </c>
      <c r="S267" s="154"/>
      <c r="T267" s="156">
        <f>SUM(T268:T281)</f>
        <v>0</v>
      </c>
      <c r="AR267" s="149" t="s">
        <v>85</v>
      </c>
      <c r="AT267" s="157" t="s">
        <v>76</v>
      </c>
      <c r="AU267" s="157" t="s">
        <v>85</v>
      </c>
      <c r="AY267" s="149" t="s">
        <v>137</v>
      </c>
      <c r="BK267" s="158">
        <f>SUM(BK268:BK281)</f>
        <v>0</v>
      </c>
    </row>
    <row r="268" spans="1:65" s="2" customFormat="1" ht="21.75" customHeight="1">
      <c r="A268" s="33"/>
      <c r="B268" s="161"/>
      <c r="C268" s="162" t="s">
        <v>848</v>
      </c>
      <c r="D268" s="162" t="s">
        <v>139</v>
      </c>
      <c r="E268" s="163" t="s">
        <v>604</v>
      </c>
      <c r="F268" s="164" t="s">
        <v>605</v>
      </c>
      <c r="G268" s="165" t="s">
        <v>142</v>
      </c>
      <c r="H268" s="166">
        <v>19.6</v>
      </c>
      <c r="I268" s="167"/>
      <c r="J268" s="168">
        <f>ROUND(I268*H268,2)</f>
        <v>0</v>
      </c>
      <c r="K268" s="164" t="s">
        <v>1237</v>
      </c>
      <c r="L268" s="34"/>
      <c r="M268" s="169" t="s">
        <v>1</v>
      </c>
      <c r="N268" s="170" t="s">
        <v>42</v>
      </c>
      <c r="O268" s="59"/>
      <c r="P268" s="171">
        <f>O268*H268</f>
        <v>0</v>
      </c>
      <c r="Q268" s="171">
        <v>0</v>
      </c>
      <c r="R268" s="171">
        <f>Q268*H268</f>
        <v>0</v>
      </c>
      <c r="S268" s="171">
        <v>0</v>
      </c>
      <c r="T268" s="17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73" t="s">
        <v>143</v>
      </c>
      <c r="AT268" s="173" t="s">
        <v>139</v>
      </c>
      <c r="AU268" s="173" t="s">
        <v>87</v>
      </c>
      <c r="AY268" s="18" t="s">
        <v>137</v>
      </c>
      <c r="BE268" s="174">
        <f>IF(N268="základní",J268,0)</f>
        <v>0</v>
      </c>
      <c r="BF268" s="174">
        <f>IF(N268="snížená",J268,0)</f>
        <v>0</v>
      </c>
      <c r="BG268" s="174">
        <f>IF(N268="zákl. přenesená",J268,0)</f>
        <v>0</v>
      </c>
      <c r="BH268" s="174">
        <f>IF(N268="sníž. přenesená",J268,0)</f>
        <v>0</v>
      </c>
      <c r="BI268" s="174">
        <f>IF(N268="nulová",J268,0)</f>
        <v>0</v>
      </c>
      <c r="BJ268" s="18" t="s">
        <v>85</v>
      </c>
      <c r="BK268" s="174">
        <f>ROUND(I268*H268,2)</f>
        <v>0</v>
      </c>
      <c r="BL268" s="18" t="s">
        <v>143</v>
      </c>
      <c r="BM268" s="173" t="s">
        <v>849</v>
      </c>
    </row>
    <row r="269" spans="2:51" s="13" customFormat="1" ht="12">
      <c r="B269" s="175"/>
      <c r="D269" s="176" t="s">
        <v>145</v>
      </c>
      <c r="E269" s="177" t="s">
        <v>1</v>
      </c>
      <c r="F269" s="178" t="s">
        <v>706</v>
      </c>
      <c r="H269" s="177" t="s">
        <v>1</v>
      </c>
      <c r="I269" s="179"/>
      <c r="L269" s="175"/>
      <c r="M269" s="180"/>
      <c r="N269" s="181"/>
      <c r="O269" s="181"/>
      <c r="P269" s="181"/>
      <c r="Q269" s="181"/>
      <c r="R269" s="181"/>
      <c r="S269" s="181"/>
      <c r="T269" s="182"/>
      <c r="AT269" s="177" t="s">
        <v>145</v>
      </c>
      <c r="AU269" s="177" t="s">
        <v>87</v>
      </c>
      <c r="AV269" s="13" t="s">
        <v>85</v>
      </c>
      <c r="AW269" s="13" t="s">
        <v>33</v>
      </c>
      <c r="AX269" s="13" t="s">
        <v>77</v>
      </c>
      <c r="AY269" s="177" t="s">
        <v>137</v>
      </c>
    </row>
    <row r="270" spans="2:51" s="14" customFormat="1" ht="12">
      <c r="B270" s="183"/>
      <c r="D270" s="176" t="s">
        <v>145</v>
      </c>
      <c r="E270" s="184" t="s">
        <v>1</v>
      </c>
      <c r="F270" s="185" t="s">
        <v>707</v>
      </c>
      <c r="H270" s="186">
        <v>3.6</v>
      </c>
      <c r="I270" s="187"/>
      <c r="L270" s="183"/>
      <c r="M270" s="188"/>
      <c r="N270" s="189"/>
      <c r="O270" s="189"/>
      <c r="P270" s="189"/>
      <c r="Q270" s="189"/>
      <c r="R270" s="189"/>
      <c r="S270" s="189"/>
      <c r="T270" s="190"/>
      <c r="AT270" s="184" t="s">
        <v>145</v>
      </c>
      <c r="AU270" s="184" t="s">
        <v>87</v>
      </c>
      <c r="AV270" s="14" t="s">
        <v>87</v>
      </c>
      <c r="AW270" s="14" t="s">
        <v>33</v>
      </c>
      <c r="AX270" s="14" t="s">
        <v>77</v>
      </c>
      <c r="AY270" s="184" t="s">
        <v>137</v>
      </c>
    </row>
    <row r="271" spans="2:51" s="14" customFormat="1" ht="12">
      <c r="B271" s="183"/>
      <c r="D271" s="176" t="s">
        <v>145</v>
      </c>
      <c r="E271" s="184" t="s">
        <v>1</v>
      </c>
      <c r="F271" s="185" t="s">
        <v>708</v>
      </c>
      <c r="H271" s="186">
        <v>16</v>
      </c>
      <c r="I271" s="187"/>
      <c r="L271" s="183"/>
      <c r="M271" s="188"/>
      <c r="N271" s="189"/>
      <c r="O271" s="189"/>
      <c r="P271" s="189"/>
      <c r="Q271" s="189"/>
      <c r="R271" s="189"/>
      <c r="S271" s="189"/>
      <c r="T271" s="190"/>
      <c r="AT271" s="184" t="s">
        <v>145</v>
      </c>
      <c r="AU271" s="184" t="s">
        <v>87</v>
      </c>
      <c r="AV271" s="14" t="s">
        <v>87</v>
      </c>
      <c r="AW271" s="14" t="s">
        <v>33</v>
      </c>
      <c r="AX271" s="14" t="s">
        <v>77</v>
      </c>
      <c r="AY271" s="184" t="s">
        <v>137</v>
      </c>
    </row>
    <row r="272" spans="2:51" s="15" customFormat="1" ht="12">
      <c r="B272" s="191"/>
      <c r="D272" s="176" t="s">
        <v>145</v>
      </c>
      <c r="E272" s="192" t="s">
        <v>1</v>
      </c>
      <c r="F272" s="193" t="s">
        <v>149</v>
      </c>
      <c r="H272" s="194">
        <v>19.6</v>
      </c>
      <c r="I272" s="195"/>
      <c r="L272" s="191"/>
      <c r="M272" s="196"/>
      <c r="N272" s="197"/>
      <c r="O272" s="197"/>
      <c r="P272" s="197"/>
      <c r="Q272" s="197"/>
      <c r="R272" s="197"/>
      <c r="S272" s="197"/>
      <c r="T272" s="198"/>
      <c r="AT272" s="192" t="s">
        <v>145</v>
      </c>
      <c r="AU272" s="192" t="s">
        <v>87</v>
      </c>
      <c r="AV272" s="15" t="s">
        <v>143</v>
      </c>
      <c r="AW272" s="15" t="s">
        <v>33</v>
      </c>
      <c r="AX272" s="15" t="s">
        <v>85</v>
      </c>
      <c r="AY272" s="192" t="s">
        <v>137</v>
      </c>
    </row>
    <row r="273" spans="1:65" s="2" customFormat="1" ht="21.75" customHeight="1">
      <c r="A273" s="33"/>
      <c r="B273" s="161"/>
      <c r="C273" s="162" t="s">
        <v>850</v>
      </c>
      <c r="D273" s="162" t="s">
        <v>139</v>
      </c>
      <c r="E273" s="163" t="s">
        <v>620</v>
      </c>
      <c r="F273" s="164" t="s">
        <v>621</v>
      </c>
      <c r="G273" s="165" t="s">
        <v>142</v>
      </c>
      <c r="H273" s="166">
        <v>19.6</v>
      </c>
      <c r="I273" s="167"/>
      <c r="J273" s="168">
        <f>ROUND(I273*H273,2)</f>
        <v>0</v>
      </c>
      <c r="K273" s="164" t="s">
        <v>1237</v>
      </c>
      <c r="L273" s="34"/>
      <c r="M273" s="169" t="s">
        <v>1</v>
      </c>
      <c r="N273" s="170" t="s">
        <v>42</v>
      </c>
      <c r="O273" s="59"/>
      <c r="P273" s="171">
        <f>O273*H273</f>
        <v>0</v>
      </c>
      <c r="Q273" s="171">
        <v>0</v>
      </c>
      <c r="R273" s="171">
        <f>Q273*H273</f>
        <v>0</v>
      </c>
      <c r="S273" s="171">
        <v>0</v>
      </c>
      <c r="T273" s="17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3" t="s">
        <v>143</v>
      </c>
      <c r="AT273" s="173" t="s">
        <v>139</v>
      </c>
      <c r="AU273" s="173" t="s">
        <v>87</v>
      </c>
      <c r="AY273" s="18" t="s">
        <v>137</v>
      </c>
      <c r="BE273" s="174">
        <f>IF(N273="základní",J273,0)</f>
        <v>0</v>
      </c>
      <c r="BF273" s="174">
        <f>IF(N273="snížená",J273,0)</f>
        <v>0</v>
      </c>
      <c r="BG273" s="174">
        <f>IF(N273="zákl. přenesená",J273,0)</f>
        <v>0</v>
      </c>
      <c r="BH273" s="174">
        <f>IF(N273="sníž. přenesená",J273,0)</f>
        <v>0</v>
      </c>
      <c r="BI273" s="174">
        <f>IF(N273="nulová",J273,0)</f>
        <v>0</v>
      </c>
      <c r="BJ273" s="18" t="s">
        <v>85</v>
      </c>
      <c r="BK273" s="174">
        <f>ROUND(I273*H273,2)</f>
        <v>0</v>
      </c>
      <c r="BL273" s="18" t="s">
        <v>143</v>
      </c>
      <c r="BM273" s="173" t="s">
        <v>851</v>
      </c>
    </row>
    <row r="274" spans="2:51" s="14" customFormat="1" ht="12">
      <c r="B274" s="183"/>
      <c r="D274" s="176" t="s">
        <v>145</v>
      </c>
      <c r="E274" s="184" t="s">
        <v>1</v>
      </c>
      <c r="F274" s="185" t="s">
        <v>852</v>
      </c>
      <c r="H274" s="186">
        <v>19.6</v>
      </c>
      <c r="I274" s="187"/>
      <c r="L274" s="183"/>
      <c r="M274" s="188"/>
      <c r="N274" s="189"/>
      <c r="O274" s="189"/>
      <c r="P274" s="189"/>
      <c r="Q274" s="189"/>
      <c r="R274" s="189"/>
      <c r="S274" s="189"/>
      <c r="T274" s="190"/>
      <c r="AT274" s="184" t="s">
        <v>145</v>
      </c>
      <c r="AU274" s="184" t="s">
        <v>87</v>
      </c>
      <c r="AV274" s="14" t="s">
        <v>87</v>
      </c>
      <c r="AW274" s="14" t="s">
        <v>33</v>
      </c>
      <c r="AX274" s="14" t="s">
        <v>85</v>
      </c>
      <c r="AY274" s="184" t="s">
        <v>137</v>
      </c>
    </row>
    <row r="275" spans="1:65" s="2" customFormat="1" ht="21.75" customHeight="1">
      <c r="A275" s="33"/>
      <c r="B275" s="161"/>
      <c r="C275" s="162" t="s">
        <v>853</v>
      </c>
      <c r="D275" s="162" t="s">
        <v>139</v>
      </c>
      <c r="E275" s="163" t="s">
        <v>644</v>
      </c>
      <c r="F275" s="164" t="s">
        <v>645</v>
      </c>
      <c r="G275" s="165" t="s">
        <v>142</v>
      </c>
      <c r="H275" s="166">
        <v>19.6</v>
      </c>
      <c r="I275" s="167"/>
      <c r="J275" s="168">
        <f>ROUND(I275*H275,2)</f>
        <v>0</v>
      </c>
      <c r="K275" s="164" t="s">
        <v>1237</v>
      </c>
      <c r="L275" s="34"/>
      <c r="M275" s="169" t="s">
        <v>1</v>
      </c>
      <c r="N275" s="170" t="s">
        <v>42</v>
      </c>
      <c r="O275" s="59"/>
      <c r="P275" s="171">
        <f>O275*H275</f>
        <v>0</v>
      </c>
      <c r="Q275" s="171">
        <v>0.08425</v>
      </c>
      <c r="R275" s="171">
        <f>Q275*H275</f>
        <v>1.6513000000000002</v>
      </c>
      <c r="S275" s="171">
        <v>0</v>
      </c>
      <c r="T275" s="172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3" t="s">
        <v>143</v>
      </c>
      <c r="AT275" s="173" t="s">
        <v>139</v>
      </c>
      <c r="AU275" s="173" t="s">
        <v>87</v>
      </c>
      <c r="AY275" s="18" t="s">
        <v>137</v>
      </c>
      <c r="BE275" s="174">
        <f>IF(N275="základní",J275,0)</f>
        <v>0</v>
      </c>
      <c r="BF275" s="174">
        <f>IF(N275="snížená",J275,0)</f>
        <v>0</v>
      </c>
      <c r="BG275" s="174">
        <f>IF(N275="zákl. přenesená",J275,0)</f>
        <v>0</v>
      </c>
      <c r="BH275" s="174">
        <f>IF(N275="sníž. přenesená",J275,0)</f>
        <v>0</v>
      </c>
      <c r="BI275" s="174">
        <f>IF(N275="nulová",J275,0)</f>
        <v>0</v>
      </c>
      <c r="BJ275" s="18" t="s">
        <v>85</v>
      </c>
      <c r="BK275" s="174">
        <f>ROUND(I275*H275,2)</f>
        <v>0</v>
      </c>
      <c r="BL275" s="18" t="s">
        <v>143</v>
      </c>
      <c r="BM275" s="173" t="s">
        <v>854</v>
      </c>
    </row>
    <row r="276" spans="2:51" s="13" customFormat="1" ht="12">
      <c r="B276" s="175"/>
      <c r="D276" s="176" t="s">
        <v>145</v>
      </c>
      <c r="E276" s="177" t="s">
        <v>1</v>
      </c>
      <c r="F276" s="178" t="s">
        <v>706</v>
      </c>
      <c r="H276" s="177" t="s">
        <v>1</v>
      </c>
      <c r="I276" s="179"/>
      <c r="L276" s="175"/>
      <c r="M276" s="180"/>
      <c r="N276" s="181"/>
      <c r="O276" s="181"/>
      <c r="P276" s="181"/>
      <c r="Q276" s="181"/>
      <c r="R276" s="181"/>
      <c r="S276" s="181"/>
      <c r="T276" s="182"/>
      <c r="AT276" s="177" t="s">
        <v>145</v>
      </c>
      <c r="AU276" s="177" t="s">
        <v>87</v>
      </c>
      <c r="AV276" s="13" t="s">
        <v>85</v>
      </c>
      <c r="AW276" s="13" t="s">
        <v>33</v>
      </c>
      <c r="AX276" s="13" t="s">
        <v>77</v>
      </c>
      <c r="AY276" s="177" t="s">
        <v>137</v>
      </c>
    </row>
    <row r="277" spans="2:51" s="14" customFormat="1" ht="12">
      <c r="B277" s="183"/>
      <c r="D277" s="176" t="s">
        <v>145</v>
      </c>
      <c r="E277" s="184" t="s">
        <v>1</v>
      </c>
      <c r="F277" s="185" t="s">
        <v>707</v>
      </c>
      <c r="H277" s="186">
        <v>3.6</v>
      </c>
      <c r="I277" s="187"/>
      <c r="L277" s="183"/>
      <c r="M277" s="188"/>
      <c r="N277" s="189"/>
      <c r="O277" s="189"/>
      <c r="P277" s="189"/>
      <c r="Q277" s="189"/>
      <c r="R277" s="189"/>
      <c r="S277" s="189"/>
      <c r="T277" s="190"/>
      <c r="AT277" s="184" t="s">
        <v>145</v>
      </c>
      <c r="AU277" s="184" t="s">
        <v>87</v>
      </c>
      <c r="AV277" s="14" t="s">
        <v>87</v>
      </c>
      <c r="AW277" s="14" t="s">
        <v>33</v>
      </c>
      <c r="AX277" s="14" t="s">
        <v>77</v>
      </c>
      <c r="AY277" s="184" t="s">
        <v>137</v>
      </c>
    </row>
    <row r="278" spans="2:51" s="14" customFormat="1" ht="12">
      <c r="B278" s="183"/>
      <c r="D278" s="176" t="s">
        <v>145</v>
      </c>
      <c r="E278" s="184" t="s">
        <v>1</v>
      </c>
      <c r="F278" s="185" t="s">
        <v>708</v>
      </c>
      <c r="H278" s="186">
        <v>16</v>
      </c>
      <c r="I278" s="187"/>
      <c r="L278" s="183"/>
      <c r="M278" s="188"/>
      <c r="N278" s="189"/>
      <c r="O278" s="189"/>
      <c r="P278" s="189"/>
      <c r="Q278" s="189"/>
      <c r="R278" s="189"/>
      <c r="S278" s="189"/>
      <c r="T278" s="190"/>
      <c r="AT278" s="184" t="s">
        <v>145</v>
      </c>
      <c r="AU278" s="184" t="s">
        <v>87</v>
      </c>
      <c r="AV278" s="14" t="s">
        <v>87</v>
      </c>
      <c r="AW278" s="14" t="s">
        <v>33</v>
      </c>
      <c r="AX278" s="14" t="s">
        <v>77</v>
      </c>
      <c r="AY278" s="184" t="s">
        <v>137</v>
      </c>
    </row>
    <row r="279" spans="2:51" s="15" customFormat="1" ht="12">
      <c r="B279" s="191"/>
      <c r="D279" s="176" t="s">
        <v>145</v>
      </c>
      <c r="E279" s="192" t="s">
        <v>1</v>
      </c>
      <c r="F279" s="193" t="s">
        <v>149</v>
      </c>
      <c r="H279" s="194">
        <v>19.6</v>
      </c>
      <c r="I279" s="195"/>
      <c r="L279" s="191"/>
      <c r="M279" s="196"/>
      <c r="N279" s="197"/>
      <c r="O279" s="197"/>
      <c r="P279" s="197"/>
      <c r="Q279" s="197"/>
      <c r="R279" s="197"/>
      <c r="S279" s="197"/>
      <c r="T279" s="198"/>
      <c r="AT279" s="192" t="s">
        <v>145</v>
      </c>
      <c r="AU279" s="192" t="s">
        <v>87</v>
      </c>
      <c r="AV279" s="15" t="s">
        <v>143</v>
      </c>
      <c r="AW279" s="15" t="s">
        <v>33</v>
      </c>
      <c r="AX279" s="15" t="s">
        <v>85</v>
      </c>
      <c r="AY279" s="192" t="s">
        <v>137</v>
      </c>
    </row>
    <row r="280" spans="1:65" s="2" customFormat="1" ht="16.5" customHeight="1">
      <c r="A280" s="33"/>
      <c r="B280" s="161"/>
      <c r="C280" s="199" t="s">
        <v>855</v>
      </c>
      <c r="D280" s="199" t="s">
        <v>253</v>
      </c>
      <c r="E280" s="200" t="s">
        <v>647</v>
      </c>
      <c r="F280" s="201" t="s">
        <v>648</v>
      </c>
      <c r="G280" s="202" t="s">
        <v>142</v>
      </c>
      <c r="H280" s="203">
        <v>19.796</v>
      </c>
      <c r="I280" s="204"/>
      <c r="J280" s="205">
        <f>ROUND(I280*H280,2)</f>
        <v>0</v>
      </c>
      <c r="K280" s="201" t="s">
        <v>1237</v>
      </c>
      <c r="L280" s="206"/>
      <c r="M280" s="207" t="s">
        <v>1</v>
      </c>
      <c r="N280" s="208" t="s">
        <v>42</v>
      </c>
      <c r="O280" s="59"/>
      <c r="P280" s="171">
        <f>O280*H280</f>
        <v>0</v>
      </c>
      <c r="Q280" s="171">
        <v>0.113</v>
      </c>
      <c r="R280" s="171">
        <f>Q280*H280</f>
        <v>2.236948</v>
      </c>
      <c r="S280" s="171">
        <v>0</v>
      </c>
      <c r="T280" s="172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3" t="s">
        <v>201</v>
      </c>
      <c r="AT280" s="173" t="s">
        <v>253</v>
      </c>
      <c r="AU280" s="173" t="s">
        <v>87</v>
      </c>
      <c r="AY280" s="18" t="s">
        <v>137</v>
      </c>
      <c r="BE280" s="174">
        <f>IF(N280="základní",J280,0)</f>
        <v>0</v>
      </c>
      <c r="BF280" s="174">
        <f>IF(N280="snížená",J280,0)</f>
        <v>0</v>
      </c>
      <c r="BG280" s="174">
        <f>IF(N280="zákl. přenesená",J280,0)</f>
        <v>0</v>
      </c>
      <c r="BH280" s="174">
        <f>IF(N280="sníž. přenesená",J280,0)</f>
        <v>0</v>
      </c>
      <c r="BI280" s="174">
        <f>IF(N280="nulová",J280,0)</f>
        <v>0</v>
      </c>
      <c r="BJ280" s="18" t="s">
        <v>85</v>
      </c>
      <c r="BK280" s="174">
        <f>ROUND(I280*H280,2)</f>
        <v>0</v>
      </c>
      <c r="BL280" s="18" t="s">
        <v>143</v>
      </c>
      <c r="BM280" s="173" t="s">
        <v>856</v>
      </c>
    </row>
    <row r="281" spans="2:51" s="14" customFormat="1" ht="12">
      <c r="B281" s="183"/>
      <c r="D281" s="176" t="s">
        <v>145</v>
      </c>
      <c r="E281" s="184" t="s">
        <v>1</v>
      </c>
      <c r="F281" s="185" t="s">
        <v>857</v>
      </c>
      <c r="H281" s="186">
        <v>19.796</v>
      </c>
      <c r="I281" s="187"/>
      <c r="L281" s="183"/>
      <c r="M281" s="188"/>
      <c r="N281" s="189"/>
      <c r="O281" s="189"/>
      <c r="P281" s="189"/>
      <c r="Q281" s="189"/>
      <c r="R281" s="189"/>
      <c r="S281" s="189"/>
      <c r="T281" s="190"/>
      <c r="AT281" s="184" t="s">
        <v>145</v>
      </c>
      <c r="AU281" s="184" t="s">
        <v>87</v>
      </c>
      <c r="AV281" s="14" t="s">
        <v>87</v>
      </c>
      <c r="AW281" s="14" t="s">
        <v>33</v>
      </c>
      <c r="AX281" s="14" t="s">
        <v>85</v>
      </c>
      <c r="AY281" s="184" t="s">
        <v>137</v>
      </c>
    </row>
    <row r="282" spans="2:63" s="12" customFormat="1" ht="22.9" customHeight="1">
      <c r="B282" s="148"/>
      <c r="D282" s="149" t="s">
        <v>76</v>
      </c>
      <c r="E282" s="159" t="s">
        <v>187</v>
      </c>
      <c r="F282" s="159" t="s">
        <v>858</v>
      </c>
      <c r="I282" s="151"/>
      <c r="J282" s="160">
        <f>BK282</f>
        <v>0</v>
      </c>
      <c r="L282" s="148"/>
      <c r="M282" s="153"/>
      <c r="N282" s="154"/>
      <c r="O282" s="154"/>
      <c r="P282" s="155">
        <f>SUM(P283:P329)</f>
        <v>0</v>
      </c>
      <c r="Q282" s="154"/>
      <c r="R282" s="155">
        <f>SUM(R283:R329)</f>
        <v>6.93112398</v>
      </c>
      <c r="S282" s="154"/>
      <c r="T282" s="156">
        <f>SUM(T283:T329)</f>
        <v>0</v>
      </c>
      <c r="AR282" s="149" t="s">
        <v>85</v>
      </c>
      <c r="AT282" s="157" t="s">
        <v>76</v>
      </c>
      <c r="AU282" s="157" t="s">
        <v>85</v>
      </c>
      <c r="AY282" s="149" t="s">
        <v>137</v>
      </c>
      <c r="BK282" s="158">
        <f>SUM(BK283:BK329)</f>
        <v>0</v>
      </c>
    </row>
    <row r="283" spans="1:65" s="2" customFormat="1" ht="21.75" customHeight="1">
      <c r="A283" s="33"/>
      <c r="B283" s="161"/>
      <c r="C283" s="162" t="s">
        <v>859</v>
      </c>
      <c r="D283" s="162" t="s">
        <v>139</v>
      </c>
      <c r="E283" s="163" t="s">
        <v>860</v>
      </c>
      <c r="F283" s="164" t="s">
        <v>861</v>
      </c>
      <c r="G283" s="165" t="s">
        <v>142</v>
      </c>
      <c r="H283" s="166">
        <v>18.72</v>
      </c>
      <c r="I283" s="167"/>
      <c r="J283" s="168">
        <f>ROUND(I283*H283,2)</f>
        <v>0</v>
      </c>
      <c r="K283" s="164" t="s">
        <v>1237</v>
      </c>
      <c r="L283" s="34"/>
      <c r="M283" s="169" t="s">
        <v>1</v>
      </c>
      <c r="N283" s="170" t="s">
        <v>42</v>
      </c>
      <c r="O283" s="59"/>
      <c r="P283" s="171">
        <f>O283*H283</f>
        <v>0</v>
      </c>
      <c r="Q283" s="171">
        <v>0.00735</v>
      </c>
      <c r="R283" s="171">
        <f>Q283*H283</f>
        <v>0.137592</v>
      </c>
      <c r="S283" s="171">
        <v>0</v>
      </c>
      <c r="T283" s="17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73" t="s">
        <v>143</v>
      </c>
      <c r="AT283" s="173" t="s">
        <v>139</v>
      </c>
      <c r="AU283" s="173" t="s">
        <v>87</v>
      </c>
      <c r="AY283" s="18" t="s">
        <v>137</v>
      </c>
      <c r="BE283" s="174">
        <f>IF(N283="základní",J283,0)</f>
        <v>0</v>
      </c>
      <c r="BF283" s="174">
        <f>IF(N283="snížená",J283,0)</f>
        <v>0</v>
      </c>
      <c r="BG283" s="174">
        <f>IF(N283="zákl. přenesená",J283,0)</f>
        <v>0</v>
      </c>
      <c r="BH283" s="174">
        <f>IF(N283="sníž. přenesená",J283,0)</f>
        <v>0</v>
      </c>
      <c r="BI283" s="174">
        <f>IF(N283="nulová",J283,0)</f>
        <v>0</v>
      </c>
      <c r="BJ283" s="18" t="s">
        <v>85</v>
      </c>
      <c r="BK283" s="174">
        <f>ROUND(I283*H283,2)</f>
        <v>0</v>
      </c>
      <c r="BL283" s="18" t="s">
        <v>143</v>
      </c>
      <c r="BM283" s="173" t="s">
        <v>862</v>
      </c>
    </row>
    <row r="284" spans="2:51" s="13" customFormat="1" ht="12">
      <c r="B284" s="175"/>
      <c r="D284" s="176" t="s">
        <v>145</v>
      </c>
      <c r="E284" s="177" t="s">
        <v>1</v>
      </c>
      <c r="F284" s="178" t="s">
        <v>863</v>
      </c>
      <c r="H284" s="177" t="s">
        <v>1</v>
      </c>
      <c r="I284" s="179"/>
      <c r="L284" s="175"/>
      <c r="M284" s="180"/>
      <c r="N284" s="181"/>
      <c r="O284" s="181"/>
      <c r="P284" s="181"/>
      <c r="Q284" s="181"/>
      <c r="R284" s="181"/>
      <c r="S284" s="181"/>
      <c r="T284" s="182"/>
      <c r="AT284" s="177" t="s">
        <v>145</v>
      </c>
      <c r="AU284" s="177" t="s">
        <v>87</v>
      </c>
      <c r="AV284" s="13" t="s">
        <v>85</v>
      </c>
      <c r="AW284" s="13" t="s">
        <v>33</v>
      </c>
      <c r="AX284" s="13" t="s">
        <v>77</v>
      </c>
      <c r="AY284" s="177" t="s">
        <v>137</v>
      </c>
    </row>
    <row r="285" spans="2:51" s="14" customFormat="1" ht="12">
      <c r="B285" s="183"/>
      <c r="D285" s="176" t="s">
        <v>145</v>
      </c>
      <c r="E285" s="184" t="s">
        <v>1</v>
      </c>
      <c r="F285" s="185" t="s">
        <v>864</v>
      </c>
      <c r="H285" s="186">
        <v>18.72</v>
      </c>
      <c r="I285" s="187"/>
      <c r="L285" s="183"/>
      <c r="M285" s="188"/>
      <c r="N285" s="189"/>
      <c r="O285" s="189"/>
      <c r="P285" s="189"/>
      <c r="Q285" s="189"/>
      <c r="R285" s="189"/>
      <c r="S285" s="189"/>
      <c r="T285" s="190"/>
      <c r="AT285" s="184" t="s">
        <v>145</v>
      </c>
      <c r="AU285" s="184" t="s">
        <v>87</v>
      </c>
      <c r="AV285" s="14" t="s">
        <v>87</v>
      </c>
      <c r="AW285" s="14" t="s">
        <v>33</v>
      </c>
      <c r="AX285" s="14" t="s">
        <v>77</v>
      </c>
      <c r="AY285" s="184" t="s">
        <v>137</v>
      </c>
    </row>
    <row r="286" spans="2:51" s="15" customFormat="1" ht="12">
      <c r="B286" s="191"/>
      <c r="D286" s="176" t="s">
        <v>145</v>
      </c>
      <c r="E286" s="192" t="s">
        <v>1</v>
      </c>
      <c r="F286" s="193" t="s">
        <v>149</v>
      </c>
      <c r="H286" s="194">
        <v>18.72</v>
      </c>
      <c r="I286" s="195"/>
      <c r="L286" s="191"/>
      <c r="M286" s="196"/>
      <c r="N286" s="197"/>
      <c r="O286" s="197"/>
      <c r="P286" s="197"/>
      <c r="Q286" s="197"/>
      <c r="R286" s="197"/>
      <c r="S286" s="197"/>
      <c r="T286" s="198"/>
      <c r="AT286" s="192" t="s">
        <v>145</v>
      </c>
      <c r="AU286" s="192" t="s">
        <v>87</v>
      </c>
      <c r="AV286" s="15" t="s">
        <v>143</v>
      </c>
      <c r="AW286" s="15" t="s">
        <v>33</v>
      </c>
      <c r="AX286" s="15" t="s">
        <v>85</v>
      </c>
      <c r="AY286" s="192" t="s">
        <v>137</v>
      </c>
    </row>
    <row r="287" spans="1:65" s="2" customFormat="1" ht="21.75" customHeight="1">
      <c r="A287" s="33"/>
      <c r="B287" s="161"/>
      <c r="C287" s="162" t="s">
        <v>391</v>
      </c>
      <c r="D287" s="162" t="s">
        <v>139</v>
      </c>
      <c r="E287" s="163" t="s">
        <v>865</v>
      </c>
      <c r="F287" s="164" t="s">
        <v>866</v>
      </c>
      <c r="G287" s="165" t="s">
        <v>142</v>
      </c>
      <c r="H287" s="166">
        <v>18.72</v>
      </c>
      <c r="I287" s="167"/>
      <c r="J287" s="168">
        <f>ROUND(I287*H287,2)</f>
        <v>0</v>
      </c>
      <c r="K287" s="164" t="s">
        <v>1237</v>
      </c>
      <c r="L287" s="34"/>
      <c r="M287" s="169" t="s">
        <v>1</v>
      </c>
      <c r="N287" s="170" t="s">
        <v>42</v>
      </c>
      <c r="O287" s="59"/>
      <c r="P287" s="171">
        <f>O287*H287</f>
        <v>0</v>
      </c>
      <c r="Q287" s="171">
        <v>0.01628</v>
      </c>
      <c r="R287" s="171">
        <f>Q287*H287</f>
        <v>0.30476159999999997</v>
      </c>
      <c r="S287" s="171">
        <v>0</v>
      </c>
      <c r="T287" s="17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73" t="s">
        <v>143</v>
      </c>
      <c r="AT287" s="173" t="s">
        <v>139</v>
      </c>
      <c r="AU287" s="173" t="s">
        <v>87</v>
      </c>
      <c r="AY287" s="18" t="s">
        <v>137</v>
      </c>
      <c r="BE287" s="174">
        <f>IF(N287="základní",J287,0)</f>
        <v>0</v>
      </c>
      <c r="BF287" s="174">
        <f>IF(N287="snížená",J287,0)</f>
        <v>0</v>
      </c>
      <c r="BG287" s="174">
        <f>IF(N287="zákl. přenesená",J287,0)</f>
        <v>0</v>
      </c>
      <c r="BH287" s="174">
        <f>IF(N287="sníž. přenesená",J287,0)</f>
        <v>0</v>
      </c>
      <c r="BI287" s="174">
        <f>IF(N287="nulová",J287,0)</f>
        <v>0</v>
      </c>
      <c r="BJ287" s="18" t="s">
        <v>85</v>
      </c>
      <c r="BK287" s="174">
        <f>ROUND(I287*H287,2)</f>
        <v>0</v>
      </c>
      <c r="BL287" s="18" t="s">
        <v>143</v>
      </c>
      <c r="BM287" s="173" t="s">
        <v>867</v>
      </c>
    </row>
    <row r="288" spans="1:65" s="2" customFormat="1" ht="21.75" customHeight="1">
      <c r="A288" s="33"/>
      <c r="B288" s="161"/>
      <c r="C288" s="162" t="s">
        <v>397</v>
      </c>
      <c r="D288" s="162" t="s">
        <v>139</v>
      </c>
      <c r="E288" s="163" t="s">
        <v>868</v>
      </c>
      <c r="F288" s="164" t="s">
        <v>869</v>
      </c>
      <c r="G288" s="165" t="s">
        <v>142</v>
      </c>
      <c r="H288" s="166">
        <v>68.22</v>
      </c>
      <c r="I288" s="167"/>
      <c r="J288" s="168">
        <f>ROUND(I288*H288,2)</f>
        <v>0</v>
      </c>
      <c r="K288" s="164" t="s">
        <v>1237</v>
      </c>
      <c r="L288" s="34"/>
      <c r="M288" s="169" t="s">
        <v>1</v>
      </c>
      <c r="N288" s="170" t="s">
        <v>42</v>
      </c>
      <c r="O288" s="59"/>
      <c r="P288" s="171">
        <f>O288*H288</f>
        <v>0</v>
      </c>
      <c r="Q288" s="171">
        <v>0.00735</v>
      </c>
      <c r="R288" s="171">
        <f>Q288*H288</f>
        <v>0.501417</v>
      </c>
      <c r="S288" s="171">
        <v>0</v>
      </c>
      <c r="T288" s="172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73" t="s">
        <v>143</v>
      </c>
      <c r="AT288" s="173" t="s">
        <v>139</v>
      </c>
      <c r="AU288" s="173" t="s">
        <v>87</v>
      </c>
      <c r="AY288" s="18" t="s">
        <v>137</v>
      </c>
      <c r="BE288" s="174">
        <f>IF(N288="základní",J288,0)</f>
        <v>0</v>
      </c>
      <c r="BF288" s="174">
        <f>IF(N288="snížená",J288,0)</f>
        <v>0</v>
      </c>
      <c r="BG288" s="174">
        <f>IF(N288="zákl. přenesená",J288,0)</f>
        <v>0</v>
      </c>
      <c r="BH288" s="174">
        <f>IF(N288="sníž. přenesená",J288,0)</f>
        <v>0</v>
      </c>
      <c r="BI288" s="174">
        <f>IF(N288="nulová",J288,0)</f>
        <v>0</v>
      </c>
      <c r="BJ288" s="18" t="s">
        <v>85</v>
      </c>
      <c r="BK288" s="174">
        <f>ROUND(I288*H288,2)</f>
        <v>0</v>
      </c>
      <c r="BL288" s="18" t="s">
        <v>143</v>
      </c>
      <c r="BM288" s="173" t="s">
        <v>870</v>
      </c>
    </row>
    <row r="289" spans="2:51" s="13" customFormat="1" ht="12">
      <c r="B289" s="175"/>
      <c r="D289" s="176" t="s">
        <v>145</v>
      </c>
      <c r="E289" s="177" t="s">
        <v>1</v>
      </c>
      <c r="F289" s="178" t="s">
        <v>871</v>
      </c>
      <c r="H289" s="177" t="s">
        <v>1</v>
      </c>
      <c r="I289" s="179"/>
      <c r="L289" s="175"/>
      <c r="M289" s="180"/>
      <c r="N289" s="181"/>
      <c r="O289" s="181"/>
      <c r="P289" s="181"/>
      <c r="Q289" s="181"/>
      <c r="R289" s="181"/>
      <c r="S289" s="181"/>
      <c r="T289" s="182"/>
      <c r="AT289" s="177" t="s">
        <v>145</v>
      </c>
      <c r="AU289" s="177" t="s">
        <v>87</v>
      </c>
      <c r="AV289" s="13" t="s">
        <v>85</v>
      </c>
      <c r="AW289" s="13" t="s">
        <v>33</v>
      </c>
      <c r="AX289" s="13" t="s">
        <v>77</v>
      </c>
      <c r="AY289" s="177" t="s">
        <v>137</v>
      </c>
    </row>
    <row r="290" spans="2:51" s="14" customFormat="1" ht="12">
      <c r="B290" s="183"/>
      <c r="D290" s="176" t="s">
        <v>145</v>
      </c>
      <c r="E290" s="184" t="s">
        <v>1</v>
      </c>
      <c r="F290" s="185" t="s">
        <v>872</v>
      </c>
      <c r="H290" s="186">
        <v>40.2</v>
      </c>
      <c r="I290" s="187"/>
      <c r="L290" s="183"/>
      <c r="M290" s="188"/>
      <c r="N290" s="189"/>
      <c r="O290" s="189"/>
      <c r="P290" s="189"/>
      <c r="Q290" s="189"/>
      <c r="R290" s="189"/>
      <c r="S290" s="189"/>
      <c r="T290" s="190"/>
      <c r="AT290" s="184" t="s">
        <v>145</v>
      </c>
      <c r="AU290" s="184" t="s">
        <v>87</v>
      </c>
      <c r="AV290" s="14" t="s">
        <v>87</v>
      </c>
      <c r="AW290" s="14" t="s">
        <v>33</v>
      </c>
      <c r="AX290" s="14" t="s">
        <v>77</v>
      </c>
      <c r="AY290" s="184" t="s">
        <v>137</v>
      </c>
    </row>
    <row r="291" spans="2:51" s="14" customFormat="1" ht="12">
      <c r="B291" s="183"/>
      <c r="D291" s="176" t="s">
        <v>145</v>
      </c>
      <c r="E291" s="184" t="s">
        <v>1</v>
      </c>
      <c r="F291" s="185" t="s">
        <v>873</v>
      </c>
      <c r="H291" s="186">
        <v>-1.74</v>
      </c>
      <c r="I291" s="187"/>
      <c r="L291" s="183"/>
      <c r="M291" s="188"/>
      <c r="N291" s="189"/>
      <c r="O291" s="189"/>
      <c r="P291" s="189"/>
      <c r="Q291" s="189"/>
      <c r="R291" s="189"/>
      <c r="S291" s="189"/>
      <c r="T291" s="190"/>
      <c r="AT291" s="184" t="s">
        <v>145</v>
      </c>
      <c r="AU291" s="184" t="s">
        <v>87</v>
      </c>
      <c r="AV291" s="14" t="s">
        <v>87</v>
      </c>
      <c r="AW291" s="14" t="s">
        <v>33</v>
      </c>
      <c r="AX291" s="14" t="s">
        <v>77</v>
      </c>
      <c r="AY291" s="184" t="s">
        <v>137</v>
      </c>
    </row>
    <row r="292" spans="2:51" s="14" customFormat="1" ht="12">
      <c r="B292" s="183"/>
      <c r="D292" s="176" t="s">
        <v>145</v>
      </c>
      <c r="E292" s="184" t="s">
        <v>1</v>
      </c>
      <c r="F292" s="185" t="s">
        <v>874</v>
      </c>
      <c r="H292" s="186">
        <v>-0.61</v>
      </c>
      <c r="I292" s="187"/>
      <c r="L292" s="183"/>
      <c r="M292" s="188"/>
      <c r="N292" s="189"/>
      <c r="O292" s="189"/>
      <c r="P292" s="189"/>
      <c r="Q292" s="189"/>
      <c r="R292" s="189"/>
      <c r="S292" s="189"/>
      <c r="T292" s="190"/>
      <c r="AT292" s="184" t="s">
        <v>145</v>
      </c>
      <c r="AU292" s="184" t="s">
        <v>87</v>
      </c>
      <c r="AV292" s="14" t="s">
        <v>87</v>
      </c>
      <c r="AW292" s="14" t="s">
        <v>33</v>
      </c>
      <c r="AX292" s="14" t="s">
        <v>77</v>
      </c>
      <c r="AY292" s="184" t="s">
        <v>137</v>
      </c>
    </row>
    <row r="293" spans="2:51" s="14" customFormat="1" ht="12">
      <c r="B293" s="183"/>
      <c r="D293" s="176" t="s">
        <v>145</v>
      </c>
      <c r="E293" s="184" t="s">
        <v>1</v>
      </c>
      <c r="F293" s="185" t="s">
        <v>875</v>
      </c>
      <c r="H293" s="186">
        <v>-2.06</v>
      </c>
      <c r="I293" s="187"/>
      <c r="L293" s="183"/>
      <c r="M293" s="188"/>
      <c r="N293" s="189"/>
      <c r="O293" s="189"/>
      <c r="P293" s="189"/>
      <c r="Q293" s="189"/>
      <c r="R293" s="189"/>
      <c r="S293" s="189"/>
      <c r="T293" s="190"/>
      <c r="AT293" s="184" t="s">
        <v>145</v>
      </c>
      <c r="AU293" s="184" t="s">
        <v>87</v>
      </c>
      <c r="AV293" s="14" t="s">
        <v>87</v>
      </c>
      <c r="AW293" s="14" t="s">
        <v>33</v>
      </c>
      <c r="AX293" s="14" t="s">
        <v>77</v>
      </c>
      <c r="AY293" s="184" t="s">
        <v>137</v>
      </c>
    </row>
    <row r="294" spans="2:51" s="13" customFormat="1" ht="12">
      <c r="B294" s="175"/>
      <c r="D294" s="176" t="s">
        <v>145</v>
      </c>
      <c r="E294" s="177" t="s">
        <v>1</v>
      </c>
      <c r="F294" s="178" t="s">
        <v>876</v>
      </c>
      <c r="H294" s="177" t="s">
        <v>1</v>
      </c>
      <c r="I294" s="179"/>
      <c r="L294" s="175"/>
      <c r="M294" s="180"/>
      <c r="N294" s="181"/>
      <c r="O294" s="181"/>
      <c r="P294" s="181"/>
      <c r="Q294" s="181"/>
      <c r="R294" s="181"/>
      <c r="S294" s="181"/>
      <c r="T294" s="182"/>
      <c r="AT294" s="177" t="s">
        <v>145</v>
      </c>
      <c r="AU294" s="177" t="s">
        <v>87</v>
      </c>
      <c r="AV294" s="13" t="s">
        <v>85</v>
      </c>
      <c r="AW294" s="13" t="s">
        <v>33</v>
      </c>
      <c r="AX294" s="13" t="s">
        <v>77</v>
      </c>
      <c r="AY294" s="177" t="s">
        <v>137</v>
      </c>
    </row>
    <row r="295" spans="2:51" s="14" customFormat="1" ht="12">
      <c r="B295" s="183"/>
      <c r="D295" s="176" t="s">
        <v>145</v>
      </c>
      <c r="E295" s="184" t="s">
        <v>1</v>
      </c>
      <c r="F295" s="185" t="s">
        <v>877</v>
      </c>
      <c r="H295" s="186">
        <v>35.4</v>
      </c>
      <c r="I295" s="187"/>
      <c r="L295" s="183"/>
      <c r="M295" s="188"/>
      <c r="N295" s="189"/>
      <c r="O295" s="189"/>
      <c r="P295" s="189"/>
      <c r="Q295" s="189"/>
      <c r="R295" s="189"/>
      <c r="S295" s="189"/>
      <c r="T295" s="190"/>
      <c r="AT295" s="184" t="s">
        <v>145</v>
      </c>
      <c r="AU295" s="184" t="s">
        <v>87</v>
      </c>
      <c r="AV295" s="14" t="s">
        <v>87</v>
      </c>
      <c r="AW295" s="14" t="s">
        <v>33</v>
      </c>
      <c r="AX295" s="14" t="s">
        <v>77</v>
      </c>
      <c r="AY295" s="184" t="s">
        <v>137</v>
      </c>
    </row>
    <row r="296" spans="2:51" s="14" customFormat="1" ht="12">
      <c r="B296" s="183"/>
      <c r="D296" s="176" t="s">
        <v>145</v>
      </c>
      <c r="E296" s="184" t="s">
        <v>1</v>
      </c>
      <c r="F296" s="185" t="s">
        <v>874</v>
      </c>
      <c r="H296" s="186">
        <v>-0.61</v>
      </c>
      <c r="I296" s="187"/>
      <c r="L296" s="183"/>
      <c r="M296" s="188"/>
      <c r="N296" s="189"/>
      <c r="O296" s="189"/>
      <c r="P296" s="189"/>
      <c r="Q296" s="189"/>
      <c r="R296" s="189"/>
      <c r="S296" s="189"/>
      <c r="T296" s="190"/>
      <c r="AT296" s="184" t="s">
        <v>145</v>
      </c>
      <c r="AU296" s="184" t="s">
        <v>87</v>
      </c>
      <c r="AV296" s="14" t="s">
        <v>87</v>
      </c>
      <c r="AW296" s="14" t="s">
        <v>33</v>
      </c>
      <c r="AX296" s="14" t="s">
        <v>77</v>
      </c>
      <c r="AY296" s="184" t="s">
        <v>137</v>
      </c>
    </row>
    <row r="297" spans="2:51" s="14" customFormat="1" ht="12">
      <c r="B297" s="183"/>
      <c r="D297" s="176" t="s">
        <v>145</v>
      </c>
      <c r="E297" s="184" t="s">
        <v>1</v>
      </c>
      <c r="F297" s="185" t="s">
        <v>873</v>
      </c>
      <c r="H297" s="186">
        <v>-1.74</v>
      </c>
      <c r="I297" s="187"/>
      <c r="L297" s="183"/>
      <c r="M297" s="188"/>
      <c r="N297" s="189"/>
      <c r="O297" s="189"/>
      <c r="P297" s="189"/>
      <c r="Q297" s="189"/>
      <c r="R297" s="189"/>
      <c r="S297" s="189"/>
      <c r="T297" s="190"/>
      <c r="AT297" s="184" t="s">
        <v>145</v>
      </c>
      <c r="AU297" s="184" t="s">
        <v>87</v>
      </c>
      <c r="AV297" s="14" t="s">
        <v>87</v>
      </c>
      <c r="AW297" s="14" t="s">
        <v>33</v>
      </c>
      <c r="AX297" s="14" t="s">
        <v>77</v>
      </c>
      <c r="AY297" s="184" t="s">
        <v>137</v>
      </c>
    </row>
    <row r="298" spans="2:51" s="14" customFormat="1" ht="12">
      <c r="B298" s="183"/>
      <c r="D298" s="176" t="s">
        <v>145</v>
      </c>
      <c r="E298" s="184" t="s">
        <v>1</v>
      </c>
      <c r="F298" s="185" t="s">
        <v>878</v>
      </c>
      <c r="H298" s="186">
        <v>-0.62</v>
      </c>
      <c r="I298" s="187"/>
      <c r="L298" s="183"/>
      <c r="M298" s="188"/>
      <c r="N298" s="189"/>
      <c r="O298" s="189"/>
      <c r="P298" s="189"/>
      <c r="Q298" s="189"/>
      <c r="R298" s="189"/>
      <c r="S298" s="189"/>
      <c r="T298" s="190"/>
      <c r="AT298" s="184" t="s">
        <v>145</v>
      </c>
      <c r="AU298" s="184" t="s">
        <v>87</v>
      </c>
      <c r="AV298" s="14" t="s">
        <v>87</v>
      </c>
      <c r="AW298" s="14" t="s">
        <v>33</v>
      </c>
      <c r="AX298" s="14" t="s">
        <v>77</v>
      </c>
      <c r="AY298" s="184" t="s">
        <v>137</v>
      </c>
    </row>
    <row r="299" spans="2:51" s="15" customFormat="1" ht="12">
      <c r="B299" s="191"/>
      <c r="D299" s="176" t="s">
        <v>145</v>
      </c>
      <c r="E299" s="192" t="s">
        <v>1</v>
      </c>
      <c r="F299" s="193" t="s">
        <v>149</v>
      </c>
      <c r="H299" s="194">
        <v>68.22</v>
      </c>
      <c r="I299" s="195"/>
      <c r="L299" s="191"/>
      <c r="M299" s="196"/>
      <c r="N299" s="197"/>
      <c r="O299" s="197"/>
      <c r="P299" s="197"/>
      <c r="Q299" s="197"/>
      <c r="R299" s="197"/>
      <c r="S299" s="197"/>
      <c r="T299" s="198"/>
      <c r="AT299" s="192" t="s">
        <v>145</v>
      </c>
      <c r="AU299" s="192" t="s">
        <v>87</v>
      </c>
      <c r="AV299" s="15" t="s">
        <v>143</v>
      </c>
      <c r="AW299" s="15" t="s">
        <v>33</v>
      </c>
      <c r="AX299" s="15" t="s">
        <v>85</v>
      </c>
      <c r="AY299" s="192" t="s">
        <v>137</v>
      </c>
    </row>
    <row r="300" spans="1:65" s="2" customFormat="1" ht="21.75" customHeight="1">
      <c r="A300" s="33"/>
      <c r="B300" s="161"/>
      <c r="C300" s="162" t="s">
        <v>402</v>
      </c>
      <c r="D300" s="162" t="s">
        <v>139</v>
      </c>
      <c r="E300" s="163" t="s">
        <v>879</v>
      </c>
      <c r="F300" s="164" t="s">
        <v>880</v>
      </c>
      <c r="G300" s="165" t="s">
        <v>142</v>
      </c>
      <c r="H300" s="166">
        <v>68.22</v>
      </c>
      <c r="I300" s="167"/>
      <c r="J300" s="168">
        <f>ROUND(I300*H300,2)</f>
        <v>0</v>
      </c>
      <c r="K300" s="164" t="s">
        <v>1237</v>
      </c>
      <c r="L300" s="34"/>
      <c r="M300" s="169" t="s">
        <v>1</v>
      </c>
      <c r="N300" s="170" t="s">
        <v>42</v>
      </c>
      <c r="O300" s="59"/>
      <c r="P300" s="171">
        <f>O300*H300</f>
        <v>0</v>
      </c>
      <c r="Q300" s="171">
        <v>0.01628</v>
      </c>
      <c r="R300" s="171">
        <f>Q300*H300</f>
        <v>1.1106216</v>
      </c>
      <c r="S300" s="171">
        <v>0</v>
      </c>
      <c r="T300" s="17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73" t="s">
        <v>143</v>
      </c>
      <c r="AT300" s="173" t="s">
        <v>139</v>
      </c>
      <c r="AU300" s="173" t="s">
        <v>87</v>
      </c>
      <c r="AY300" s="18" t="s">
        <v>137</v>
      </c>
      <c r="BE300" s="174">
        <f>IF(N300="základní",J300,0)</f>
        <v>0</v>
      </c>
      <c r="BF300" s="174">
        <f>IF(N300="snížená",J300,0)</f>
        <v>0</v>
      </c>
      <c r="BG300" s="174">
        <f>IF(N300="zákl. přenesená",J300,0)</f>
        <v>0</v>
      </c>
      <c r="BH300" s="174">
        <f>IF(N300="sníž. přenesená",J300,0)</f>
        <v>0</v>
      </c>
      <c r="BI300" s="174">
        <f>IF(N300="nulová",J300,0)</f>
        <v>0</v>
      </c>
      <c r="BJ300" s="18" t="s">
        <v>85</v>
      </c>
      <c r="BK300" s="174">
        <f>ROUND(I300*H300,2)</f>
        <v>0</v>
      </c>
      <c r="BL300" s="18" t="s">
        <v>143</v>
      </c>
      <c r="BM300" s="173" t="s">
        <v>881</v>
      </c>
    </row>
    <row r="301" spans="2:51" s="14" customFormat="1" ht="12">
      <c r="B301" s="183"/>
      <c r="D301" s="176" t="s">
        <v>145</v>
      </c>
      <c r="E301" s="184" t="s">
        <v>1</v>
      </c>
      <c r="F301" s="185" t="s">
        <v>882</v>
      </c>
      <c r="H301" s="186">
        <v>68.22</v>
      </c>
      <c r="I301" s="187"/>
      <c r="L301" s="183"/>
      <c r="M301" s="188"/>
      <c r="N301" s="189"/>
      <c r="O301" s="189"/>
      <c r="P301" s="189"/>
      <c r="Q301" s="189"/>
      <c r="R301" s="189"/>
      <c r="S301" s="189"/>
      <c r="T301" s="190"/>
      <c r="AT301" s="184" t="s">
        <v>145</v>
      </c>
      <c r="AU301" s="184" t="s">
        <v>87</v>
      </c>
      <c r="AV301" s="14" t="s">
        <v>87</v>
      </c>
      <c r="AW301" s="14" t="s">
        <v>33</v>
      </c>
      <c r="AX301" s="14" t="s">
        <v>85</v>
      </c>
      <c r="AY301" s="184" t="s">
        <v>137</v>
      </c>
    </row>
    <row r="302" spans="1:65" s="2" customFormat="1" ht="21.75" customHeight="1">
      <c r="A302" s="33"/>
      <c r="B302" s="161"/>
      <c r="C302" s="162" t="s">
        <v>407</v>
      </c>
      <c r="D302" s="162" t="s">
        <v>139</v>
      </c>
      <c r="E302" s="163" t="s">
        <v>883</v>
      </c>
      <c r="F302" s="164" t="s">
        <v>884</v>
      </c>
      <c r="G302" s="165" t="s">
        <v>142</v>
      </c>
      <c r="H302" s="166">
        <v>58.062</v>
      </c>
      <c r="I302" s="167"/>
      <c r="J302" s="168">
        <f>ROUND(I302*H302,2)</f>
        <v>0</v>
      </c>
      <c r="K302" s="164" t="s">
        <v>1237</v>
      </c>
      <c r="L302" s="34"/>
      <c r="M302" s="169" t="s">
        <v>1</v>
      </c>
      <c r="N302" s="170" t="s">
        <v>42</v>
      </c>
      <c r="O302" s="59"/>
      <c r="P302" s="171">
        <f>O302*H302</f>
        <v>0</v>
      </c>
      <c r="Q302" s="171">
        <v>0.00735</v>
      </c>
      <c r="R302" s="171">
        <f>Q302*H302</f>
        <v>0.42675569999999996</v>
      </c>
      <c r="S302" s="171">
        <v>0</v>
      </c>
      <c r="T302" s="172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3" t="s">
        <v>143</v>
      </c>
      <c r="AT302" s="173" t="s">
        <v>139</v>
      </c>
      <c r="AU302" s="173" t="s">
        <v>87</v>
      </c>
      <c r="AY302" s="18" t="s">
        <v>137</v>
      </c>
      <c r="BE302" s="174">
        <f>IF(N302="základní",J302,0)</f>
        <v>0</v>
      </c>
      <c r="BF302" s="174">
        <f>IF(N302="snížená",J302,0)</f>
        <v>0</v>
      </c>
      <c r="BG302" s="174">
        <f>IF(N302="zákl. přenesená",J302,0)</f>
        <v>0</v>
      </c>
      <c r="BH302" s="174">
        <f>IF(N302="sníž. přenesená",J302,0)</f>
        <v>0</v>
      </c>
      <c r="BI302" s="174">
        <f>IF(N302="nulová",J302,0)</f>
        <v>0</v>
      </c>
      <c r="BJ302" s="18" t="s">
        <v>85</v>
      </c>
      <c r="BK302" s="174">
        <f>ROUND(I302*H302,2)</f>
        <v>0</v>
      </c>
      <c r="BL302" s="18" t="s">
        <v>143</v>
      </c>
      <c r="BM302" s="173" t="s">
        <v>885</v>
      </c>
    </row>
    <row r="303" spans="2:51" s="14" customFormat="1" ht="12">
      <c r="B303" s="183"/>
      <c r="D303" s="176" t="s">
        <v>145</v>
      </c>
      <c r="E303" s="184" t="s">
        <v>1</v>
      </c>
      <c r="F303" s="185" t="s">
        <v>886</v>
      </c>
      <c r="H303" s="186">
        <v>64.4</v>
      </c>
      <c r="I303" s="187"/>
      <c r="L303" s="183"/>
      <c r="M303" s="188"/>
      <c r="N303" s="189"/>
      <c r="O303" s="189"/>
      <c r="P303" s="189"/>
      <c r="Q303" s="189"/>
      <c r="R303" s="189"/>
      <c r="S303" s="189"/>
      <c r="T303" s="190"/>
      <c r="AT303" s="184" t="s">
        <v>145</v>
      </c>
      <c r="AU303" s="184" t="s">
        <v>87</v>
      </c>
      <c r="AV303" s="14" t="s">
        <v>87</v>
      </c>
      <c r="AW303" s="14" t="s">
        <v>33</v>
      </c>
      <c r="AX303" s="14" t="s">
        <v>77</v>
      </c>
      <c r="AY303" s="184" t="s">
        <v>137</v>
      </c>
    </row>
    <row r="304" spans="2:51" s="14" customFormat="1" ht="12">
      <c r="B304" s="183"/>
      <c r="D304" s="176" t="s">
        <v>145</v>
      </c>
      <c r="E304" s="184" t="s">
        <v>1</v>
      </c>
      <c r="F304" s="185" t="s">
        <v>887</v>
      </c>
      <c r="H304" s="186">
        <v>-1.114</v>
      </c>
      <c r="I304" s="187"/>
      <c r="L304" s="183"/>
      <c r="M304" s="188"/>
      <c r="N304" s="189"/>
      <c r="O304" s="189"/>
      <c r="P304" s="189"/>
      <c r="Q304" s="189"/>
      <c r="R304" s="189"/>
      <c r="S304" s="189"/>
      <c r="T304" s="190"/>
      <c r="AT304" s="184" t="s">
        <v>145</v>
      </c>
      <c r="AU304" s="184" t="s">
        <v>87</v>
      </c>
      <c r="AV304" s="14" t="s">
        <v>87</v>
      </c>
      <c r="AW304" s="14" t="s">
        <v>33</v>
      </c>
      <c r="AX304" s="14" t="s">
        <v>77</v>
      </c>
      <c r="AY304" s="184" t="s">
        <v>137</v>
      </c>
    </row>
    <row r="305" spans="2:51" s="14" customFormat="1" ht="12">
      <c r="B305" s="183"/>
      <c r="D305" s="176" t="s">
        <v>145</v>
      </c>
      <c r="E305" s="184" t="s">
        <v>1</v>
      </c>
      <c r="F305" s="185" t="s">
        <v>888</v>
      </c>
      <c r="H305" s="186">
        <v>-3.256</v>
      </c>
      <c r="I305" s="187"/>
      <c r="L305" s="183"/>
      <c r="M305" s="188"/>
      <c r="N305" s="189"/>
      <c r="O305" s="189"/>
      <c r="P305" s="189"/>
      <c r="Q305" s="189"/>
      <c r="R305" s="189"/>
      <c r="S305" s="189"/>
      <c r="T305" s="190"/>
      <c r="AT305" s="184" t="s">
        <v>145</v>
      </c>
      <c r="AU305" s="184" t="s">
        <v>87</v>
      </c>
      <c r="AV305" s="14" t="s">
        <v>87</v>
      </c>
      <c r="AW305" s="14" t="s">
        <v>33</v>
      </c>
      <c r="AX305" s="14" t="s">
        <v>77</v>
      </c>
      <c r="AY305" s="184" t="s">
        <v>137</v>
      </c>
    </row>
    <row r="306" spans="2:51" s="14" customFormat="1" ht="12">
      <c r="B306" s="183"/>
      <c r="D306" s="176" t="s">
        <v>145</v>
      </c>
      <c r="E306" s="184" t="s">
        <v>1</v>
      </c>
      <c r="F306" s="185" t="s">
        <v>889</v>
      </c>
      <c r="H306" s="186">
        <v>-1.968</v>
      </c>
      <c r="I306" s="187"/>
      <c r="L306" s="183"/>
      <c r="M306" s="188"/>
      <c r="N306" s="189"/>
      <c r="O306" s="189"/>
      <c r="P306" s="189"/>
      <c r="Q306" s="189"/>
      <c r="R306" s="189"/>
      <c r="S306" s="189"/>
      <c r="T306" s="190"/>
      <c r="AT306" s="184" t="s">
        <v>145</v>
      </c>
      <c r="AU306" s="184" t="s">
        <v>87</v>
      </c>
      <c r="AV306" s="14" t="s">
        <v>87</v>
      </c>
      <c r="AW306" s="14" t="s">
        <v>33</v>
      </c>
      <c r="AX306" s="14" t="s">
        <v>77</v>
      </c>
      <c r="AY306" s="184" t="s">
        <v>137</v>
      </c>
    </row>
    <row r="307" spans="2:51" s="15" customFormat="1" ht="12">
      <c r="B307" s="191"/>
      <c r="D307" s="176" t="s">
        <v>145</v>
      </c>
      <c r="E307" s="192" t="s">
        <v>1</v>
      </c>
      <c r="F307" s="193" t="s">
        <v>149</v>
      </c>
      <c r="H307" s="194">
        <v>58.062</v>
      </c>
      <c r="I307" s="195"/>
      <c r="L307" s="191"/>
      <c r="M307" s="196"/>
      <c r="N307" s="197"/>
      <c r="O307" s="197"/>
      <c r="P307" s="197"/>
      <c r="Q307" s="197"/>
      <c r="R307" s="197"/>
      <c r="S307" s="197"/>
      <c r="T307" s="198"/>
      <c r="AT307" s="192" t="s">
        <v>145</v>
      </c>
      <c r="AU307" s="192" t="s">
        <v>87</v>
      </c>
      <c r="AV307" s="15" t="s">
        <v>143</v>
      </c>
      <c r="AW307" s="15" t="s">
        <v>33</v>
      </c>
      <c r="AX307" s="15" t="s">
        <v>85</v>
      </c>
      <c r="AY307" s="192" t="s">
        <v>137</v>
      </c>
    </row>
    <row r="308" spans="1:65" s="2" customFormat="1" ht="21.75" customHeight="1">
      <c r="A308" s="33"/>
      <c r="B308" s="161"/>
      <c r="C308" s="162" t="s">
        <v>414</v>
      </c>
      <c r="D308" s="162" t="s">
        <v>139</v>
      </c>
      <c r="E308" s="163" t="s">
        <v>890</v>
      </c>
      <c r="F308" s="164" t="s">
        <v>891</v>
      </c>
      <c r="G308" s="165" t="s">
        <v>142</v>
      </c>
      <c r="H308" s="166">
        <v>58.062</v>
      </c>
      <c r="I308" s="167"/>
      <c r="J308" s="168">
        <f>ROUND(I308*H308,2)</f>
        <v>0</v>
      </c>
      <c r="K308" s="164" t="s">
        <v>1237</v>
      </c>
      <c r="L308" s="34"/>
      <c r="M308" s="169" t="s">
        <v>1</v>
      </c>
      <c r="N308" s="170" t="s">
        <v>42</v>
      </c>
      <c r="O308" s="59"/>
      <c r="P308" s="171">
        <f>O308*H308</f>
        <v>0</v>
      </c>
      <c r="Q308" s="171">
        <v>0.02636</v>
      </c>
      <c r="R308" s="171">
        <f>Q308*H308</f>
        <v>1.53051432</v>
      </c>
      <c r="S308" s="171">
        <v>0</v>
      </c>
      <c r="T308" s="172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73" t="s">
        <v>143</v>
      </c>
      <c r="AT308" s="173" t="s">
        <v>139</v>
      </c>
      <c r="AU308" s="173" t="s">
        <v>87</v>
      </c>
      <c r="AY308" s="18" t="s">
        <v>137</v>
      </c>
      <c r="BE308" s="174">
        <f>IF(N308="základní",J308,0)</f>
        <v>0</v>
      </c>
      <c r="BF308" s="174">
        <f>IF(N308="snížená",J308,0)</f>
        <v>0</v>
      </c>
      <c r="BG308" s="174">
        <f>IF(N308="zákl. přenesená",J308,0)</f>
        <v>0</v>
      </c>
      <c r="BH308" s="174">
        <f>IF(N308="sníž. přenesená",J308,0)</f>
        <v>0</v>
      </c>
      <c r="BI308" s="174">
        <f>IF(N308="nulová",J308,0)</f>
        <v>0</v>
      </c>
      <c r="BJ308" s="18" t="s">
        <v>85</v>
      </c>
      <c r="BK308" s="174">
        <f>ROUND(I308*H308,2)</f>
        <v>0</v>
      </c>
      <c r="BL308" s="18" t="s">
        <v>143</v>
      </c>
      <c r="BM308" s="173" t="s">
        <v>892</v>
      </c>
    </row>
    <row r="309" spans="2:51" s="14" customFormat="1" ht="12">
      <c r="B309" s="183"/>
      <c r="D309" s="176" t="s">
        <v>145</v>
      </c>
      <c r="E309" s="184" t="s">
        <v>1</v>
      </c>
      <c r="F309" s="185" t="s">
        <v>893</v>
      </c>
      <c r="H309" s="186">
        <v>58.062</v>
      </c>
      <c r="I309" s="187"/>
      <c r="L309" s="183"/>
      <c r="M309" s="188"/>
      <c r="N309" s="189"/>
      <c r="O309" s="189"/>
      <c r="P309" s="189"/>
      <c r="Q309" s="189"/>
      <c r="R309" s="189"/>
      <c r="S309" s="189"/>
      <c r="T309" s="190"/>
      <c r="AT309" s="184" t="s">
        <v>145</v>
      </c>
      <c r="AU309" s="184" t="s">
        <v>87</v>
      </c>
      <c r="AV309" s="14" t="s">
        <v>87</v>
      </c>
      <c r="AW309" s="14" t="s">
        <v>33</v>
      </c>
      <c r="AX309" s="14" t="s">
        <v>85</v>
      </c>
      <c r="AY309" s="184" t="s">
        <v>137</v>
      </c>
    </row>
    <row r="310" spans="1:65" s="2" customFormat="1" ht="21.75" customHeight="1">
      <c r="A310" s="33"/>
      <c r="B310" s="161"/>
      <c r="C310" s="162" t="s">
        <v>420</v>
      </c>
      <c r="D310" s="162" t="s">
        <v>139</v>
      </c>
      <c r="E310" s="163" t="s">
        <v>894</v>
      </c>
      <c r="F310" s="164" t="s">
        <v>895</v>
      </c>
      <c r="G310" s="165" t="s">
        <v>142</v>
      </c>
      <c r="H310" s="166">
        <v>5.544</v>
      </c>
      <c r="I310" s="167"/>
      <c r="J310" s="168">
        <f>ROUND(I310*H310,2)</f>
        <v>0</v>
      </c>
      <c r="K310" s="164" t="s">
        <v>1237</v>
      </c>
      <c r="L310" s="34"/>
      <c r="M310" s="169" t="s">
        <v>1</v>
      </c>
      <c r="N310" s="170" t="s">
        <v>42</v>
      </c>
      <c r="O310" s="59"/>
      <c r="P310" s="171">
        <f>O310*H310</f>
        <v>0</v>
      </c>
      <c r="Q310" s="171">
        <v>0.00368</v>
      </c>
      <c r="R310" s="171">
        <f>Q310*H310</f>
        <v>0.02040192</v>
      </c>
      <c r="S310" s="171">
        <v>0</v>
      </c>
      <c r="T310" s="172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73" t="s">
        <v>143</v>
      </c>
      <c r="AT310" s="173" t="s">
        <v>139</v>
      </c>
      <c r="AU310" s="173" t="s">
        <v>87</v>
      </c>
      <c r="AY310" s="18" t="s">
        <v>137</v>
      </c>
      <c r="BE310" s="174">
        <f>IF(N310="základní",J310,0)</f>
        <v>0</v>
      </c>
      <c r="BF310" s="174">
        <f>IF(N310="snížená",J310,0)</f>
        <v>0</v>
      </c>
      <c r="BG310" s="174">
        <f>IF(N310="zákl. přenesená",J310,0)</f>
        <v>0</v>
      </c>
      <c r="BH310" s="174">
        <f>IF(N310="sníž. přenesená",J310,0)</f>
        <v>0</v>
      </c>
      <c r="BI310" s="174">
        <f>IF(N310="nulová",J310,0)</f>
        <v>0</v>
      </c>
      <c r="BJ310" s="18" t="s">
        <v>85</v>
      </c>
      <c r="BK310" s="174">
        <f>ROUND(I310*H310,2)</f>
        <v>0</v>
      </c>
      <c r="BL310" s="18" t="s">
        <v>143</v>
      </c>
      <c r="BM310" s="173" t="s">
        <v>896</v>
      </c>
    </row>
    <row r="311" spans="2:51" s="14" customFormat="1" ht="12">
      <c r="B311" s="183"/>
      <c r="D311" s="176" t="s">
        <v>145</v>
      </c>
      <c r="E311" s="184" t="s">
        <v>1</v>
      </c>
      <c r="F311" s="185" t="s">
        <v>897</v>
      </c>
      <c r="H311" s="186">
        <v>6</v>
      </c>
      <c r="I311" s="187"/>
      <c r="L311" s="183"/>
      <c r="M311" s="188"/>
      <c r="N311" s="189"/>
      <c r="O311" s="189"/>
      <c r="P311" s="189"/>
      <c r="Q311" s="189"/>
      <c r="R311" s="189"/>
      <c r="S311" s="189"/>
      <c r="T311" s="190"/>
      <c r="AT311" s="184" t="s">
        <v>145</v>
      </c>
      <c r="AU311" s="184" t="s">
        <v>87</v>
      </c>
      <c r="AV311" s="14" t="s">
        <v>87</v>
      </c>
      <c r="AW311" s="14" t="s">
        <v>33</v>
      </c>
      <c r="AX311" s="14" t="s">
        <v>77</v>
      </c>
      <c r="AY311" s="184" t="s">
        <v>137</v>
      </c>
    </row>
    <row r="312" spans="2:51" s="14" customFormat="1" ht="12">
      <c r="B312" s="183"/>
      <c r="D312" s="176" t="s">
        <v>145</v>
      </c>
      <c r="E312" s="184" t="s">
        <v>1</v>
      </c>
      <c r="F312" s="185" t="s">
        <v>898</v>
      </c>
      <c r="H312" s="186">
        <v>-0.456</v>
      </c>
      <c r="I312" s="187"/>
      <c r="L312" s="183"/>
      <c r="M312" s="188"/>
      <c r="N312" s="189"/>
      <c r="O312" s="189"/>
      <c r="P312" s="189"/>
      <c r="Q312" s="189"/>
      <c r="R312" s="189"/>
      <c r="S312" s="189"/>
      <c r="T312" s="190"/>
      <c r="AT312" s="184" t="s">
        <v>145</v>
      </c>
      <c r="AU312" s="184" t="s">
        <v>87</v>
      </c>
      <c r="AV312" s="14" t="s">
        <v>87</v>
      </c>
      <c r="AW312" s="14" t="s">
        <v>33</v>
      </c>
      <c r="AX312" s="14" t="s">
        <v>77</v>
      </c>
      <c r="AY312" s="184" t="s">
        <v>137</v>
      </c>
    </row>
    <row r="313" spans="2:51" s="15" customFormat="1" ht="12">
      <c r="B313" s="191"/>
      <c r="D313" s="176" t="s">
        <v>145</v>
      </c>
      <c r="E313" s="192" t="s">
        <v>1</v>
      </c>
      <c r="F313" s="193" t="s">
        <v>149</v>
      </c>
      <c r="H313" s="194">
        <v>5.544</v>
      </c>
      <c r="I313" s="195"/>
      <c r="L313" s="191"/>
      <c r="M313" s="196"/>
      <c r="N313" s="197"/>
      <c r="O313" s="197"/>
      <c r="P313" s="197"/>
      <c r="Q313" s="197"/>
      <c r="R313" s="197"/>
      <c r="S313" s="197"/>
      <c r="T313" s="198"/>
      <c r="AT313" s="192" t="s">
        <v>145</v>
      </c>
      <c r="AU313" s="192" t="s">
        <v>87</v>
      </c>
      <c r="AV313" s="15" t="s">
        <v>143</v>
      </c>
      <c r="AW313" s="15" t="s">
        <v>33</v>
      </c>
      <c r="AX313" s="15" t="s">
        <v>85</v>
      </c>
      <c r="AY313" s="192" t="s">
        <v>137</v>
      </c>
    </row>
    <row r="314" spans="1:65" s="2" customFormat="1" ht="21.75" customHeight="1">
      <c r="A314" s="33"/>
      <c r="B314" s="161"/>
      <c r="C314" s="162" t="s">
        <v>425</v>
      </c>
      <c r="D314" s="162" t="s">
        <v>139</v>
      </c>
      <c r="E314" s="163" t="s">
        <v>899</v>
      </c>
      <c r="F314" s="164" t="s">
        <v>900</v>
      </c>
      <c r="G314" s="165" t="s">
        <v>142</v>
      </c>
      <c r="H314" s="166">
        <v>52.518</v>
      </c>
      <c r="I314" s="167"/>
      <c r="J314" s="168">
        <f>ROUND(I314*H314,2)</f>
        <v>0</v>
      </c>
      <c r="K314" s="164" t="s">
        <v>1237</v>
      </c>
      <c r="L314" s="34"/>
      <c r="M314" s="169" t="s">
        <v>1</v>
      </c>
      <c r="N314" s="170" t="s">
        <v>42</v>
      </c>
      <c r="O314" s="59"/>
      <c r="P314" s="171">
        <f>O314*H314</f>
        <v>0</v>
      </c>
      <c r="Q314" s="171">
        <v>0.00348</v>
      </c>
      <c r="R314" s="171">
        <f>Q314*H314</f>
        <v>0.18276264</v>
      </c>
      <c r="S314" s="171">
        <v>0</v>
      </c>
      <c r="T314" s="17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73" t="s">
        <v>143</v>
      </c>
      <c r="AT314" s="173" t="s">
        <v>139</v>
      </c>
      <c r="AU314" s="173" t="s">
        <v>87</v>
      </c>
      <c r="AY314" s="18" t="s">
        <v>137</v>
      </c>
      <c r="BE314" s="174">
        <f>IF(N314="základní",J314,0)</f>
        <v>0</v>
      </c>
      <c r="BF314" s="174">
        <f>IF(N314="snížená",J314,0)</f>
        <v>0</v>
      </c>
      <c r="BG314" s="174">
        <f>IF(N314="zákl. přenesená",J314,0)</f>
        <v>0</v>
      </c>
      <c r="BH314" s="174">
        <f>IF(N314="sníž. přenesená",J314,0)</f>
        <v>0</v>
      </c>
      <c r="BI314" s="174">
        <f>IF(N314="nulová",J314,0)</f>
        <v>0</v>
      </c>
      <c r="BJ314" s="18" t="s">
        <v>85</v>
      </c>
      <c r="BK314" s="174">
        <f>ROUND(I314*H314,2)</f>
        <v>0</v>
      </c>
      <c r="BL314" s="18" t="s">
        <v>143</v>
      </c>
      <c r="BM314" s="173" t="s">
        <v>901</v>
      </c>
    </row>
    <row r="315" spans="2:51" s="14" customFormat="1" ht="12">
      <c r="B315" s="183"/>
      <c r="D315" s="176" t="s">
        <v>145</v>
      </c>
      <c r="E315" s="184" t="s">
        <v>1</v>
      </c>
      <c r="F315" s="185" t="s">
        <v>902</v>
      </c>
      <c r="H315" s="186">
        <v>52.518</v>
      </c>
      <c r="I315" s="187"/>
      <c r="L315" s="183"/>
      <c r="M315" s="188"/>
      <c r="N315" s="189"/>
      <c r="O315" s="189"/>
      <c r="P315" s="189"/>
      <c r="Q315" s="189"/>
      <c r="R315" s="189"/>
      <c r="S315" s="189"/>
      <c r="T315" s="190"/>
      <c r="AT315" s="184" t="s">
        <v>145</v>
      </c>
      <c r="AU315" s="184" t="s">
        <v>87</v>
      </c>
      <c r="AV315" s="14" t="s">
        <v>87</v>
      </c>
      <c r="AW315" s="14" t="s">
        <v>33</v>
      </c>
      <c r="AX315" s="14" t="s">
        <v>85</v>
      </c>
      <c r="AY315" s="184" t="s">
        <v>137</v>
      </c>
    </row>
    <row r="316" spans="1:65" s="2" customFormat="1" ht="21.75" customHeight="1">
      <c r="A316" s="33"/>
      <c r="B316" s="161"/>
      <c r="C316" s="162" t="s">
        <v>429</v>
      </c>
      <c r="D316" s="162" t="s">
        <v>139</v>
      </c>
      <c r="E316" s="163" t="s">
        <v>903</v>
      </c>
      <c r="F316" s="164" t="s">
        <v>904</v>
      </c>
      <c r="G316" s="165" t="s">
        <v>142</v>
      </c>
      <c r="H316" s="166">
        <v>8.87</v>
      </c>
      <c r="I316" s="167"/>
      <c r="J316" s="168">
        <f>ROUND(I316*H316,2)</f>
        <v>0</v>
      </c>
      <c r="K316" s="164" t="s">
        <v>1237</v>
      </c>
      <c r="L316" s="34"/>
      <c r="M316" s="169" t="s">
        <v>1</v>
      </c>
      <c r="N316" s="170" t="s">
        <v>42</v>
      </c>
      <c r="O316" s="59"/>
      <c r="P316" s="171">
        <f>O316*H316</f>
        <v>0</v>
      </c>
      <c r="Q316" s="171">
        <v>0</v>
      </c>
      <c r="R316" s="171">
        <f>Q316*H316</f>
        <v>0</v>
      </c>
      <c r="S316" s="171">
        <v>0</v>
      </c>
      <c r="T316" s="172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73" t="s">
        <v>143</v>
      </c>
      <c r="AT316" s="173" t="s">
        <v>139</v>
      </c>
      <c r="AU316" s="173" t="s">
        <v>87</v>
      </c>
      <c r="AY316" s="18" t="s">
        <v>137</v>
      </c>
      <c r="BE316" s="174">
        <f>IF(N316="základní",J316,0)</f>
        <v>0</v>
      </c>
      <c r="BF316" s="174">
        <f>IF(N316="snížená",J316,0)</f>
        <v>0</v>
      </c>
      <c r="BG316" s="174">
        <f>IF(N316="zákl. přenesená",J316,0)</f>
        <v>0</v>
      </c>
      <c r="BH316" s="174">
        <f>IF(N316="sníž. přenesená",J316,0)</f>
        <v>0</v>
      </c>
      <c r="BI316" s="174">
        <f>IF(N316="nulová",J316,0)</f>
        <v>0</v>
      </c>
      <c r="BJ316" s="18" t="s">
        <v>85</v>
      </c>
      <c r="BK316" s="174">
        <f>ROUND(I316*H316,2)</f>
        <v>0</v>
      </c>
      <c r="BL316" s="18" t="s">
        <v>143</v>
      </c>
      <c r="BM316" s="173" t="s">
        <v>905</v>
      </c>
    </row>
    <row r="317" spans="2:51" s="14" customFormat="1" ht="12">
      <c r="B317" s="183"/>
      <c r="D317" s="176" t="s">
        <v>145</v>
      </c>
      <c r="E317" s="184" t="s">
        <v>1</v>
      </c>
      <c r="F317" s="185" t="s">
        <v>906</v>
      </c>
      <c r="H317" s="186">
        <v>1.75</v>
      </c>
      <c r="I317" s="187"/>
      <c r="L317" s="183"/>
      <c r="M317" s="188"/>
      <c r="N317" s="189"/>
      <c r="O317" s="189"/>
      <c r="P317" s="189"/>
      <c r="Q317" s="189"/>
      <c r="R317" s="189"/>
      <c r="S317" s="189"/>
      <c r="T317" s="190"/>
      <c r="AT317" s="184" t="s">
        <v>145</v>
      </c>
      <c r="AU317" s="184" t="s">
        <v>87</v>
      </c>
      <c r="AV317" s="14" t="s">
        <v>87</v>
      </c>
      <c r="AW317" s="14" t="s">
        <v>33</v>
      </c>
      <c r="AX317" s="14" t="s">
        <v>77</v>
      </c>
      <c r="AY317" s="184" t="s">
        <v>137</v>
      </c>
    </row>
    <row r="318" spans="2:51" s="14" customFormat="1" ht="12">
      <c r="B318" s="183"/>
      <c r="D318" s="176" t="s">
        <v>145</v>
      </c>
      <c r="E318" s="184" t="s">
        <v>1</v>
      </c>
      <c r="F318" s="185" t="s">
        <v>907</v>
      </c>
      <c r="H318" s="186">
        <v>4.6</v>
      </c>
      <c r="I318" s="187"/>
      <c r="L318" s="183"/>
      <c r="M318" s="188"/>
      <c r="N318" s="189"/>
      <c r="O318" s="189"/>
      <c r="P318" s="189"/>
      <c r="Q318" s="189"/>
      <c r="R318" s="189"/>
      <c r="S318" s="189"/>
      <c r="T318" s="190"/>
      <c r="AT318" s="184" t="s">
        <v>145</v>
      </c>
      <c r="AU318" s="184" t="s">
        <v>87</v>
      </c>
      <c r="AV318" s="14" t="s">
        <v>87</v>
      </c>
      <c r="AW318" s="14" t="s">
        <v>33</v>
      </c>
      <c r="AX318" s="14" t="s">
        <v>77</v>
      </c>
      <c r="AY318" s="184" t="s">
        <v>137</v>
      </c>
    </row>
    <row r="319" spans="2:51" s="14" customFormat="1" ht="12">
      <c r="B319" s="183"/>
      <c r="D319" s="176" t="s">
        <v>145</v>
      </c>
      <c r="E319" s="184" t="s">
        <v>1</v>
      </c>
      <c r="F319" s="185" t="s">
        <v>908</v>
      </c>
      <c r="H319" s="186">
        <v>2.52</v>
      </c>
      <c r="I319" s="187"/>
      <c r="L319" s="183"/>
      <c r="M319" s="188"/>
      <c r="N319" s="189"/>
      <c r="O319" s="189"/>
      <c r="P319" s="189"/>
      <c r="Q319" s="189"/>
      <c r="R319" s="189"/>
      <c r="S319" s="189"/>
      <c r="T319" s="190"/>
      <c r="AT319" s="184" t="s">
        <v>145</v>
      </c>
      <c r="AU319" s="184" t="s">
        <v>87</v>
      </c>
      <c r="AV319" s="14" t="s">
        <v>87</v>
      </c>
      <c r="AW319" s="14" t="s">
        <v>33</v>
      </c>
      <c r="AX319" s="14" t="s">
        <v>77</v>
      </c>
      <c r="AY319" s="184" t="s">
        <v>137</v>
      </c>
    </row>
    <row r="320" spans="2:51" s="15" customFormat="1" ht="12">
      <c r="B320" s="191"/>
      <c r="D320" s="176" t="s">
        <v>145</v>
      </c>
      <c r="E320" s="192" t="s">
        <v>1</v>
      </c>
      <c r="F320" s="193" t="s">
        <v>149</v>
      </c>
      <c r="H320" s="194">
        <v>8.87</v>
      </c>
      <c r="I320" s="195"/>
      <c r="L320" s="191"/>
      <c r="M320" s="196"/>
      <c r="N320" s="197"/>
      <c r="O320" s="197"/>
      <c r="P320" s="197"/>
      <c r="Q320" s="197"/>
      <c r="R320" s="197"/>
      <c r="S320" s="197"/>
      <c r="T320" s="198"/>
      <c r="AT320" s="192" t="s">
        <v>145</v>
      </c>
      <c r="AU320" s="192" t="s">
        <v>87</v>
      </c>
      <c r="AV320" s="15" t="s">
        <v>143</v>
      </c>
      <c r="AW320" s="15" t="s">
        <v>33</v>
      </c>
      <c r="AX320" s="15" t="s">
        <v>85</v>
      </c>
      <c r="AY320" s="192" t="s">
        <v>137</v>
      </c>
    </row>
    <row r="321" spans="1:65" s="2" customFormat="1" ht="16.5" customHeight="1">
      <c r="A321" s="33"/>
      <c r="B321" s="161"/>
      <c r="C321" s="162" t="s">
        <v>435</v>
      </c>
      <c r="D321" s="162" t="s">
        <v>139</v>
      </c>
      <c r="E321" s="163" t="s">
        <v>909</v>
      </c>
      <c r="F321" s="164" t="s">
        <v>910</v>
      </c>
      <c r="G321" s="165" t="s">
        <v>142</v>
      </c>
      <c r="H321" s="166">
        <v>18.72</v>
      </c>
      <c r="I321" s="167"/>
      <c r="J321" s="168">
        <f>ROUND(I321*H321,2)</f>
        <v>0</v>
      </c>
      <c r="K321" s="164" t="s">
        <v>1237</v>
      </c>
      <c r="L321" s="34"/>
      <c r="M321" s="169" t="s">
        <v>1</v>
      </c>
      <c r="N321" s="170" t="s">
        <v>42</v>
      </c>
      <c r="O321" s="59"/>
      <c r="P321" s="171">
        <f>O321*H321</f>
        <v>0</v>
      </c>
      <c r="Q321" s="171">
        <v>0.1173</v>
      </c>
      <c r="R321" s="171">
        <f>Q321*H321</f>
        <v>2.195856</v>
      </c>
      <c r="S321" s="171">
        <v>0</v>
      </c>
      <c r="T321" s="172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3" t="s">
        <v>143</v>
      </c>
      <c r="AT321" s="173" t="s">
        <v>139</v>
      </c>
      <c r="AU321" s="173" t="s">
        <v>87</v>
      </c>
      <c r="AY321" s="18" t="s">
        <v>137</v>
      </c>
      <c r="BE321" s="174">
        <f>IF(N321="základní",J321,0)</f>
        <v>0</v>
      </c>
      <c r="BF321" s="174">
        <f>IF(N321="snížená",J321,0)</f>
        <v>0</v>
      </c>
      <c r="BG321" s="174">
        <f>IF(N321="zákl. přenesená",J321,0)</f>
        <v>0</v>
      </c>
      <c r="BH321" s="174">
        <f>IF(N321="sníž. přenesená",J321,0)</f>
        <v>0</v>
      </c>
      <c r="BI321" s="174">
        <f>IF(N321="nulová",J321,0)</f>
        <v>0</v>
      </c>
      <c r="BJ321" s="18" t="s">
        <v>85</v>
      </c>
      <c r="BK321" s="174">
        <f>ROUND(I321*H321,2)</f>
        <v>0</v>
      </c>
      <c r="BL321" s="18" t="s">
        <v>143</v>
      </c>
      <c r="BM321" s="173" t="s">
        <v>911</v>
      </c>
    </row>
    <row r="322" spans="2:51" s="13" customFormat="1" ht="12">
      <c r="B322" s="175"/>
      <c r="D322" s="176" t="s">
        <v>145</v>
      </c>
      <c r="E322" s="177" t="s">
        <v>1</v>
      </c>
      <c r="F322" s="178" t="s">
        <v>912</v>
      </c>
      <c r="H322" s="177" t="s">
        <v>1</v>
      </c>
      <c r="I322" s="179"/>
      <c r="L322" s="175"/>
      <c r="M322" s="180"/>
      <c r="N322" s="181"/>
      <c r="O322" s="181"/>
      <c r="P322" s="181"/>
      <c r="Q322" s="181"/>
      <c r="R322" s="181"/>
      <c r="S322" s="181"/>
      <c r="T322" s="182"/>
      <c r="AT322" s="177" t="s">
        <v>145</v>
      </c>
      <c r="AU322" s="177" t="s">
        <v>87</v>
      </c>
      <c r="AV322" s="13" t="s">
        <v>85</v>
      </c>
      <c r="AW322" s="13" t="s">
        <v>33</v>
      </c>
      <c r="AX322" s="13" t="s">
        <v>77</v>
      </c>
      <c r="AY322" s="177" t="s">
        <v>137</v>
      </c>
    </row>
    <row r="323" spans="2:51" s="13" customFormat="1" ht="12">
      <c r="B323" s="175"/>
      <c r="D323" s="176" t="s">
        <v>145</v>
      </c>
      <c r="E323" s="177" t="s">
        <v>1</v>
      </c>
      <c r="F323" s="178" t="s">
        <v>913</v>
      </c>
      <c r="H323" s="177" t="s">
        <v>1</v>
      </c>
      <c r="I323" s="179"/>
      <c r="L323" s="175"/>
      <c r="M323" s="180"/>
      <c r="N323" s="181"/>
      <c r="O323" s="181"/>
      <c r="P323" s="181"/>
      <c r="Q323" s="181"/>
      <c r="R323" s="181"/>
      <c r="S323" s="181"/>
      <c r="T323" s="182"/>
      <c r="AT323" s="177" t="s">
        <v>145</v>
      </c>
      <c r="AU323" s="177" t="s">
        <v>87</v>
      </c>
      <c r="AV323" s="13" t="s">
        <v>85</v>
      </c>
      <c r="AW323" s="13" t="s">
        <v>33</v>
      </c>
      <c r="AX323" s="13" t="s">
        <v>77</v>
      </c>
      <c r="AY323" s="177" t="s">
        <v>137</v>
      </c>
    </row>
    <row r="324" spans="2:51" s="14" customFormat="1" ht="12">
      <c r="B324" s="183"/>
      <c r="D324" s="176" t="s">
        <v>145</v>
      </c>
      <c r="E324" s="184" t="s">
        <v>1</v>
      </c>
      <c r="F324" s="185" t="s">
        <v>864</v>
      </c>
      <c r="H324" s="186">
        <v>18.72</v>
      </c>
      <c r="I324" s="187"/>
      <c r="L324" s="183"/>
      <c r="M324" s="188"/>
      <c r="N324" s="189"/>
      <c r="O324" s="189"/>
      <c r="P324" s="189"/>
      <c r="Q324" s="189"/>
      <c r="R324" s="189"/>
      <c r="S324" s="189"/>
      <c r="T324" s="190"/>
      <c r="AT324" s="184" t="s">
        <v>145</v>
      </c>
      <c r="AU324" s="184" t="s">
        <v>87</v>
      </c>
      <c r="AV324" s="14" t="s">
        <v>87</v>
      </c>
      <c r="AW324" s="14" t="s">
        <v>33</v>
      </c>
      <c r="AX324" s="14" t="s">
        <v>77</v>
      </c>
      <c r="AY324" s="184" t="s">
        <v>137</v>
      </c>
    </row>
    <row r="325" spans="2:51" s="15" customFormat="1" ht="12">
      <c r="B325" s="191"/>
      <c r="D325" s="176" t="s">
        <v>145</v>
      </c>
      <c r="E325" s="192" t="s">
        <v>1</v>
      </c>
      <c r="F325" s="193" t="s">
        <v>149</v>
      </c>
      <c r="H325" s="194">
        <v>18.72</v>
      </c>
      <c r="I325" s="195"/>
      <c r="L325" s="191"/>
      <c r="M325" s="196"/>
      <c r="N325" s="197"/>
      <c r="O325" s="197"/>
      <c r="P325" s="197"/>
      <c r="Q325" s="197"/>
      <c r="R325" s="197"/>
      <c r="S325" s="197"/>
      <c r="T325" s="198"/>
      <c r="AT325" s="192" t="s">
        <v>145</v>
      </c>
      <c r="AU325" s="192" t="s">
        <v>87</v>
      </c>
      <c r="AV325" s="15" t="s">
        <v>143</v>
      </c>
      <c r="AW325" s="15" t="s">
        <v>33</v>
      </c>
      <c r="AX325" s="15" t="s">
        <v>85</v>
      </c>
      <c r="AY325" s="192" t="s">
        <v>137</v>
      </c>
    </row>
    <row r="326" spans="1:65" s="2" customFormat="1" ht="21.75" customHeight="1">
      <c r="A326" s="33"/>
      <c r="B326" s="161"/>
      <c r="C326" s="162" t="s">
        <v>441</v>
      </c>
      <c r="D326" s="162" t="s">
        <v>139</v>
      </c>
      <c r="E326" s="163" t="s">
        <v>914</v>
      </c>
      <c r="F326" s="164" t="s">
        <v>915</v>
      </c>
      <c r="G326" s="165" t="s">
        <v>142</v>
      </c>
      <c r="H326" s="166">
        <v>37.44</v>
      </c>
      <c r="I326" s="167"/>
      <c r="J326" s="168">
        <f>ROUND(I326*H326,2)</f>
        <v>0</v>
      </c>
      <c r="K326" s="164" t="s">
        <v>1237</v>
      </c>
      <c r="L326" s="34"/>
      <c r="M326" s="169" t="s">
        <v>1</v>
      </c>
      <c r="N326" s="170" t="s">
        <v>42</v>
      </c>
      <c r="O326" s="59"/>
      <c r="P326" s="171">
        <f>O326*H326</f>
        <v>0</v>
      </c>
      <c r="Q326" s="171">
        <v>0.01173</v>
      </c>
      <c r="R326" s="171">
        <f>Q326*H326</f>
        <v>0.4391712</v>
      </c>
      <c r="S326" s="171">
        <v>0</v>
      </c>
      <c r="T326" s="17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73" t="s">
        <v>143</v>
      </c>
      <c r="AT326" s="173" t="s">
        <v>139</v>
      </c>
      <c r="AU326" s="173" t="s">
        <v>87</v>
      </c>
      <c r="AY326" s="18" t="s">
        <v>137</v>
      </c>
      <c r="BE326" s="174">
        <f>IF(N326="základní",J326,0)</f>
        <v>0</v>
      </c>
      <c r="BF326" s="174">
        <f>IF(N326="snížená",J326,0)</f>
        <v>0</v>
      </c>
      <c r="BG326" s="174">
        <f>IF(N326="zákl. přenesená",J326,0)</f>
        <v>0</v>
      </c>
      <c r="BH326" s="174">
        <f>IF(N326="sníž. přenesená",J326,0)</f>
        <v>0</v>
      </c>
      <c r="BI326" s="174">
        <f>IF(N326="nulová",J326,0)</f>
        <v>0</v>
      </c>
      <c r="BJ326" s="18" t="s">
        <v>85</v>
      </c>
      <c r="BK326" s="174">
        <f>ROUND(I326*H326,2)</f>
        <v>0</v>
      </c>
      <c r="BL326" s="18" t="s">
        <v>143</v>
      </c>
      <c r="BM326" s="173" t="s">
        <v>916</v>
      </c>
    </row>
    <row r="327" spans="2:51" s="14" customFormat="1" ht="12">
      <c r="B327" s="183"/>
      <c r="D327" s="176" t="s">
        <v>145</v>
      </c>
      <c r="E327" s="184" t="s">
        <v>1</v>
      </c>
      <c r="F327" s="185" t="s">
        <v>917</v>
      </c>
      <c r="H327" s="186">
        <v>37.44</v>
      </c>
      <c r="I327" s="187"/>
      <c r="L327" s="183"/>
      <c r="M327" s="188"/>
      <c r="N327" s="189"/>
      <c r="O327" s="189"/>
      <c r="P327" s="189"/>
      <c r="Q327" s="189"/>
      <c r="R327" s="189"/>
      <c r="S327" s="189"/>
      <c r="T327" s="190"/>
      <c r="AT327" s="184" t="s">
        <v>145</v>
      </c>
      <c r="AU327" s="184" t="s">
        <v>87</v>
      </c>
      <c r="AV327" s="14" t="s">
        <v>87</v>
      </c>
      <c r="AW327" s="14" t="s">
        <v>33</v>
      </c>
      <c r="AX327" s="14" t="s">
        <v>85</v>
      </c>
      <c r="AY327" s="184" t="s">
        <v>137</v>
      </c>
    </row>
    <row r="328" spans="1:65" s="2" customFormat="1" ht="21.75" customHeight="1">
      <c r="A328" s="33"/>
      <c r="B328" s="161"/>
      <c r="C328" s="162" t="s">
        <v>445</v>
      </c>
      <c r="D328" s="162" t="s">
        <v>139</v>
      </c>
      <c r="E328" s="163" t="s">
        <v>918</v>
      </c>
      <c r="F328" s="164" t="s">
        <v>919</v>
      </c>
      <c r="G328" s="165" t="s">
        <v>142</v>
      </c>
      <c r="H328" s="166">
        <v>1.29</v>
      </c>
      <c r="I328" s="167"/>
      <c r="J328" s="168">
        <f>ROUND(I328*H328,2)</f>
        <v>0</v>
      </c>
      <c r="K328" s="164" t="s">
        <v>1237</v>
      </c>
      <c r="L328" s="34"/>
      <c r="M328" s="169" t="s">
        <v>1</v>
      </c>
      <c r="N328" s="170" t="s">
        <v>42</v>
      </c>
      <c r="O328" s="59"/>
      <c r="P328" s="171">
        <f>O328*H328</f>
        <v>0</v>
      </c>
      <c r="Q328" s="171">
        <v>0.063</v>
      </c>
      <c r="R328" s="171">
        <f>Q328*H328</f>
        <v>0.08127000000000001</v>
      </c>
      <c r="S328" s="171">
        <v>0</v>
      </c>
      <c r="T328" s="172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73" t="s">
        <v>143</v>
      </c>
      <c r="AT328" s="173" t="s">
        <v>139</v>
      </c>
      <c r="AU328" s="173" t="s">
        <v>87</v>
      </c>
      <c r="AY328" s="18" t="s">
        <v>137</v>
      </c>
      <c r="BE328" s="174">
        <f>IF(N328="základní",J328,0)</f>
        <v>0</v>
      </c>
      <c r="BF328" s="174">
        <f>IF(N328="snížená",J328,0)</f>
        <v>0</v>
      </c>
      <c r="BG328" s="174">
        <f>IF(N328="zákl. přenesená",J328,0)</f>
        <v>0</v>
      </c>
      <c r="BH328" s="174">
        <f>IF(N328="sníž. přenesená",J328,0)</f>
        <v>0</v>
      </c>
      <c r="BI328" s="174">
        <f>IF(N328="nulová",J328,0)</f>
        <v>0</v>
      </c>
      <c r="BJ328" s="18" t="s">
        <v>85</v>
      </c>
      <c r="BK328" s="174">
        <f>ROUND(I328*H328,2)</f>
        <v>0</v>
      </c>
      <c r="BL328" s="18" t="s">
        <v>143</v>
      </c>
      <c r="BM328" s="173" t="s">
        <v>920</v>
      </c>
    </row>
    <row r="329" spans="2:51" s="14" customFormat="1" ht="12">
      <c r="B329" s="183"/>
      <c r="D329" s="176" t="s">
        <v>145</v>
      </c>
      <c r="E329" s="184" t="s">
        <v>1</v>
      </c>
      <c r="F329" s="185" t="s">
        <v>921</v>
      </c>
      <c r="H329" s="186">
        <v>1.29</v>
      </c>
      <c r="I329" s="187"/>
      <c r="L329" s="183"/>
      <c r="M329" s="188"/>
      <c r="N329" s="189"/>
      <c r="O329" s="189"/>
      <c r="P329" s="189"/>
      <c r="Q329" s="189"/>
      <c r="R329" s="189"/>
      <c r="S329" s="189"/>
      <c r="T329" s="190"/>
      <c r="AT329" s="184" t="s">
        <v>145</v>
      </c>
      <c r="AU329" s="184" t="s">
        <v>87</v>
      </c>
      <c r="AV329" s="14" t="s">
        <v>87</v>
      </c>
      <c r="AW329" s="14" t="s">
        <v>33</v>
      </c>
      <c r="AX329" s="14" t="s">
        <v>85</v>
      </c>
      <c r="AY329" s="184" t="s">
        <v>137</v>
      </c>
    </row>
    <row r="330" spans="2:63" s="12" customFormat="1" ht="22.9" customHeight="1">
      <c r="B330" s="148"/>
      <c r="D330" s="149" t="s">
        <v>76</v>
      </c>
      <c r="E330" s="159" t="s">
        <v>201</v>
      </c>
      <c r="F330" s="159" t="s">
        <v>922</v>
      </c>
      <c r="I330" s="151"/>
      <c r="J330" s="160">
        <f>BK330</f>
        <v>0</v>
      </c>
      <c r="L330" s="148"/>
      <c r="M330" s="153"/>
      <c r="N330" s="154"/>
      <c r="O330" s="154"/>
      <c r="P330" s="155">
        <f>P331</f>
        <v>0</v>
      </c>
      <c r="Q330" s="154"/>
      <c r="R330" s="155">
        <f>R331</f>
        <v>0</v>
      </c>
      <c r="S330" s="154"/>
      <c r="T330" s="156">
        <f>T331</f>
        <v>0</v>
      </c>
      <c r="AR330" s="149" t="s">
        <v>85</v>
      </c>
      <c r="AT330" s="157" t="s">
        <v>76</v>
      </c>
      <c r="AU330" s="157" t="s">
        <v>85</v>
      </c>
      <c r="AY330" s="149" t="s">
        <v>137</v>
      </c>
      <c r="BK330" s="158">
        <f>BK331</f>
        <v>0</v>
      </c>
    </row>
    <row r="331" spans="1:65" s="2" customFormat="1" ht="21.75" customHeight="1">
      <c r="A331" s="33"/>
      <c r="B331" s="161"/>
      <c r="C331" s="162" t="s">
        <v>451</v>
      </c>
      <c r="D331" s="162" t="s">
        <v>139</v>
      </c>
      <c r="E331" s="163" t="s">
        <v>923</v>
      </c>
      <c r="F331" s="164" t="s">
        <v>924</v>
      </c>
      <c r="G331" s="165" t="s">
        <v>511</v>
      </c>
      <c r="H331" s="166">
        <v>1</v>
      </c>
      <c r="I331" s="167"/>
      <c r="J331" s="168">
        <f>ROUND(I331*H331,2)</f>
        <v>0</v>
      </c>
      <c r="K331" s="164" t="s">
        <v>1</v>
      </c>
      <c r="L331" s="34"/>
      <c r="M331" s="169" t="s">
        <v>1</v>
      </c>
      <c r="N331" s="170" t="s">
        <v>42</v>
      </c>
      <c r="O331" s="59"/>
      <c r="P331" s="171">
        <f>O331*H331</f>
        <v>0</v>
      </c>
      <c r="Q331" s="171">
        <v>0</v>
      </c>
      <c r="R331" s="171">
        <f>Q331*H331</f>
        <v>0</v>
      </c>
      <c r="S331" s="171">
        <v>0</v>
      </c>
      <c r="T331" s="172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73" t="s">
        <v>143</v>
      </c>
      <c r="AT331" s="173" t="s">
        <v>139</v>
      </c>
      <c r="AU331" s="173" t="s">
        <v>87</v>
      </c>
      <c r="AY331" s="18" t="s">
        <v>137</v>
      </c>
      <c r="BE331" s="174">
        <f>IF(N331="základní",J331,0)</f>
        <v>0</v>
      </c>
      <c r="BF331" s="174">
        <f>IF(N331="snížená",J331,0)</f>
        <v>0</v>
      </c>
      <c r="BG331" s="174">
        <f>IF(N331="zákl. přenesená",J331,0)</f>
        <v>0</v>
      </c>
      <c r="BH331" s="174">
        <f>IF(N331="sníž. přenesená",J331,0)</f>
        <v>0</v>
      </c>
      <c r="BI331" s="174">
        <f>IF(N331="nulová",J331,0)</f>
        <v>0</v>
      </c>
      <c r="BJ331" s="18" t="s">
        <v>85</v>
      </c>
      <c r="BK331" s="174">
        <f>ROUND(I331*H331,2)</f>
        <v>0</v>
      </c>
      <c r="BL331" s="18" t="s">
        <v>143</v>
      </c>
      <c r="BM331" s="173" t="s">
        <v>925</v>
      </c>
    </row>
    <row r="332" spans="2:63" s="12" customFormat="1" ht="22.9" customHeight="1">
      <c r="B332" s="148"/>
      <c r="D332" s="149" t="s">
        <v>76</v>
      </c>
      <c r="E332" s="159" t="s">
        <v>206</v>
      </c>
      <c r="F332" s="159" t="s">
        <v>390</v>
      </c>
      <c r="I332" s="151"/>
      <c r="J332" s="160">
        <f>BK332</f>
        <v>0</v>
      </c>
      <c r="L332" s="148"/>
      <c r="M332" s="153"/>
      <c r="N332" s="154"/>
      <c r="O332" s="154"/>
      <c r="P332" s="155">
        <f>SUM(P333:P351)</f>
        <v>0</v>
      </c>
      <c r="Q332" s="154"/>
      <c r="R332" s="155">
        <f>SUM(R333:R351)</f>
        <v>3.8845505399999998</v>
      </c>
      <c r="S332" s="154"/>
      <c r="T332" s="156">
        <f>SUM(T333:T351)</f>
        <v>0</v>
      </c>
      <c r="AR332" s="149" t="s">
        <v>85</v>
      </c>
      <c r="AT332" s="157" t="s">
        <v>76</v>
      </c>
      <c r="AU332" s="157" t="s">
        <v>85</v>
      </c>
      <c r="AY332" s="149" t="s">
        <v>137</v>
      </c>
      <c r="BK332" s="158">
        <f>SUM(BK333:BK351)</f>
        <v>0</v>
      </c>
    </row>
    <row r="333" spans="1:65" s="2" customFormat="1" ht="21.75" customHeight="1">
      <c r="A333" s="33"/>
      <c r="B333" s="161"/>
      <c r="C333" s="162" t="s">
        <v>456</v>
      </c>
      <c r="D333" s="162" t="s">
        <v>139</v>
      </c>
      <c r="E333" s="163" t="s">
        <v>926</v>
      </c>
      <c r="F333" s="164" t="s">
        <v>927</v>
      </c>
      <c r="G333" s="165" t="s">
        <v>269</v>
      </c>
      <c r="H333" s="166">
        <v>17.7</v>
      </c>
      <c r="I333" s="167"/>
      <c r="J333" s="168">
        <f>ROUND(I333*H333,2)</f>
        <v>0</v>
      </c>
      <c r="K333" s="164" t="s">
        <v>1237</v>
      </c>
      <c r="L333" s="34"/>
      <c r="M333" s="169" t="s">
        <v>1</v>
      </c>
      <c r="N333" s="170" t="s">
        <v>42</v>
      </c>
      <c r="O333" s="59"/>
      <c r="P333" s="171">
        <f>O333*H333</f>
        <v>0</v>
      </c>
      <c r="Q333" s="171">
        <v>0.1295</v>
      </c>
      <c r="R333" s="171">
        <f>Q333*H333</f>
        <v>2.29215</v>
      </c>
      <c r="S333" s="171">
        <v>0</v>
      </c>
      <c r="T333" s="17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73" t="s">
        <v>143</v>
      </c>
      <c r="AT333" s="173" t="s">
        <v>139</v>
      </c>
      <c r="AU333" s="173" t="s">
        <v>87</v>
      </c>
      <c r="AY333" s="18" t="s">
        <v>137</v>
      </c>
      <c r="BE333" s="174">
        <f>IF(N333="základní",J333,0)</f>
        <v>0</v>
      </c>
      <c r="BF333" s="174">
        <f>IF(N333="snížená",J333,0)</f>
        <v>0</v>
      </c>
      <c r="BG333" s="174">
        <f>IF(N333="zákl. přenesená",J333,0)</f>
        <v>0</v>
      </c>
      <c r="BH333" s="174">
        <f>IF(N333="sníž. přenesená",J333,0)</f>
        <v>0</v>
      </c>
      <c r="BI333" s="174">
        <f>IF(N333="nulová",J333,0)</f>
        <v>0</v>
      </c>
      <c r="BJ333" s="18" t="s">
        <v>85</v>
      </c>
      <c r="BK333" s="174">
        <f>ROUND(I333*H333,2)</f>
        <v>0</v>
      </c>
      <c r="BL333" s="18" t="s">
        <v>143</v>
      </c>
      <c r="BM333" s="173" t="s">
        <v>928</v>
      </c>
    </row>
    <row r="334" spans="2:51" s="13" customFormat="1" ht="12">
      <c r="B334" s="175"/>
      <c r="D334" s="176" t="s">
        <v>145</v>
      </c>
      <c r="E334" s="177" t="s">
        <v>1</v>
      </c>
      <c r="F334" s="178" t="s">
        <v>706</v>
      </c>
      <c r="H334" s="177" t="s">
        <v>1</v>
      </c>
      <c r="I334" s="179"/>
      <c r="L334" s="175"/>
      <c r="M334" s="180"/>
      <c r="N334" s="181"/>
      <c r="O334" s="181"/>
      <c r="P334" s="181"/>
      <c r="Q334" s="181"/>
      <c r="R334" s="181"/>
      <c r="S334" s="181"/>
      <c r="T334" s="182"/>
      <c r="AT334" s="177" t="s">
        <v>145</v>
      </c>
      <c r="AU334" s="177" t="s">
        <v>87</v>
      </c>
      <c r="AV334" s="13" t="s">
        <v>85</v>
      </c>
      <c r="AW334" s="13" t="s">
        <v>33</v>
      </c>
      <c r="AX334" s="13" t="s">
        <v>77</v>
      </c>
      <c r="AY334" s="177" t="s">
        <v>137</v>
      </c>
    </row>
    <row r="335" spans="2:51" s="14" customFormat="1" ht="12">
      <c r="B335" s="183"/>
      <c r="D335" s="176" t="s">
        <v>145</v>
      </c>
      <c r="E335" s="184" t="s">
        <v>1</v>
      </c>
      <c r="F335" s="185" t="s">
        <v>929</v>
      </c>
      <c r="H335" s="186">
        <v>4.2</v>
      </c>
      <c r="I335" s="187"/>
      <c r="L335" s="183"/>
      <c r="M335" s="188"/>
      <c r="N335" s="189"/>
      <c r="O335" s="189"/>
      <c r="P335" s="189"/>
      <c r="Q335" s="189"/>
      <c r="R335" s="189"/>
      <c r="S335" s="189"/>
      <c r="T335" s="190"/>
      <c r="AT335" s="184" t="s">
        <v>145</v>
      </c>
      <c r="AU335" s="184" t="s">
        <v>87</v>
      </c>
      <c r="AV335" s="14" t="s">
        <v>87</v>
      </c>
      <c r="AW335" s="14" t="s">
        <v>33</v>
      </c>
      <c r="AX335" s="14" t="s">
        <v>77</v>
      </c>
      <c r="AY335" s="184" t="s">
        <v>137</v>
      </c>
    </row>
    <row r="336" spans="2:51" s="14" customFormat="1" ht="12">
      <c r="B336" s="183"/>
      <c r="D336" s="176" t="s">
        <v>145</v>
      </c>
      <c r="E336" s="184" t="s">
        <v>1</v>
      </c>
      <c r="F336" s="185" t="s">
        <v>930</v>
      </c>
      <c r="H336" s="186">
        <v>13.5</v>
      </c>
      <c r="I336" s="187"/>
      <c r="L336" s="183"/>
      <c r="M336" s="188"/>
      <c r="N336" s="189"/>
      <c r="O336" s="189"/>
      <c r="P336" s="189"/>
      <c r="Q336" s="189"/>
      <c r="R336" s="189"/>
      <c r="S336" s="189"/>
      <c r="T336" s="190"/>
      <c r="AT336" s="184" t="s">
        <v>145</v>
      </c>
      <c r="AU336" s="184" t="s">
        <v>87</v>
      </c>
      <c r="AV336" s="14" t="s">
        <v>87</v>
      </c>
      <c r="AW336" s="14" t="s">
        <v>33</v>
      </c>
      <c r="AX336" s="14" t="s">
        <v>77</v>
      </c>
      <c r="AY336" s="184" t="s">
        <v>137</v>
      </c>
    </row>
    <row r="337" spans="2:51" s="15" customFormat="1" ht="12">
      <c r="B337" s="191"/>
      <c r="D337" s="176" t="s">
        <v>145</v>
      </c>
      <c r="E337" s="192" t="s">
        <v>1</v>
      </c>
      <c r="F337" s="193" t="s">
        <v>149</v>
      </c>
      <c r="H337" s="194">
        <v>17.7</v>
      </c>
      <c r="I337" s="195"/>
      <c r="L337" s="191"/>
      <c r="M337" s="196"/>
      <c r="N337" s="197"/>
      <c r="O337" s="197"/>
      <c r="P337" s="197"/>
      <c r="Q337" s="197"/>
      <c r="R337" s="197"/>
      <c r="S337" s="197"/>
      <c r="T337" s="198"/>
      <c r="AT337" s="192" t="s">
        <v>145</v>
      </c>
      <c r="AU337" s="192" t="s">
        <v>87</v>
      </c>
      <c r="AV337" s="15" t="s">
        <v>143</v>
      </c>
      <c r="AW337" s="15" t="s">
        <v>33</v>
      </c>
      <c r="AX337" s="15" t="s">
        <v>85</v>
      </c>
      <c r="AY337" s="192" t="s">
        <v>137</v>
      </c>
    </row>
    <row r="338" spans="1:65" s="2" customFormat="1" ht="16.5" customHeight="1">
      <c r="A338" s="33"/>
      <c r="B338" s="161"/>
      <c r="C338" s="199" t="s">
        <v>460</v>
      </c>
      <c r="D338" s="199" t="s">
        <v>253</v>
      </c>
      <c r="E338" s="200" t="s">
        <v>398</v>
      </c>
      <c r="F338" s="201" t="s">
        <v>399</v>
      </c>
      <c r="G338" s="202" t="s">
        <v>269</v>
      </c>
      <c r="H338" s="203">
        <v>17.877</v>
      </c>
      <c r="I338" s="204"/>
      <c r="J338" s="205">
        <f>ROUND(I338*H338,2)</f>
        <v>0</v>
      </c>
      <c r="K338" s="201" t="s">
        <v>1237</v>
      </c>
      <c r="L338" s="206"/>
      <c r="M338" s="207" t="s">
        <v>1</v>
      </c>
      <c r="N338" s="208" t="s">
        <v>42</v>
      </c>
      <c r="O338" s="59"/>
      <c r="P338" s="171">
        <f>O338*H338</f>
        <v>0</v>
      </c>
      <c r="Q338" s="171">
        <v>0.022</v>
      </c>
      <c r="R338" s="171">
        <f>Q338*H338</f>
        <v>0.393294</v>
      </c>
      <c r="S338" s="171">
        <v>0</v>
      </c>
      <c r="T338" s="17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73" t="s">
        <v>201</v>
      </c>
      <c r="AT338" s="173" t="s">
        <v>253</v>
      </c>
      <c r="AU338" s="173" t="s">
        <v>87</v>
      </c>
      <c r="AY338" s="18" t="s">
        <v>137</v>
      </c>
      <c r="BE338" s="174">
        <f>IF(N338="základní",J338,0)</f>
        <v>0</v>
      </c>
      <c r="BF338" s="174">
        <f>IF(N338="snížená",J338,0)</f>
        <v>0</v>
      </c>
      <c r="BG338" s="174">
        <f>IF(N338="zákl. přenesená",J338,0)</f>
        <v>0</v>
      </c>
      <c r="BH338" s="174">
        <f>IF(N338="sníž. přenesená",J338,0)</f>
        <v>0</v>
      </c>
      <c r="BI338" s="174">
        <f>IF(N338="nulová",J338,0)</f>
        <v>0</v>
      </c>
      <c r="BJ338" s="18" t="s">
        <v>85</v>
      </c>
      <c r="BK338" s="174">
        <f>ROUND(I338*H338,2)</f>
        <v>0</v>
      </c>
      <c r="BL338" s="18" t="s">
        <v>143</v>
      </c>
      <c r="BM338" s="173" t="s">
        <v>931</v>
      </c>
    </row>
    <row r="339" spans="2:51" s="14" customFormat="1" ht="12">
      <c r="B339" s="183"/>
      <c r="D339" s="176" t="s">
        <v>145</v>
      </c>
      <c r="E339" s="184" t="s">
        <v>1</v>
      </c>
      <c r="F339" s="185" t="s">
        <v>932</v>
      </c>
      <c r="H339" s="186">
        <v>17.877</v>
      </c>
      <c r="I339" s="187"/>
      <c r="L339" s="183"/>
      <c r="M339" s="188"/>
      <c r="N339" s="189"/>
      <c r="O339" s="189"/>
      <c r="P339" s="189"/>
      <c r="Q339" s="189"/>
      <c r="R339" s="189"/>
      <c r="S339" s="189"/>
      <c r="T339" s="190"/>
      <c r="AT339" s="184" t="s">
        <v>145</v>
      </c>
      <c r="AU339" s="184" t="s">
        <v>87</v>
      </c>
      <c r="AV339" s="14" t="s">
        <v>87</v>
      </c>
      <c r="AW339" s="14" t="s">
        <v>33</v>
      </c>
      <c r="AX339" s="14" t="s">
        <v>85</v>
      </c>
      <c r="AY339" s="184" t="s">
        <v>137</v>
      </c>
    </row>
    <row r="340" spans="1:65" s="2" customFormat="1" ht="21.75" customHeight="1">
      <c r="A340" s="33"/>
      <c r="B340" s="161"/>
      <c r="C340" s="162" t="s">
        <v>465</v>
      </c>
      <c r="D340" s="162" t="s">
        <v>139</v>
      </c>
      <c r="E340" s="163" t="s">
        <v>403</v>
      </c>
      <c r="F340" s="164" t="s">
        <v>404</v>
      </c>
      <c r="G340" s="165" t="s">
        <v>157</v>
      </c>
      <c r="H340" s="166">
        <v>0.531</v>
      </c>
      <c r="I340" s="167"/>
      <c r="J340" s="168">
        <f>ROUND(I340*H340,2)</f>
        <v>0</v>
      </c>
      <c r="K340" s="164" t="s">
        <v>1</v>
      </c>
      <c r="L340" s="34"/>
      <c r="M340" s="169" t="s">
        <v>1</v>
      </c>
      <c r="N340" s="170" t="s">
        <v>42</v>
      </c>
      <c r="O340" s="59"/>
      <c r="P340" s="171">
        <f>O340*H340</f>
        <v>0</v>
      </c>
      <c r="Q340" s="171">
        <v>2.25634</v>
      </c>
      <c r="R340" s="171">
        <f>Q340*H340</f>
        <v>1.19811654</v>
      </c>
      <c r="S340" s="171">
        <v>0</v>
      </c>
      <c r="T340" s="17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73" t="s">
        <v>143</v>
      </c>
      <c r="AT340" s="173" t="s">
        <v>139</v>
      </c>
      <c r="AU340" s="173" t="s">
        <v>87</v>
      </c>
      <c r="AY340" s="18" t="s">
        <v>137</v>
      </c>
      <c r="BE340" s="174">
        <f>IF(N340="základní",J340,0)</f>
        <v>0</v>
      </c>
      <c r="BF340" s="174">
        <f>IF(N340="snížená",J340,0)</f>
        <v>0</v>
      </c>
      <c r="BG340" s="174">
        <f>IF(N340="zákl. přenesená",J340,0)</f>
        <v>0</v>
      </c>
      <c r="BH340" s="174">
        <f>IF(N340="sníž. přenesená",J340,0)</f>
        <v>0</v>
      </c>
      <c r="BI340" s="174">
        <f>IF(N340="nulová",J340,0)</f>
        <v>0</v>
      </c>
      <c r="BJ340" s="18" t="s">
        <v>85</v>
      </c>
      <c r="BK340" s="174">
        <f>ROUND(I340*H340,2)</f>
        <v>0</v>
      </c>
      <c r="BL340" s="18" t="s">
        <v>143</v>
      </c>
      <c r="BM340" s="173" t="s">
        <v>933</v>
      </c>
    </row>
    <row r="341" spans="2:51" s="13" customFormat="1" ht="12">
      <c r="B341" s="175"/>
      <c r="D341" s="176" t="s">
        <v>145</v>
      </c>
      <c r="E341" s="177" t="s">
        <v>1</v>
      </c>
      <c r="F341" s="178" t="s">
        <v>934</v>
      </c>
      <c r="H341" s="177" t="s">
        <v>1</v>
      </c>
      <c r="I341" s="179"/>
      <c r="L341" s="175"/>
      <c r="M341" s="180"/>
      <c r="N341" s="181"/>
      <c r="O341" s="181"/>
      <c r="P341" s="181"/>
      <c r="Q341" s="181"/>
      <c r="R341" s="181"/>
      <c r="S341" s="181"/>
      <c r="T341" s="182"/>
      <c r="AT341" s="177" t="s">
        <v>145</v>
      </c>
      <c r="AU341" s="177" t="s">
        <v>87</v>
      </c>
      <c r="AV341" s="13" t="s">
        <v>85</v>
      </c>
      <c r="AW341" s="13" t="s">
        <v>33</v>
      </c>
      <c r="AX341" s="13" t="s">
        <v>77</v>
      </c>
      <c r="AY341" s="177" t="s">
        <v>137</v>
      </c>
    </row>
    <row r="342" spans="2:51" s="14" customFormat="1" ht="12">
      <c r="B342" s="183"/>
      <c r="D342" s="176" t="s">
        <v>145</v>
      </c>
      <c r="E342" s="184" t="s">
        <v>1</v>
      </c>
      <c r="F342" s="185" t="s">
        <v>935</v>
      </c>
      <c r="H342" s="186">
        <v>0.531</v>
      </c>
      <c r="I342" s="187"/>
      <c r="L342" s="183"/>
      <c r="M342" s="188"/>
      <c r="N342" s="189"/>
      <c r="O342" s="189"/>
      <c r="P342" s="189"/>
      <c r="Q342" s="189"/>
      <c r="R342" s="189"/>
      <c r="S342" s="189"/>
      <c r="T342" s="190"/>
      <c r="AT342" s="184" t="s">
        <v>145</v>
      </c>
      <c r="AU342" s="184" t="s">
        <v>87</v>
      </c>
      <c r="AV342" s="14" t="s">
        <v>87</v>
      </c>
      <c r="AW342" s="14" t="s">
        <v>33</v>
      </c>
      <c r="AX342" s="14" t="s">
        <v>77</v>
      </c>
      <c r="AY342" s="184" t="s">
        <v>137</v>
      </c>
    </row>
    <row r="343" spans="2:51" s="15" customFormat="1" ht="12">
      <c r="B343" s="191"/>
      <c r="D343" s="176" t="s">
        <v>145</v>
      </c>
      <c r="E343" s="192" t="s">
        <v>1</v>
      </c>
      <c r="F343" s="193" t="s">
        <v>149</v>
      </c>
      <c r="H343" s="194">
        <v>0.531</v>
      </c>
      <c r="I343" s="195"/>
      <c r="L343" s="191"/>
      <c r="M343" s="196"/>
      <c r="N343" s="197"/>
      <c r="O343" s="197"/>
      <c r="P343" s="197"/>
      <c r="Q343" s="197"/>
      <c r="R343" s="197"/>
      <c r="S343" s="197"/>
      <c r="T343" s="198"/>
      <c r="AT343" s="192" t="s">
        <v>145</v>
      </c>
      <c r="AU343" s="192" t="s">
        <v>87</v>
      </c>
      <c r="AV343" s="15" t="s">
        <v>143</v>
      </c>
      <c r="AW343" s="15" t="s">
        <v>33</v>
      </c>
      <c r="AX343" s="15" t="s">
        <v>85</v>
      </c>
      <c r="AY343" s="192" t="s">
        <v>137</v>
      </c>
    </row>
    <row r="344" spans="1:65" s="2" customFormat="1" ht="21.75" customHeight="1">
      <c r="A344" s="33"/>
      <c r="B344" s="161"/>
      <c r="C344" s="162" t="s">
        <v>470</v>
      </c>
      <c r="D344" s="162" t="s">
        <v>139</v>
      </c>
      <c r="E344" s="163" t="s">
        <v>936</v>
      </c>
      <c r="F344" s="164" t="s">
        <v>937</v>
      </c>
      <c r="G344" s="165" t="s">
        <v>142</v>
      </c>
      <c r="H344" s="166">
        <v>103.04</v>
      </c>
      <c r="I344" s="167"/>
      <c r="J344" s="168">
        <f>ROUND(I344*H344,2)</f>
        <v>0</v>
      </c>
      <c r="K344" s="164" t="s">
        <v>1237</v>
      </c>
      <c r="L344" s="34"/>
      <c r="M344" s="169" t="s">
        <v>1</v>
      </c>
      <c r="N344" s="170" t="s">
        <v>42</v>
      </c>
      <c r="O344" s="59"/>
      <c r="P344" s="171">
        <f>O344*H344</f>
        <v>0</v>
      </c>
      <c r="Q344" s="171">
        <v>0</v>
      </c>
      <c r="R344" s="171">
        <f>Q344*H344</f>
        <v>0</v>
      </c>
      <c r="S344" s="171">
        <v>0</v>
      </c>
      <c r="T344" s="17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73" t="s">
        <v>143</v>
      </c>
      <c r="AT344" s="173" t="s">
        <v>139</v>
      </c>
      <c r="AU344" s="173" t="s">
        <v>87</v>
      </c>
      <c r="AY344" s="18" t="s">
        <v>137</v>
      </c>
      <c r="BE344" s="174">
        <f>IF(N344="základní",J344,0)</f>
        <v>0</v>
      </c>
      <c r="BF344" s="174">
        <f>IF(N344="snížená",J344,0)</f>
        <v>0</v>
      </c>
      <c r="BG344" s="174">
        <f>IF(N344="zákl. přenesená",J344,0)</f>
        <v>0</v>
      </c>
      <c r="BH344" s="174">
        <f>IF(N344="sníž. přenesená",J344,0)</f>
        <v>0</v>
      </c>
      <c r="BI344" s="174">
        <f>IF(N344="nulová",J344,0)</f>
        <v>0</v>
      </c>
      <c r="BJ344" s="18" t="s">
        <v>85</v>
      </c>
      <c r="BK344" s="174">
        <f>ROUND(I344*H344,2)</f>
        <v>0</v>
      </c>
      <c r="BL344" s="18" t="s">
        <v>143</v>
      </c>
      <c r="BM344" s="173" t="s">
        <v>938</v>
      </c>
    </row>
    <row r="345" spans="2:51" s="14" customFormat="1" ht="12">
      <c r="B345" s="183"/>
      <c r="D345" s="176" t="s">
        <v>145</v>
      </c>
      <c r="E345" s="184" t="s">
        <v>1</v>
      </c>
      <c r="F345" s="185" t="s">
        <v>939</v>
      </c>
      <c r="H345" s="186">
        <v>103.04</v>
      </c>
      <c r="I345" s="187"/>
      <c r="L345" s="183"/>
      <c r="M345" s="188"/>
      <c r="N345" s="189"/>
      <c r="O345" s="189"/>
      <c r="P345" s="189"/>
      <c r="Q345" s="189"/>
      <c r="R345" s="189"/>
      <c r="S345" s="189"/>
      <c r="T345" s="190"/>
      <c r="AT345" s="184" t="s">
        <v>145</v>
      </c>
      <c r="AU345" s="184" t="s">
        <v>87</v>
      </c>
      <c r="AV345" s="14" t="s">
        <v>87</v>
      </c>
      <c r="AW345" s="14" t="s">
        <v>33</v>
      </c>
      <c r="AX345" s="14" t="s">
        <v>85</v>
      </c>
      <c r="AY345" s="184" t="s">
        <v>137</v>
      </c>
    </row>
    <row r="346" spans="1:65" s="2" customFormat="1" ht="21.75" customHeight="1">
      <c r="A346" s="33"/>
      <c r="B346" s="161"/>
      <c r="C346" s="162" t="s">
        <v>477</v>
      </c>
      <c r="D346" s="162" t="s">
        <v>139</v>
      </c>
      <c r="E346" s="163" t="s">
        <v>940</v>
      </c>
      <c r="F346" s="164" t="s">
        <v>941</v>
      </c>
      <c r="G346" s="165" t="s">
        <v>142</v>
      </c>
      <c r="H346" s="166">
        <v>2060.8</v>
      </c>
      <c r="I346" s="167"/>
      <c r="J346" s="168">
        <f>ROUND(I346*H346,2)</f>
        <v>0</v>
      </c>
      <c r="K346" s="164" t="s">
        <v>1237</v>
      </c>
      <c r="L346" s="34"/>
      <c r="M346" s="169" t="s">
        <v>1</v>
      </c>
      <c r="N346" s="170" t="s">
        <v>42</v>
      </c>
      <c r="O346" s="59"/>
      <c r="P346" s="171">
        <f>O346*H346</f>
        <v>0</v>
      </c>
      <c r="Q346" s="171">
        <v>0</v>
      </c>
      <c r="R346" s="171">
        <f>Q346*H346</f>
        <v>0</v>
      </c>
      <c r="S346" s="171">
        <v>0</v>
      </c>
      <c r="T346" s="17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73" t="s">
        <v>143</v>
      </c>
      <c r="AT346" s="173" t="s">
        <v>139</v>
      </c>
      <c r="AU346" s="173" t="s">
        <v>87</v>
      </c>
      <c r="AY346" s="18" t="s">
        <v>137</v>
      </c>
      <c r="BE346" s="174">
        <f>IF(N346="základní",J346,0)</f>
        <v>0</v>
      </c>
      <c r="BF346" s="174">
        <f>IF(N346="snížená",J346,0)</f>
        <v>0</v>
      </c>
      <c r="BG346" s="174">
        <f>IF(N346="zákl. přenesená",J346,0)</f>
        <v>0</v>
      </c>
      <c r="BH346" s="174">
        <f>IF(N346="sníž. přenesená",J346,0)</f>
        <v>0</v>
      </c>
      <c r="BI346" s="174">
        <f>IF(N346="nulová",J346,0)</f>
        <v>0</v>
      </c>
      <c r="BJ346" s="18" t="s">
        <v>85</v>
      </c>
      <c r="BK346" s="174">
        <f>ROUND(I346*H346,2)</f>
        <v>0</v>
      </c>
      <c r="BL346" s="18" t="s">
        <v>143</v>
      </c>
      <c r="BM346" s="173" t="s">
        <v>942</v>
      </c>
    </row>
    <row r="347" spans="2:51" s="14" customFormat="1" ht="12">
      <c r="B347" s="183"/>
      <c r="D347" s="176" t="s">
        <v>145</v>
      </c>
      <c r="E347" s="184" t="s">
        <v>1</v>
      </c>
      <c r="F347" s="185" t="s">
        <v>943</v>
      </c>
      <c r="H347" s="186">
        <v>2060.8</v>
      </c>
      <c r="I347" s="187"/>
      <c r="L347" s="183"/>
      <c r="M347" s="188"/>
      <c r="N347" s="189"/>
      <c r="O347" s="189"/>
      <c r="P347" s="189"/>
      <c r="Q347" s="189"/>
      <c r="R347" s="189"/>
      <c r="S347" s="189"/>
      <c r="T347" s="190"/>
      <c r="AT347" s="184" t="s">
        <v>145</v>
      </c>
      <c r="AU347" s="184" t="s">
        <v>87</v>
      </c>
      <c r="AV347" s="14" t="s">
        <v>87</v>
      </c>
      <c r="AW347" s="14" t="s">
        <v>33</v>
      </c>
      <c r="AX347" s="14" t="s">
        <v>85</v>
      </c>
      <c r="AY347" s="184" t="s">
        <v>137</v>
      </c>
    </row>
    <row r="348" spans="1:65" s="2" customFormat="1" ht="21.75" customHeight="1">
      <c r="A348" s="33"/>
      <c r="B348" s="161"/>
      <c r="C348" s="162" t="s">
        <v>481</v>
      </c>
      <c r="D348" s="162" t="s">
        <v>139</v>
      </c>
      <c r="E348" s="163" t="s">
        <v>944</v>
      </c>
      <c r="F348" s="164" t="s">
        <v>945</v>
      </c>
      <c r="G348" s="165" t="s">
        <v>142</v>
      </c>
      <c r="H348" s="166">
        <v>103.04</v>
      </c>
      <c r="I348" s="167"/>
      <c r="J348" s="168">
        <f>ROUND(I348*H348,2)</f>
        <v>0</v>
      </c>
      <c r="K348" s="164" t="s">
        <v>1237</v>
      </c>
      <c r="L348" s="34"/>
      <c r="M348" s="169" t="s">
        <v>1</v>
      </c>
      <c r="N348" s="170" t="s">
        <v>42</v>
      </c>
      <c r="O348" s="59"/>
      <c r="P348" s="171">
        <f>O348*H348</f>
        <v>0</v>
      </c>
      <c r="Q348" s="171">
        <v>0</v>
      </c>
      <c r="R348" s="171">
        <f>Q348*H348</f>
        <v>0</v>
      </c>
      <c r="S348" s="171">
        <v>0</v>
      </c>
      <c r="T348" s="172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73" t="s">
        <v>143</v>
      </c>
      <c r="AT348" s="173" t="s">
        <v>139</v>
      </c>
      <c r="AU348" s="173" t="s">
        <v>87</v>
      </c>
      <c r="AY348" s="18" t="s">
        <v>137</v>
      </c>
      <c r="BE348" s="174">
        <f>IF(N348="základní",J348,0)</f>
        <v>0</v>
      </c>
      <c r="BF348" s="174">
        <f>IF(N348="snížená",J348,0)</f>
        <v>0</v>
      </c>
      <c r="BG348" s="174">
        <f>IF(N348="zákl. přenesená",J348,0)</f>
        <v>0</v>
      </c>
      <c r="BH348" s="174">
        <f>IF(N348="sníž. přenesená",J348,0)</f>
        <v>0</v>
      </c>
      <c r="BI348" s="174">
        <f>IF(N348="nulová",J348,0)</f>
        <v>0</v>
      </c>
      <c r="BJ348" s="18" t="s">
        <v>85</v>
      </c>
      <c r="BK348" s="174">
        <f>ROUND(I348*H348,2)</f>
        <v>0</v>
      </c>
      <c r="BL348" s="18" t="s">
        <v>143</v>
      </c>
      <c r="BM348" s="173" t="s">
        <v>946</v>
      </c>
    </row>
    <row r="349" spans="2:51" s="14" customFormat="1" ht="12">
      <c r="B349" s="183"/>
      <c r="D349" s="176" t="s">
        <v>145</v>
      </c>
      <c r="E349" s="184" t="s">
        <v>1</v>
      </c>
      <c r="F349" s="185" t="s">
        <v>947</v>
      </c>
      <c r="H349" s="186">
        <v>103.04</v>
      </c>
      <c r="I349" s="187"/>
      <c r="L349" s="183"/>
      <c r="M349" s="188"/>
      <c r="N349" s="189"/>
      <c r="O349" s="189"/>
      <c r="P349" s="189"/>
      <c r="Q349" s="189"/>
      <c r="R349" s="189"/>
      <c r="S349" s="189"/>
      <c r="T349" s="190"/>
      <c r="AT349" s="184" t="s">
        <v>145</v>
      </c>
      <c r="AU349" s="184" t="s">
        <v>87</v>
      </c>
      <c r="AV349" s="14" t="s">
        <v>87</v>
      </c>
      <c r="AW349" s="14" t="s">
        <v>33</v>
      </c>
      <c r="AX349" s="14" t="s">
        <v>85</v>
      </c>
      <c r="AY349" s="184" t="s">
        <v>137</v>
      </c>
    </row>
    <row r="350" spans="1:65" s="2" customFormat="1" ht="21.75" customHeight="1">
      <c r="A350" s="33"/>
      <c r="B350" s="161"/>
      <c r="C350" s="162" t="s">
        <v>486</v>
      </c>
      <c r="D350" s="162" t="s">
        <v>139</v>
      </c>
      <c r="E350" s="163" t="s">
        <v>948</v>
      </c>
      <c r="F350" s="164" t="s">
        <v>949</v>
      </c>
      <c r="G350" s="165" t="s">
        <v>142</v>
      </c>
      <c r="H350" s="166">
        <v>24.75</v>
      </c>
      <c r="I350" s="167"/>
      <c r="J350" s="168">
        <f>ROUND(I350*H350,2)</f>
        <v>0</v>
      </c>
      <c r="K350" s="164" t="s">
        <v>1237</v>
      </c>
      <c r="L350" s="34"/>
      <c r="M350" s="169" t="s">
        <v>1</v>
      </c>
      <c r="N350" s="170" t="s">
        <v>42</v>
      </c>
      <c r="O350" s="59"/>
      <c r="P350" s="171">
        <f>O350*H350</f>
        <v>0</v>
      </c>
      <c r="Q350" s="171">
        <v>4E-05</v>
      </c>
      <c r="R350" s="171">
        <f>Q350*H350</f>
        <v>0.00099</v>
      </c>
      <c r="S350" s="171">
        <v>0</v>
      </c>
      <c r="T350" s="17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73" t="s">
        <v>143</v>
      </c>
      <c r="AT350" s="173" t="s">
        <v>139</v>
      </c>
      <c r="AU350" s="173" t="s">
        <v>87</v>
      </c>
      <c r="AY350" s="18" t="s">
        <v>137</v>
      </c>
      <c r="BE350" s="174">
        <f>IF(N350="základní",J350,0)</f>
        <v>0</v>
      </c>
      <c r="BF350" s="174">
        <f>IF(N350="snížená",J350,0)</f>
        <v>0</v>
      </c>
      <c r="BG350" s="174">
        <f>IF(N350="zákl. přenesená",J350,0)</f>
        <v>0</v>
      </c>
      <c r="BH350" s="174">
        <f>IF(N350="sníž. přenesená",J350,0)</f>
        <v>0</v>
      </c>
      <c r="BI350" s="174">
        <f>IF(N350="nulová",J350,0)</f>
        <v>0</v>
      </c>
      <c r="BJ350" s="18" t="s">
        <v>85</v>
      </c>
      <c r="BK350" s="174">
        <f>ROUND(I350*H350,2)</f>
        <v>0</v>
      </c>
      <c r="BL350" s="18" t="s">
        <v>143</v>
      </c>
      <c r="BM350" s="173" t="s">
        <v>950</v>
      </c>
    </row>
    <row r="351" spans="2:51" s="14" customFormat="1" ht="12">
      <c r="B351" s="183"/>
      <c r="D351" s="176" t="s">
        <v>145</v>
      </c>
      <c r="E351" s="184" t="s">
        <v>1</v>
      </c>
      <c r="F351" s="185" t="s">
        <v>951</v>
      </c>
      <c r="H351" s="186">
        <v>24.75</v>
      </c>
      <c r="I351" s="187"/>
      <c r="L351" s="183"/>
      <c r="M351" s="188"/>
      <c r="N351" s="189"/>
      <c r="O351" s="189"/>
      <c r="P351" s="189"/>
      <c r="Q351" s="189"/>
      <c r="R351" s="189"/>
      <c r="S351" s="189"/>
      <c r="T351" s="190"/>
      <c r="AT351" s="184" t="s">
        <v>145</v>
      </c>
      <c r="AU351" s="184" t="s">
        <v>87</v>
      </c>
      <c r="AV351" s="14" t="s">
        <v>87</v>
      </c>
      <c r="AW351" s="14" t="s">
        <v>33</v>
      </c>
      <c r="AX351" s="14" t="s">
        <v>85</v>
      </c>
      <c r="AY351" s="184" t="s">
        <v>137</v>
      </c>
    </row>
    <row r="352" spans="2:63" s="12" customFormat="1" ht="22.9" customHeight="1">
      <c r="B352" s="148"/>
      <c r="D352" s="149" t="s">
        <v>76</v>
      </c>
      <c r="E352" s="159" t="s">
        <v>494</v>
      </c>
      <c r="F352" s="159" t="s">
        <v>495</v>
      </c>
      <c r="I352" s="151"/>
      <c r="J352" s="160">
        <f>BK352</f>
        <v>0</v>
      </c>
      <c r="L352" s="148"/>
      <c r="M352" s="153"/>
      <c r="N352" s="154"/>
      <c r="O352" s="154"/>
      <c r="P352" s="155">
        <f>P353</f>
        <v>0</v>
      </c>
      <c r="Q352" s="154"/>
      <c r="R352" s="155">
        <f>R353</f>
        <v>0</v>
      </c>
      <c r="S352" s="154"/>
      <c r="T352" s="156">
        <f>T353</f>
        <v>0</v>
      </c>
      <c r="AR352" s="149" t="s">
        <v>85</v>
      </c>
      <c r="AT352" s="157" t="s">
        <v>76</v>
      </c>
      <c r="AU352" s="157" t="s">
        <v>85</v>
      </c>
      <c r="AY352" s="149" t="s">
        <v>137</v>
      </c>
      <c r="BK352" s="158">
        <f>BK353</f>
        <v>0</v>
      </c>
    </row>
    <row r="353" spans="1:65" s="2" customFormat="1" ht="16.5" customHeight="1">
      <c r="A353" s="33"/>
      <c r="B353" s="161"/>
      <c r="C353" s="162" t="s">
        <v>490</v>
      </c>
      <c r="D353" s="162" t="s">
        <v>139</v>
      </c>
      <c r="E353" s="163" t="s">
        <v>952</v>
      </c>
      <c r="F353" s="164" t="s">
        <v>953</v>
      </c>
      <c r="G353" s="165" t="s">
        <v>224</v>
      </c>
      <c r="H353" s="166">
        <v>70.754</v>
      </c>
      <c r="I353" s="167"/>
      <c r="J353" s="168">
        <f>ROUND(I353*H353,2)</f>
        <v>0</v>
      </c>
      <c r="K353" s="164" t="s">
        <v>1237</v>
      </c>
      <c r="L353" s="34"/>
      <c r="M353" s="169" t="s">
        <v>1</v>
      </c>
      <c r="N353" s="170" t="s">
        <v>42</v>
      </c>
      <c r="O353" s="59"/>
      <c r="P353" s="171">
        <f>O353*H353</f>
        <v>0</v>
      </c>
      <c r="Q353" s="171">
        <v>0</v>
      </c>
      <c r="R353" s="171">
        <f>Q353*H353</f>
        <v>0</v>
      </c>
      <c r="S353" s="171">
        <v>0</v>
      </c>
      <c r="T353" s="172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73" t="s">
        <v>143</v>
      </c>
      <c r="AT353" s="173" t="s">
        <v>139</v>
      </c>
      <c r="AU353" s="173" t="s">
        <v>87</v>
      </c>
      <c r="AY353" s="18" t="s">
        <v>137</v>
      </c>
      <c r="BE353" s="174">
        <f>IF(N353="základní",J353,0)</f>
        <v>0</v>
      </c>
      <c r="BF353" s="174">
        <f>IF(N353="snížená",J353,0)</f>
        <v>0</v>
      </c>
      <c r="BG353" s="174">
        <f>IF(N353="zákl. přenesená",J353,0)</f>
        <v>0</v>
      </c>
      <c r="BH353" s="174">
        <f>IF(N353="sníž. přenesená",J353,0)</f>
        <v>0</v>
      </c>
      <c r="BI353" s="174">
        <f>IF(N353="nulová",J353,0)</f>
        <v>0</v>
      </c>
      <c r="BJ353" s="18" t="s">
        <v>85</v>
      </c>
      <c r="BK353" s="174">
        <f>ROUND(I353*H353,2)</f>
        <v>0</v>
      </c>
      <c r="BL353" s="18" t="s">
        <v>143</v>
      </c>
      <c r="BM353" s="173" t="s">
        <v>954</v>
      </c>
    </row>
    <row r="354" spans="2:63" s="12" customFormat="1" ht="25.9" customHeight="1">
      <c r="B354" s="148"/>
      <c r="D354" s="149" t="s">
        <v>76</v>
      </c>
      <c r="E354" s="150" t="s">
        <v>500</v>
      </c>
      <c r="F354" s="150" t="s">
        <v>501</v>
      </c>
      <c r="I354" s="151"/>
      <c r="J354" s="152">
        <f>BK354</f>
        <v>0</v>
      </c>
      <c r="L354" s="148"/>
      <c r="M354" s="153"/>
      <c r="N354" s="154"/>
      <c r="O354" s="154"/>
      <c r="P354" s="155">
        <f>P355+P369+P404+P436+P438+P442+P451+P475+P489</f>
        <v>0</v>
      </c>
      <c r="Q354" s="154"/>
      <c r="R354" s="155">
        <f>R355+R369+R404+R436+R438+R442+R451+R475+R489</f>
        <v>1.8429299799999999</v>
      </c>
      <c r="S354" s="154"/>
      <c r="T354" s="156">
        <f>T355+T369+T404+T436+T438+T442+T451+T475+T489</f>
        <v>0</v>
      </c>
      <c r="AR354" s="149" t="s">
        <v>87</v>
      </c>
      <c r="AT354" s="157" t="s">
        <v>76</v>
      </c>
      <c r="AU354" s="157" t="s">
        <v>77</v>
      </c>
      <c r="AY354" s="149" t="s">
        <v>137</v>
      </c>
      <c r="BK354" s="158">
        <f>BK355+BK369+BK404+BK436+BK438+BK442+BK451+BK475+BK489</f>
        <v>0</v>
      </c>
    </row>
    <row r="355" spans="2:63" s="12" customFormat="1" ht="22.9" customHeight="1">
      <c r="B355" s="148"/>
      <c r="D355" s="149" t="s">
        <v>76</v>
      </c>
      <c r="E355" s="159" t="s">
        <v>955</v>
      </c>
      <c r="F355" s="159" t="s">
        <v>956</v>
      </c>
      <c r="I355" s="151"/>
      <c r="J355" s="160">
        <f>BK355</f>
        <v>0</v>
      </c>
      <c r="L355" s="148"/>
      <c r="M355" s="153"/>
      <c r="N355" s="154"/>
      <c r="O355" s="154"/>
      <c r="P355" s="155">
        <f>SUM(P356:P368)</f>
        <v>0</v>
      </c>
      <c r="Q355" s="154"/>
      <c r="R355" s="155">
        <f>SUM(R356:R368)</f>
        <v>0.25749024000000004</v>
      </c>
      <c r="S355" s="154"/>
      <c r="T355" s="156">
        <f>SUM(T356:T368)</f>
        <v>0</v>
      </c>
      <c r="AR355" s="149" t="s">
        <v>87</v>
      </c>
      <c r="AT355" s="157" t="s">
        <v>76</v>
      </c>
      <c r="AU355" s="157" t="s">
        <v>85</v>
      </c>
      <c r="AY355" s="149" t="s">
        <v>137</v>
      </c>
      <c r="BK355" s="158">
        <f>SUM(BK356:BK368)</f>
        <v>0</v>
      </c>
    </row>
    <row r="356" spans="1:65" s="2" customFormat="1" ht="21.75" customHeight="1">
      <c r="A356" s="33"/>
      <c r="B356" s="161"/>
      <c r="C356" s="162" t="s">
        <v>496</v>
      </c>
      <c r="D356" s="162" t="s">
        <v>139</v>
      </c>
      <c r="E356" s="163" t="s">
        <v>957</v>
      </c>
      <c r="F356" s="164" t="s">
        <v>958</v>
      </c>
      <c r="G356" s="165" t="s">
        <v>142</v>
      </c>
      <c r="H356" s="166">
        <v>24.75</v>
      </c>
      <c r="I356" s="167"/>
      <c r="J356" s="168">
        <f>ROUND(I356*H356,2)</f>
        <v>0</v>
      </c>
      <c r="K356" s="164" t="s">
        <v>1237</v>
      </c>
      <c r="L356" s="34"/>
      <c r="M356" s="169" t="s">
        <v>1</v>
      </c>
      <c r="N356" s="170" t="s">
        <v>42</v>
      </c>
      <c r="O356" s="59"/>
      <c r="P356" s="171">
        <f>O356*H356</f>
        <v>0</v>
      </c>
      <c r="Q356" s="171">
        <v>0</v>
      </c>
      <c r="R356" s="171">
        <f>Q356*H356</f>
        <v>0</v>
      </c>
      <c r="S356" s="171">
        <v>0</v>
      </c>
      <c r="T356" s="172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73" t="s">
        <v>244</v>
      </c>
      <c r="AT356" s="173" t="s">
        <v>139</v>
      </c>
      <c r="AU356" s="173" t="s">
        <v>87</v>
      </c>
      <c r="AY356" s="18" t="s">
        <v>137</v>
      </c>
      <c r="BE356" s="174">
        <f>IF(N356="základní",J356,0)</f>
        <v>0</v>
      </c>
      <c r="BF356" s="174">
        <f>IF(N356="snížená",J356,0)</f>
        <v>0</v>
      </c>
      <c r="BG356" s="174">
        <f>IF(N356="zákl. přenesená",J356,0)</f>
        <v>0</v>
      </c>
      <c r="BH356" s="174">
        <f>IF(N356="sníž. přenesená",J356,0)</f>
        <v>0</v>
      </c>
      <c r="BI356" s="174">
        <f>IF(N356="nulová",J356,0)</f>
        <v>0</v>
      </c>
      <c r="BJ356" s="18" t="s">
        <v>85</v>
      </c>
      <c r="BK356" s="174">
        <f>ROUND(I356*H356,2)</f>
        <v>0</v>
      </c>
      <c r="BL356" s="18" t="s">
        <v>244</v>
      </c>
      <c r="BM356" s="173" t="s">
        <v>959</v>
      </c>
    </row>
    <row r="357" spans="2:51" s="14" customFormat="1" ht="12">
      <c r="B357" s="183"/>
      <c r="D357" s="176" t="s">
        <v>145</v>
      </c>
      <c r="E357" s="184" t="s">
        <v>1</v>
      </c>
      <c r="F357" s="185" t="s">
        <v>704</v>
      </c>
      <c r="H357" s="186">
        <v>24.75</v>
      </c>
      <c r="I357" s="187"/>
      <c r="L357" s="183"/>
      <c r="M357" s="188"/>
      <c r="N357" s="189"/>
      <c r="O357" s="189"/>
      <c r="P357" s="189"/>
      <c r="Q357" s="189"/>
      <c r="R357" s="189"/>
      <c r="S357" s="189"/>
      <c r="T357" s="190"/>
      <c r="AT357" s="184" t="s">
        <v>145</v>
      </c>
      <c r="AU357" s="184" t="s">
        <v>87</v>
      </c>
      <c r="AV357" s="14" t="s">
        <v>87</v>
      </c>
      <c r="AW357" s="14" t="s">
        <v>33</v>
      </c>
      <c r="AX357" s="14" t="s">
        <v>77</v>
      </c>
      <c r="AY357" s="184" t="s">
        <v>137</v>
      </c>
    </row>
    <row r="358" spans="2:51" s="15" customFormat="1" ht="12">
      <c r="B358" s="191"/>
      <c r="D358" s="176" t="s">
        <v>145</v>
      </c>
      <c r="E358" s="192" t="s">
        <v>1</v>
      </c>
      <c r="F358" s="193" t="s">
        <v>149</v>
      </c>
      <c r="H358" s="194">
        <v>24.75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145</v>
      </c>
      <c r="AU358" s="192" t="s">
        <v>87</v>
      </c>
      <c r="AV358" s="15" t="s">
        <v>143</v>
      </c>
      <c r="AW358" s="15" t="s">
        <v>33</v>
      </c>
      <c r="AX358" s="15" t="s">
        <v>85</v>
      </c>
      <c r="AY358" s="192" t="s">
        <v>137</v>
      </c>
    </row>
    <row r="359" spans="1:65" s="2" customFormat="1" ht="16.5" customHeight="1">
      <c r="A359" s="33"/>
      <c r="B359" s="161"/>
      <c r="C359" s="199" t="s">
        <v>504</v>
      </c>
      <c r="D359" s="199" t="s">
        <v>253</v>
      </c>
      <c r="E359" s="200" t="s">
        <v>960</v>
      </c>
      <c r="F359" s="201" t="s">
        <v>961</v>
      </c>
      <c r="G359" s="202" t="s">
        <v>224</v>
      </c>
      <c r="H359" s="203">
        <v>0.007</v>
      </c>
      <c r="I359" s="204"/>
      <c r="J359" s="205">
        <f>ROUND(I359*H359,2)</f>
        <v>0</v>
      </c>
      <c r="K359" s="201" t="s">
        <v>1</v>
      </c>
      <c r="L359" s="206"/>
      <c r="M359" s="207" t="s">
        <v>1</v>
      </c>
      <c r="N359" s="208" t="s">
        <v>42</v>
      </c>
      <c r="O359" s="59"/>
      <c r="P359" s="171">
        <f>O359*H359</f>
        <v>0</v>
      </c>
      <c r="Q359" s="171">
        <v>1</v>
      </c>
      <c r="R359" s="171">
        <f>Q359*H359</f>
        <v>0.007</v>
      </c>
      <c r="S359" s="171">
        <v>0</v>
      </c>
      <c r="T359" s="172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73" t="s">
        <v>343</v>
      </c>
      <c r="AT359" s="173" t="s">
        <v>253</v>
      </c>
      <c r="AU359" s="173" t="s">
        <v>87</v>
      </c>
      <c r="AY359" s="18" t="s">
        <v>137</v>
      </c>
      <c r="BE359" s="174">
        <f>IF(N359="základní",J359,0)</f>
        <v>0</v>
      </c>
      <c r="BF359" s="174">
        <f>IF(N359="snížená",J359,0)</f>
        <v>0</v>
      </c>
      <c r="BG359" s="174">
        <f>IF(N359="zákl. přenesená",J359,0)</f>
        <v>0</v>
      </c>
      <c r="BH359" s="174">
        <f>IF(N359="sníž. přenesená",J359,0)</f>
        <v>0</v>
      </c>
      <c r="BI359" s="174">
        <f>IF(N359="nulová",J359,0)</f>
        <v>0</v>
      </c>
      <c r="BJ359" s="18" t="s">
        <v>85</v>
      </c>
      <c r="BK359" s="174">
        <f>ROUND(I359*H359,2)</f>
        <v>0</v>
      </c>
      <c r="BL359" s="18" t="s">
        <v>244</v>
      </c>
      <c r="BM359" s="173" t="s">
        <v>962</v>
      </c>
    </row>
    <row r="360" spans="2:51" s="14" customFormat="1" ht="12">
      <c r="B360" s="183"/>
      <c r="D360" s="176" t="s">
        <v>145</v>
      </c>
      <c r="E360" s="184" t="s">
        <v>1</v>
      </c>
      <c r="F360" s="185" t="s">
        <v>963</v>
      </c>
      <c r="H360" s="186">
        <v>0.007</v>
      </c>
      <c r="I360" s="187"/>
      <c r="L360" s="183"/>
      <c r="M360" s="188"/>
      <c r="N360" s="189"/>
      <c r="O360" s="189"/>
      <c r="P360" s="189"/>
      <c r="Q360" s="189"/>
      <c r="R360" s="189"/>
      <c r="S360" s="189"/>
      <c r="T360" s="190"/>
      <c r="AT360" s="184" t="s">
        <v>145</v>
      </c>
      <c r="AU360" s="184" t="s">
        <v>87</v>
      </c>
      <c r="AV360" s="14" t="s">
        <v>87</v>
      </c>
      <c r="AW360" s="14" t="s">
        <v>33</v>
      </c>
      <c r="AX360" s="14" t="s">
        <v>77</v>
      </c>
      <c r="AY360" s="184" t="s">
        <v>137</v>
      </c>
    </row>
    <row r="361" spans="2:51" s="15" customFormat="1" ht="12">
      <c r="B361" s="191"/>
      <c r="D361" s="176" t="s">
        <v>145</v>
      </c>
      <c r="E361" s="192" t="s">
        <v>1</v>
      </c>
      <c r="F361" s="193" t="s">
        <v>149</v>
      </c>
      <c r="H361" s="194">
        <v>0.007</v>
      </c>
      <c r="I361" s="195"/>
      <c r="L361" s="191"/>
      <c r="M361" s="196"/>
      <c r="N361" s="197"/>
      <c r="O361" s="197"/>
      <c r="P361" s="197"/>
      <c r="Q361" s="197"/>
      <c r="R361" s="197"/>
      <c r="S361" s="197"/>
      <c r="T361" s="198"/>
      <c r="AT361" s="192" t="s">
        <v>145</v>
      </c>
      <c r="AU361" s="192" t="s">
        <v>87</v>
      </c>
      <c r="AV361" s="15" t="s">
        <v>143</v>
      </c>
      <c r="AW361" s="15" t="s">
        <v>33</v>
      </c>
      <c r="AX361" s="15" t="s">
        <v>85</v>
      </c>
      <c r="AY361" s="192" t="s">
        <v>137</v>
      </c>
    </row>
    <row r="362" spans="1:65" s="2" customFormat="1" ht="21.75" customHeight="1">
      <c r="A362" s="33"/>
      <c r="B362" s="161"/>
      <c r="C362" s="162" t="s">
        <v>508</v>
      </c>
      <c r="D362" s="162" t="s">
        <v>139</v>
      </c>
      <c r="E362" s="163" t="s">
        <v>964</v>
      </c>
      <c r="F362" s="164" t="s">
        <v>965</v>
      </c>
      <c r="G362" s="165" t="s">
        <v>142</v>
      </c>
      <c r="H362" s="166">
        <v>51.52</v>
      </c>
      <c r="I362" s="167"/>
      <c r="J362" s="168">
        <f>ROUND(I362*H362,2)</f>
        <v>0</v>
      </c>
      <c r="K362" s="164" t="s">
        <v>1237</v>
      </c>
      <c r="L362" s="34"/>
      <c r="M362" s="169" t="s">
        <v>1</v>
      </c>
      <c r="N362" s="170" t="s">
        <v>42</v>
      </c>
      <c r="O362" s="59"/>
      <c r="P362" s="171">
        <f>O362*H362</f>
        <v>0</v>
      </c>
      <c r="Q362" s="171">
        <v>0.0004</v>
      </c>
      <c r="R362" s="171">
        <f>Q362*H362</f>
        <v>0.020608</v>
      </c>
      <c r="S362" s="171">
        <v>0</v>
      </c>
      <c r="T362" s="172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73" t="s">
        <v>244</v>
      </c>
      <c r="AT362" s="173" t="s">
        <v>139</v>
      </c>
      <c r="AU362" s="173" t="s">
        <v>87</v>
      </c>
      <c r="AY362" s="18" t="s">
        <v>137</v>
      </c>
      <c r="BE362" s="174">
        <f>IF(N362="základní",J362,0)</f>
        <v>0</v>
      </c>
      <c r="BF362" s="174">
        <f>IF(N362="snížená",J362,0)</f>
        <v>0</v>
      </c>
      <c r="BG362" s="174">
        <f>IF(N362="zákl. přenesená",J362,0)</f>
        <v>0</v>
      </c>
      <c r="BH362" s="174">
        <f>IF(N362="sníž. přenesená",J362,0)</f>
        <v>0</v>
      </c>
      <c r="BI362" s="174">
        <f>IF(N362="nulová",J362,0)</f>
        <v>0</v>
      </c>
      <c r="BJ362" s="18" t="s">
        <v>85</v>
      </c>
      <c r="BK362" s="174">
        <f>ROUND(I362*H362,2)</f>
        <v>0</v>
      </c>
      <c r="BL362" s="18" t="s">
        <v>244</v>
      </c>
      <c r="BM362" s="173" t="s">
        <v>966</v>
      </c>
    </row>
    <row r="363" spans="2:51" s="14" customFormat="1" ht="12">
      <c r="B363" s="183"/>
      <c r="D363" s="176" t="s">
        <v>145</v>
      </c>
      <c r="E363" s="184" t="s">
        <v>1</v>
      </c>
      <c r="F363" s="185" t="s">
        <v>967</v>
      </c>
      <c r="H363" s="186">
        <v>51.52</v>
      </c>
      <c r="I363" s="187"/>
      <c r="L363" s="183"/>
      <c r="M363" s="188"/>
      <c r="N363" s="189"/>
      <c r="O363" s="189"/>
      <c r="P363" s="189"/>
      <c r="Q363" s="189"/>
      <c r="R363" s="189"/>
      <c r="S363" s="189"/>
      <c r="T363" s="190"/>
      <c r="AT363" s="184" t="s">
        <v>145</v>
      </c>
      <c r="AU363" s="184" t="s">
        <v>87</v>
      </c>
      <c r="AV363" s="14" t="s">
        <v>87</v>
      </c>
      <c r="AW363" s="14" t="s">
        <v>33</v>
      </c>
      <c r="AX363" s="14" t="s">
        <v>77</v>
      </c>
      <c r="AY363" s="184" t="s">
        <v>137</v>
      </c>
    </row>
    <row r="364" spans="2:51" s="15" customFormat="1" ht="12">
      <c r="B364" s="191"/>
      <c r="D364" s="176" t="s">
        <v>145</v>
      </c>
      <c r="E364" s="192" t="s">
        <v>1</v>
      </c>
      <c r="F364" s="193" t="s">
        <v>149</v>
      </c>
      <c r="H364" s="194">
        <v>51.52</v>
      </c>
      <c r="I364" s="195"/>
      <c r="L364" s="191"/>
      <c r="M364" s="196"/>
      <c r="N364" s="197"/>
      <c r="O364" s="197"/>
      <c r="P364" s="197"/>
      <c r="Q364" s="197"/>
      <c r="R364" s="197"/>
      <c r="S364" s="197"/>
      <c r="T364" s="198"/>
      <c r="AT364" s="192" t="s">
        <v>145</v>
      </c>
      <c r="AU364" s="192" t="s">
        <v>87</v>
      </c>
      <c r="AV364" s="15" t="s">
        <v>143</v>
      </c>
      <c r="AW364" s="15" t="s">
        <v>33</v>
      </c>
      <c r="AX364" s="15" t="s">
        <v>85</v>
      </c>
      <c r="AY364" s="192" t="s">
        <v>137</v>
      </c>
    </row>
    <row r="365" spans="1:65" s="2" customFormat="1" ht="16.5" customHeight="1">
      <c r="A365" s="33"/>
      <c r="B365" s="161"/>
      <c r="C365" s="199" t="s">
        <v>513</v>
      </c>
      <c r="D365" s="199" t="s">
        <v>253</v>
      </c>
      <c r="E365" s="200" t="s">
        <v>968</v>
      </c>
      <c r="F365" s="201" t="s">
        <v>969</v>
      </c>
      <c r="G365" s="202" t="s">
        <v>142</v>
      </c>
      <c r="H365" s="203">
        <v>59.248</v>
      </c>
      <c r="I365" s="204"/>
      <c r="J365" s="205">
        <f>ROUND(I365*H365,2)</f>
        <v>0</v>
      </c>
      <c r="K365" s="201" t="s">
        <v>1</v>
      </c>
      <c r="L365" s="206"/>
      <c r="M365" s="207" t="s">
        <v>1</v>
      </c>
      <c r="N365" s="208" t="s">
        <v>42</v>
      </c>
      <c r="O365" s="59"/>
      <c r="P365" s="171">
        <f>O365*H365</f>
        <v>0</v>
      </c>
      <c r="Q365" s="171">
        <v>0.00388</v>
      </c>
      <c r="R365" s="171">
        <f>Q365*H365</f>
        <v>0.22988224000000002</v>
      </c>
      <c r="S365" s="171">
        <v>0</v>
      </c>
      <c r="T365" s="17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73" t="s">
        <v>343</v>
      </c>
      <c r="AT365" s="173" t="s">
        <v>253</v>
      </c>
      <c r="AU365" s="173" t="s">
        <v>87</v>
      </c>
      <c r="AY365" s="18" t="s">
        <v>137</v>
      </c>
      <c r="BE365" s="174">
        <f>IF(N365="základní",J365,0)</f>
        <v>0</v>
      </c>
      <c r="BF365" s="174">
        <f>IF(N365="snížená",J365,0)</f>
        <v>0</v>
      </c>
      <c r="BG365" s="174">
        <f>IF(N365="zákl. přenesená",J365,0)</f>
        <v>0</v>
      </c>
      <c r="BH365" s="174">
        <f>IF(N365="sníž. přenesená",J365,0)</f>
        <v>0</v>
      </c>
      <c r="BI365" s="174">
        <f>IF(N365="nulová",J365,0)</f>
        <v>0</v>
      </c>
      <c r="BJ365" s="18" t="s">
        <v>85</v>
      </c>
      <c r="BK365" s="174">
        <f>ROUND(I365*H365,2)</f>
        <v>0</v>
      </c>
      <c r="BL365" s="18" t="s">
        <v>244</v>
      </c>
      <c r="BM365" s="173" t="s">
        <v>970</v>
      </c>
    </row>
    <row r="366" spans="2:51" s="14" customFormat="1" ht="12">
      <c r="B366" s="183"/>
      <c r="D366" s="176" t="s">
        <v>145</v>
      </c>
      <c r="E366" s="184" t="s">
        <v>1</v>
      </c>
      <c r="F366" s="185" t="s">
        <v>971</v>
      </c>
      <c r="H366" s="186">
        <v>59.248</v>
      </c>
      <c r="I366" s="187"/>
      <c r="L366" s="183"/>
      <c r="M366" s="188"/>
      <c r="N366" s="189"/>
      <c r="O366" s="189"/>
      <c r="P366" s="189"/>
      <c r="Q366" s="189"/>
      <c r="R366" s="189"/>
      <c r="S366" s="189"/>
      <c r="T366" s="190"/>
      <c r="AT366" s="184" t="s">
        <v>145</v>
      </c>
      <c r="AU366" s="184" t="s">
        <v>87</v>
      </c>
      <c r="AV366" s="14" t="s">
        <v>87</v>
      </c>
      <c r="AW366" s="14" t="s">
        <v>33</v>
      </c>
      <c r="AX366" s="14" t="s">
        <v>77</v>
      </c>
      <c r="AY366" s="184" t="s">
        <v>137</v>
      </c>
    </row>
    <row r="367" spans="2:51" s="15" customFormat="1" ht="12">
      <c r="B367" s="191"/>
      <c r="D367" s="176" t="s">
        <v>145</v>
      </c>
      <c r="E367" s="192" t="s">
        <v>1</v>
      </c>
      <c r="F367" s="193" t="s">
        <v>149</v>
      </c>
      <c r="H367" s="194">
        <v>59.248</v>
      </c>
      <c r="I367" s="195"/>
      <c r="L367" s="191"/>
      <c r="M367" s="196"/>
      <c r="N367" s="197"/>
      <c r="O367" s="197"/>
      <c r="P367" s="197"/>
      <c r="Q367" s="197"/>
      <c r="R367" s="197"/>
      <c r="S367" s="197"/>
      <c r="T367" s="198"/>
      <c r="AT367" s="192" t="s">
        <v>145</v>
      </c>
      <c r="AU367" s="192" t="s">
        <v>87</v>
      </c>
      <c r="AV367" s="15" t="s">
        <v>143</v>
      </c>
      <c r="AW367" s="15" t="s">
        <v>33</v>
      </c>
      <c r="AX367" s="15" t="s">
        <v>85</v>
      </c>
      <c r="AY367" s="192" t="s">
        <v>137</v>
      </c>
    </row>
    <row r="368" spans="1:65" s="2" customFormat="1" ht="21.75" customHeight="1">
      <c r="A368" s="33"/>
      <c r="B368" s="161"/>
      <c r="C368" s="162" t="s">
        <v>520</v>
      </c>
      <c r="D368" s="162" t="s">
        <v>139</v>
      </c>
      <c r="E368" s="163" t="s">
        <v>972</v>
      </c>
      <c r="F368" s="164" t="s">
        <v>973</v>
      </c>
      <c r="G368" s="165" t="s">
        <v>516</v>
      </c>
      <c r="H368" s="209"/>
      <c r="I368" s="167"/>
      <c r="J368" s="168">
        <f>ROUND(I368*H368,2)</f>
        <v>0</v>
      </c>
      <c r="K368" s="164" t="s">
        <v>1237</v>
      </c>
      <c r="L368" s="34"/>
      <c r="M368" s="169" t="s">
        <v>1</v>
      </c>
      <c r="N368" s="170" t="s">
        <v>42</v>
      </c>
      <c r="O368" s="59"/>
      <c r="P368" s="171">
        <f>O368*H368</f>
        <v>0</v>
      </c>
      <c r="Q368" s="171">
        <v>0</v>
      </c>
      <c r="R368" s="171">
        <f>Q368*H368</f>
        <v>0</v>
      </c>
      <c r="S368" s="171">
        <v>0</v>
      </c>
      <c r="T368" s="17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73" t="s">
        <v>244</v>
      </c>
      <c r="AT368" s="173" t="s">
        <v>139</v>
      </c>
      <c r="AU368" s="173" t="s">
        <v>87</v>
      </c>
      <c r="AY368" s="18" t="s">
        <v>137</v>
      </c>
      <c r="BE368" s="174">
        <f>IF(N368="základní",J368,0)</f>
        <v>0</v>
      </c>
      <c r="BF368" s="174">
        <f>IF(N368="snížená",J368,0)</f>
        <v>0</v>
      </c>
      <c r="BG368" s="174">
        <f>IF(N368="zákl. přenesená",J368,0)</f>
        <v>0</v>
      </c>
      <c r="BH368" s="174">
        <f>IF(N368="sníž. přenesená",J368,0)</f>
        <v>0</v>
      </c>
      <c r="BI368" s="174">
        <f>IF(N368="nulová",J368,0)</f>
        <v>0</v>
      </c>
      <c r="BJ368" s="18" t="s">
        <v>85</v>
      </c>
      <c r="BK368" s="174">
        <f>ROUND(I368*H368,2)</f>
        <v>0</v>
      </c>
      <c r="BL368" s="18" t="s">
        <v>244</v>
      </c>
      <c r="BM368" s="173" t="s">
        <v>974</v>
      </c>
    </row>
    <row r="369" spans="2:63" s="12" customFormat="1" ht="22.9" customHeight="1">
      <c r="B369" s="148"/>
      <c r="D369" s="149" t="s">
        <v>76</v>
      </c>
      <c r="E369" s="159" t="s">
        <v>975</v>
      </c>
      <c r="F369" s="159" t="s">
        <v>976</v>
      </c>
      <c r="I369" s="151"/>
      <c r="J369" s="160">
        <f>BK369</f>
        <v>0</v>
      </c>
      <c r="L369" s="148"/>
      <c r="M369" s="153"/>
      <c r="N369" s="154"/>
      <c r="O369" s="154"/>
      <c r="P369" s="155">
        <f>SUM(P370:P403)</f>
        <v>0</v>
      </c>
      <c r="Q369" s="154"/>
      <c r="R369" s="155">
        <f>SUM(R370:R403)</f>
        <v>0.33302489999999996</v>
      </c>
      <c r="S369" s="154"/>
      <c r="T369" s="156">
        <f>SUM(T370:T403)</f>
        <v>0</v>
      </c>
      <c r="AR369" s="149" t="s">
        <v>87</v>
      </c>
      <c r="AT369" s="157" t="s">
        <v>76</v>
      </c>
      <c r="AU369" s="157" t="s">
        <v>85</v>
      </c>
      <c r="AY369" s="149" t="s">
        <v>137</v>
      </c>
      <c r="BK369" s="158">
        <f>SUM(BK370:BK403)</f>
        <v>0</v>
      </c>
    </row>
    <row r="370" spans="1:65" s="2" customFormat="1" ht="21.75" customHeight="1">
      <c r="A370" s="33"/>
      <c r="B370" s="161"/>
      <c r="C370" s="162" t="s">
        <v>526</v>
      </c>
      <c r="D370" s="162" t="s">
        <v>139</v>
      </c>
      <c r="E370" s="163" t="s">
        <v>977</v>
      </c>
      <c r="F370" s="164" t="s">
        <v>978</v>
      </c>
      <c r="G370" s="165" t="s">
        <v>142</v>
      </c>
      <c r="H370" s="166">
        <v>24.75</v>
      </c>
      <c r="I370" s="167"/>
      <c r="J370" s="168">
        <f>ROUND(I370*H370,2)</f>
        <v>0</v>
      </c>
      <c r="K370" s="164" t="s">
        <v>1237</v>
      </c>
      <c r="L370" s="34"/>
      <c r="M370" s="169" t="s">
        <v>1</v>
      </c>
      <c r="N370" s="170" t="s">
        <v>42</v>
      </c>
      <c r="O370" s="59"/>
      <c r="P370" s="171">
        <f>O370*H370</f>
        <v>0</v>
      </c>
      <c r="Q370" s="171">
        <v>0</v>
      </c>
      <c r="R370" s="171">
        <f>Q370*H370</f>
        <v>0</v>
      </c>
      <c r="S370" s="171">
        <v>0</v>
      </c>
      <c r="T370" s="172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73" t="s">
        <v>244</v>
      </c>
      <c r="AT370" s="173" t="s">
        <v>139</v>
      </c>
      <c r="AU370" s="173" t="s">
        <v>87</v>
      </c>
      <c r="AY370" s="18" t="s">
        <v>137</v>
      </c>
      <c r="BE370" s="174">
        <f>IF(N370="základní",J370,0)</f>
        <v>0</v>
      </c>
      <c r="BF370" s="174">
        <f>IF(N370="snížená",J370,0)</f>
        <v>0</v>
      </c>
      <c r="BG370" s="174">
        <f>IF(N370="zákl. přenesená",J370,0)</f>
        <v>0</v>
      </c>
      <c r="BH370" s="174">
        <f>IF(N370="sníž. přenesená",J370,0)</f>
        <v>0</v>
      </c>
      <c r="BI370" s="174">
        <f>IF(N370="nulová",J370,0)</f>
        <v>0</v>
      </c>
      <c r="BJ370" s="18" t="s">
        <v>85</v>
      </c>
      <c r="BK370" s="174">
        <f>ROUND(I370*H370,2)</f>
        <v>0</v>
      </c>
      <c r="BL370" s="18" t="s">
        <v>244</v>
      </c>
      <c r="BM370" s="173" t="s">
        <v>979</v>
      </c>
    </row>
    <row r="371" spans="2:51" s="14" customFormat="1" ht="12">
      <c r="B371" s="183"/>
      <c r="D371" s="176" t="s">
        <v>145</v>
      </c>
      <c r="E371" s="184" t="s">
        <v>1</v>
      </c>
      <c r="F371" s="185" t="s">
        <v>704</v>
      </c>
      <c r="H371" s="186">
        <v>24.75</v>
      </c>
      <c r="I371" s="187"/>
      <c r="L371" s="183"/>
      <c r="M371" s="188"/>
      <c r="N371" s="189"/>
      <c r="O371" s="189"/>
      <c r="P371" s="189"/>
      <c r="Q371" s="189"/>
      <c r="R371" s="189"/>
      <c r="S371" s="189"/>
      <c r="T371" s="190"/>
      <c r="AT371" s="184" t="s">
        <v>145</v>
      </c>
      <c r="AU371" s="184" t="s">
        <v>87</v>
      </c>
      <c r="AV371" s="14" t="s">
        <v>87</v>
      </c>
      <c r="AW371" s="14" t="s">
        <v>33</v>
      </c>
      <c r="AX371" s="14" t="s">
        <v>85</v>
      </c>
      <c r="AY371" s="184" t="s">
        <v>137</v>
      </c>
    </row>
    <row r="372" spans="1:65" s="2" customFormat="1" ht="16.5" customHeight="1">
      <c r="A372" s="33"/>
      <c r="B372" s="161"/>
      <c r="C372" s="199" t="s">
        <v>530</v>
      </c>
      <c r="D372" s="199" t="s">
        <v>253</v>
      </c>
      <c r="E372" s="200" t="s">
        <v>960</v>
      </c>
      <c r="F372" s="201" t="s">
        <v>961</v>
      </c>
      <c r="G372" s="202" t="s">
        <v>224</v>
      </c>
      <c r="H372" s="203">
        <v>0.007</v>
      </c>
      <c r="I372" s="204"/>
      <c r="J372" s="205">
        <f>ROUND(I372*H372,2)</f>
        <v>0</v>
      </c>
      <c r="K372" s="201" t="s">
        <v>1</v>
      </c>
      <c r="L372" s="206"/>
      <c r="M372" s="207" t="s">
        <v>1</v>
      </c>
      <c r="N372" s="208" t="s">
        <v>42</v>
      </c>
      <c r="O372" s="59"/>
      <c r="P372" s="171">
        <f>O372*H372</f>
        <v>0</v>
      </c>
      <c r="Q372" s="171">
        <v>1</v>
      </c>
      <c r="R372" s="171">
        <f>Q372*H372</f>
        <v>0.007</v>
      </c>
      <c r="S372" s="171">
        <v>0</v>
      </c>
      <c r="T372" s="172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73" t="s">
        <v>343</v>
      </c>
      <c r="AT372" s="173" t="s">
        <v>253</v>
      </c>
      <c r="AU372" s="173" t="s">
        <v>87</v>
      </c>
      <c r="AY372" s="18" t="s">
        <v>137</v>
      </c>
      <c r="BE372" s="174">
        <f>IF(N372="základní",J372,0)</f>
        <v>0</v>
      </c>
      <c r="BF372" s="174">
        <f>IF(N372="snížená",J372,0)</f>
        <v>0</v>
      </c>
      <c r="BG372" s="174">
        <f>IF(N372="zákl. přenesená",J372,0)</f>
        <v>0</v>
      </c>
      <c r="BH372" s="174">
        <f>IF(N372="sníž. přenesená",J372,0)</f>
        <v>0</v>
      </c>
      <c r="BI372" s="174">
        <f>IF(N372="nulová",J372,0)</f>
        <v>0</v>
      </c>
      <c r="BJ372" s="18" t="s">
        <v>85</v>
      </c>
      <c r="BK372" s="174">
        <f>ROUND(I372*H372,2)</f>
        <v>0</v>
      </c>
      <c r="BL372" s="18" t="s">
        <v>244</v>
      </c>
      <c r="BM372" s="173" t="s">
        <v>980</v>
      </c>
    </row>
    <row r="373" spans="2:51" s="14" customFormat="1" ht="12">
      <c r="B373" s="183"/>
      <c r="D373" s="176" t="s">
        <v>145</v>
      </c>
      <c r="E373" s="184" t="s">
        <v>1</v>
      </c>
      <c r="F373" s="185" t="s">
        <v>963</v>
      </c>
      <c r="H373" s="186">
        <v>0.007</v>
      </c>
      <c r="I373" s="187"/>
      <c r="L373" s="183"/>
      <c r="M373" s="188"/>
      <c r="N373" s="189"/>
      <c r="O373" s="189"/>
      <c r="P373" s="189"/>
      <c r="Q373" s="189"/>
      <c r="R373" s="189"/>
      <c r="S373" s="189"/>
      <c r="T373" s="190"/>
      <c r="AT373" s="184" t="s">
        <v>145</v>
      </c>
      <c r="AU373" s="184" t="s">
        <v>87</v>
      </c>
      <c r="AV373" s="14" t="s">
        <v>87</v>
      </c>
      <c r="AW373" s="14" t="s">
        <v>33</v>
      </c>
      <c r="AX373" s="14" t="s">
        <v>85</v>
      </c>
      <c r="AY373" s="184" t="s">
        <v>137</v>
      </c>
    </row>
    <row r="374" spans="1:65" s="2" customFormat="1" ht="21.75" customHeight="1">
      <c r="A374" s="33"/>
      <c r="B374" s="161"/>
      <c r="C374" s="162" t="s">
        <v>537</v>
      </c>
      <c r="D374" s="162" t="s">
        <v>139</v>
      </c>
      <c r="E374" s="163" t="s">
        <v>981</v>
      </c>
      <c r="F374" s="164" t="s">
        <v>982</v>
      </c>
      <c r="G374" s="165" t="s">
        <v>142</v>
      </c>
      <c r="H374" s="166">
        <v>24.75</v>
      </c>
      <c r="I374" s="167"/>
      <c r="J374" s="168">
        <f>ROUND(I374*H374,2)</f>
        <v>0</v>
      </c>
      <c r="K374" s="164" t="s">
        <v>1237</v>
      </c>
      <c r="L374" s="34"/>
      <c r="M374" s="169" t="s">
        <v>1</v>
      </c>
      <c r="N374" s="170" t="s">
        <v>42</v>
      </c>
      <c r="O374" s="59"/>
      <c r="P374" s="171">
        <f>O374*H374</f>
        <v>0</v>
      </c>
      <c r="Q374" s="171">
        <v>0.00036</v>
      </c>
      <c r="R374" s="171">
        <f>Q374*H374</f>
        <v>0.008910000000000001</v>
      </c>
      <c r="S374" s="171">
        <v>0</v>
      </c>
      <c r="T374" s="17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73" t="s">
        <v>244</v>
      </c>
      <c r="AT374" s="173" t="s">
        <v>139</v>
      </c>
      <c r="AU374" s="173" t="s">
        <v>87</v>
      </c>
      <c r="AY374" s="18" t="s">
        <v>137</v>
      </c>
      <c r="BE374" s="174">
        <f>IF(N374="základní",J374,0)</f>
        <v>0</v>
      </c>
      <c r="BF374" s="174">
        <f>IF(N374="snížená",J374,0)</f>
        <v>0</v>
      </c>
      <c r="BG374" s="174">
        <f>IF(N374="zákl. přenesená",J374,0)</f>
        <v>0</v>
      </c>
      <c r="BH374" s="174">
        <f>IF(N374="sníž. přenesená",J374,0)</f>
        <v>0</v>
      </c>
      <c r="BI374" s="174">
        <f>IF(N374="nulová",J374,0)</f>
        <v>0</v>
      </c>
      <c r="BJ374" s="18" t="s">
        <v>85</v>
      </c>
      <c r="BK374" s="174">
        <f>ROUND(I374*H374,2)</f>
        <v>0</v>
      </c>
      <c r="BL374" s="18" t="s">
        <v>244</v>
      </c>
      <c r="BM374" s="173" t="s">
        <v>983</v>
      </c>
    </row>
    <row r="375" spans="2:51" s="13" customFormat="1" ht="12">
      <c r="B375" s="175"/>
      <c r="D375" s="176" t="s">
        <v>145</v>
      </c>
      <c r="E375" s="177" t="s">
        <v>1</v>
      </c>
      <c r="F375" s="178" t="s">
        <v>984</v>
      </c>
      <c r="H375" s="177" t="s">
        <v>1</v>
      </c>
      <c r="I375" s="179"/>
      <c r="L375" s="175"/>
      <c r="M375" s="180"/>
      <c r="N375" s="181"/>
      <c r="O375" s="181"/>
      <c r="P375" s="181"/>
      <c r="Q375" s="181"/>
      <c r="R375" s="181"/>
      <c r="S375" s="181"/>
      <c r="T375" s="182"/>
      <c r="AT375" s="177" t="s">
        <v>145</v>
      </c>
      <c r="AU375" s="177" t="s">
        <v>87</v>
      </c>
      <c r="AV375" s="13" t="s">
        <v>85</v>
      </c>
      <c r="AW375" s="13" t="s">
        <v>33</v>
      </c>
      <c r="AX375" s="13" t="s">
        <v>77</v>
      </c>
      <c r="AY375" s="177" t="s">
        <v>137</v>
      </c>
    </row>
    <row r="376" spans="2:51" s="14" customFormat="1" ht="12">
      <c r="B376" s="183"/>
      <c r="D376" s="176" t="s">
        <v>145</v>
      </c>
      <c r="E376" s="184" t="s">
        <v>1</v>
      </c>
      <c r="F376" s="185" t="s">
        <v>704</v>
      </c>
      <c r="H376" s="186">
        <v>24.75</v>
      </c>
      <c r="I376" s="187"/>
      <c r="L376" s="183"/>
      <c r="M376" s="188"/>
      <c r="N376" s="189"/>
      <c r="O376" s="189"/>
      <c r="P376" s="189"/>
      <c r="Q376" s="189"/>
      <c r="R376" s="189"/>
      <c r="S376" s="189"/>
      <c r="T376" s="190"/>
      <c r="AT376" s="184" t="s">
        <v>145</v>
      </c>
      <c r="AU376" s="184" t="s">
        <v>87</v>
      </c>
      <c r="AV376" s="14" t="s">
        <v>87</v>
      </c>
      <c r="AW376" s="14" t="s">
        <v>33</v>
      </c>
      <c r="AX376" s="14" t="s">
        <v>77</v>
      </c>
      <c r="AY376" s="184" t="s">
        <v>137</v>
      </c>
    </row>
    <row r="377" spans="2:51" s="15" customFormat="1" ht="12">
      <c r="B377" s="191"/>
      <c r="D377" s="176" t="s">
        <v>145</v>
      </c>
      <c r="E377" s="192" t="s">
        <v>1</v>
      </c>
      <c r="F377" s="193" t="s">
        <v>149</v>
      </c>
      <c r="H377" s="194">
        <v>24.75</v>
      </c>
      <c r="I377" s="195"/>
      <c r="L377" s="191"/>
      <c r="M377" s="196"/>
      <c r="N377" s="197"/>
      <c r="O377" s="197"/>
      <c r="P377" s="197"/>
      <c r="Q377" s="197"/>
      <c r="R377" s="197"/>
      <c r="S377" s="197"/>
      <c r="T377" s="198"/>
      <c r="AT377" s="192" t="s">
        <v>145</v>
      </c>
      <c r="AU377" s="192" t="s">
        <v>87</v>
      </c>
      <c r="AV377" s="15" t="s">
        <v>143</v>
      </c>
      <c r="AW377" s="15" t="s">
        <v>33</v>
      </c>
      <c r="AX377" s="15" t="s">
        <v>85</v>
      </c>
      <c r="AY377" s="192" t="s">
        <v>137</v>
      </c>
    </row>
    <row r="378" spans="1:65" s="2" customFormat="1" ht="33" customHeight="1">
      <c r="A378" s="33"/>
      <c r="B378" s="161"/>
      <c r="C378" s="199" t="s">
        <v>543</v>
      </c>
      <c r="D378" s="199" t="s">
        <v>253</v>
      </c>
      <c r="E378" s="200" t="s">
        <v>985</v>
      </c>
      <c r="F378" s="201" t="s">
        <v>986</v>
      </c>
      <c r="G378" s="202" t="s">
        <v>142</v>
      </c>
      <c r="H378" s="203">
        <v>34.847</v>
      </c>
      <c r="I378" s="204"/>
      <c r="J378" s="205">
        <f>ROUND(I378*H378,2)</f>
        <v>0</v>
      </c>
      <c r="K378" s="201" t="s">
        <v>1237</v>
      </c>
      <c r="L378" s="206"/>
      <c r="M378" s="207" t="s">
        <v>1</v>
      </c>
      <c r="N378" s="208" t="s">
        <v>42</v>
      </c>
      <c r="O378" s="59"/>
      <c r="P378" s="171">
        <f>O378*H378</f>
        <v>0</v>
      </c>
      <c r="Q378" s="171">
        <v>0.0054</v>
      </c>
      <c r="R378" s="171">
        <f>Q378*H378</f>
        <v>0.18817380000000003</v>
      </c>
      <c r="S378" s="171">
        <v>0</v>
      </c>
      <c r="T378" s="172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73" t="s">
        <v>343</v>
      </c>
      <c r="AT378" s="173" t="s">
        <v>253</v>
      </c>
      <c r="AU378" s="173" t="s">
        <v>87</v>
      </c>
      <c r="AY378" s="18" t="s">
        <v>137</v>
      </c>
      <c r="BE378" s="174">
        <f>IF(N378="základní",J378,0)</f>
        <v>0</v>
      </c>
      <c r="BF378" s="174">
        <f>IF(N378="snížená",J378,0)</f>
        <v>0</v>
      </c>
      <c r="BG378" s="174">
        <f>IF(N378="zákl. přenesená",J378,0)</f>
        <v>0</v>
      </c>
      <c r="BH378" s="174">
        <f>IF(N378="sníž. přenesená",J378,0)</f>
        <v>0</v>
      </c>
      <c r="BI378" s="174">
        <f>IF(N378="nulová",J378,0)</f>
        <v>0</v>
      </c>
      <c r="BJ378" s="18" t="s">
        <v>85</v>
      </c>
      <c r="BK378" s="174">
        <f>ROUND(I378*H378,2)</f>
        <v>0</v>
      </c>
      <c r="BL378" s="18" t="s">
        <v>244</v>
      </c>
      <c r="BM378" s="173" t="s">
        <v>987</v>
      </c>
    </row>
    <row r="379" spans="2:51" s="14" customFormat="1" ht="12">
      <c r="B379" s="183"/>
      <c r="D379" s="176" t="s">
        <v>145</v>
      </c>
      <c r="E379" s="184" t="s">
        <v>1</v>
      </c>
      <c r="F379" s="185" t="s">
        <v>988</v>
      </c>
      <c r="H379" s="186">
        <v>28.463</v>
      </c>
      <c r="I379" s="187"/>
      <c r="L379" s="183"/>
      <c r="M379" s="188"/>
      <c r="N379" s="189"/>
      <c r="O379" s="189"/>
      <c r="P379" s="189"/>
      <c r="Q379" s="189"/>
      <c r="R379" s="189"/>
      <c r="S379" s="189"/>
      <c r="T379" s="190"/>
      <c r="AT379" s="184" t="s">
        <v>145</v>
      </c>
      <c r="AU379" s="184" t="s">
        <v>87</v>
      </c>
      <c r="AV379" s="14" t="s">
        <v>87</v>
      </c>
      <c r="AW379" s="14" t="s">
        <v>33</v>
      </c>
      <c r="AX379" s="14" t="s">
        <v>77</v>
      </c>
      <c r="AY379" s="184" t="s">
        <v>137</v>
      </c>
    </row>
    <row r="380" spans="2:51" s="14" customFormat="1" ht="12">
      <c r="B380" s="183"/>
      <c r="D380" s="176" t="s">
        <v>145</v>
      </c>
      <c r="E380" s="184" t="s">
        <v>1</v>
      </c>
      <c r="F380" s="185" t="s">
        <v>989</v>
      </c>
      <c r="H380" s="186">
        <v>6.384</v>
      </c>
      <c r="I380" s="187"/>
      <c r="L380" s="183"/>
      <c r="M380" s="188"/>
      <c r="N380" s="189"/>
      <c r="O380" s="189"/>
      <c r="P380" s="189"/>
      <c r="Q380" s="189"/>
      <c r="R380" s="189"/>
      <c r="S380" s="189"/>
      <c r="T380" s="190"/>
      <c r="AT380" s="184" t="s">
        <v>145</v>
      </c>
      <c r="AU380" s="184" t="s">
        <v>87</v>
      </c>
      <c r="AV380" s="14" t="s">
        <v>87</v>
      </c>
      <c r="AW380" s="14" t="s">
        <v>33</v>
      </c>
      <c r="AX380" s="14" t="s">
        <v>77</v>
      </c>
      <c r="AY380" s="184" t="s">
        <v>137</v>
      </c>
    </row>
    <row r="381" spans="2:51" s="15" customFormat="1" ht="12">
      <c r="B381" s="191"/>
      <c r="D381" s="176" t="s">
        <v>145</v>
      </c>
      <c r="E381" s="192" t="s">
        <v>1</v>
      </c>
      <c r="F381" s="193" t="s">
        <v>149</v>
      </c>
      <c r="H381" s="194">
        <v>34.847</v>
      </c>
      <c r="I381" s="195"/>
      <c r="L381" s="191"/>
      <c r="M381" s="196"/>
      <c r="N381" s="197"/>
      <c r="O381" s="197"/>
      <c r="P381" s="197"/>
      <c r="Q381" s="197"/>
      <c r="R381" s="197"/>
      <c r="S381" s="197"/>
      <c r="T381" s="198"/>
      <c r="AT381" s="192" t="s">
        <v>145</v>
      </c>
      <c r="AU381" s="192" t="s">
        <v>87</v>
      </c>
      <c r="AV381" s="15" t="s">
        <v>143</v>
      </c>
      <c r="AW381" s="15" t="s">
        <v>33</v>
      </c>
      <c r="AX381" s="15" t="s">
        <v>85</v>
      </c>
      <c r="AY381" s="192" t="s">
        <v>137</v>
      </c>
    </row>
    <row r="382" spans="1:65" s="2" customFormat="1" ht="21.75" customHeight="1">
      <c r="A382" s="33"/>
      <c r="B382" s="161"/>
      <c r="C382" s="162" t="s">
        <v>551</v>
      </c>
      <c r="D382" s="162" t="s">
        <v>139</v>
      </c>
      <c r="E382" s="163" t="s">
        <v>990</v>
      </c>
      <c r="F382" s="164" t="s">
        <v>991</v>
      </c>
      <c r="G382" s="165" t="s">
        <v>142</v>
      </c>
      <c r="H382" s="166">
        <v>24.75</v>
      </c>
      <c r="I382" s="167"/>
      <c r="J382" s="168">
        <f>ROUND(I382*H382,2)</f>
        <v>0</v>
      </c>
      <c r="K382" s="164" t="s">
        <v>1237</v>
      </c>
      <c r="L382" s="34"/>
      <c r="M382" s="169" t="s">
        <v>1</v>
      </c>
      <c r="N382" s="170" t="s">
        <v>42</v>
      </c>
      <c r="O382" s="59"/>
      <c r="P382" s="171">
        <f>O382*H382</f>
        <v>0</v>
      </c>
      <c r="Q382" s="171">
        <v>0.00019</v>
      </c>
      <c r="R382" s="171">
        <f>Q382*H382</f>
        <v>0.0047025</v>
      </c>
      <c r="S382" s="171">
        <v>0</v>
      </c>
      <c r="T382" s="172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73" t="s">
        <v>244</v>
      </c>
      <c r="AT382" s="173" t="s">
        <v>139</v>
      </c>
      <c r="AU382" s="173" t="s">
        <v>87</v>
      </c>
      <c r="AY382" s="18" t="s">
        <v>137</v>
      </c>
      <c r="BE382" s="174">
        <f>IF(N382="základní",J382,0)</f>
        <v>0</v>
      </c>
      <c r="BF382" s="174">
        <f>IF(N382="snížená",J382,0)</f>
        <v>0</v>
      </c>
      <c r="BG382" s="174">
        <f>IF(N382="zákl. přenesená",J382,0)</f>
        <v>0</v>
      </c>
      <c r="BH382" s="174">
        <f>IF(N382="sníž. přenesená",J382,0)</f>
        <v>0</v>
      </c>
      <c r="BI382" s="174">
        <f>IF(N382="nulová",J382,0)</f>
        <v>0</v>
      </c>
      <c r="BJ382" s="18" t="s">
        <v>85</v>
      </c>
      <c r="BK382" s="174">
        <f>ROUND(I382*H382,2)</f>
        <v>0</v>
      </c>
      <c r="BL382" s="18" t="s">
        <v>244</v>
      </c>
      <c r="BM382" s="173" t="s">
        <v>992</v>
      </c>
    </row>
    <row r="383" spans="2:51" s="14" customFormat="1" ht="12">
      <c r="B383" s="183"/>
      <c r="D383" s="176" t="s">
        <v>145</v>
      </c>
      <c r="E383" s="184" t="s">
        <v>1</v>
      </c>
      <c r="F383" s="185" t="s">
        <v>704</v>
      </c>
      <c r="H383" s="186">
        <v>24.75</v>
      </c>
      <c r="I383" s="187"/>
      <c r="L383" s="183"/>
      <c r="M383" s="188"/>
      <c r="N383" s="189"/>
      <c r="O383" s="189"/>
      <c r="P383" s="189"/>
      <c r="Q383" s="189"/>
      <c r="R383" s="189"/>
      <c r="S383" s="189"/>
      <c r="T383" s="190"/>
      <c r="AT383" s="184" t="s">
        <v>145</v>
      </c>
      <c r="AU383" s="184" t="s">
        <v>87</v>
      </c>
      <c r="AV383" s="14" t="s">
        <v>87</v>
      </c>
      <c r="AW383" s="14" t="s">
        <v>33</v>
      </c>
      <c r="AX383" s="14" t="s">
        <v>85</v>
      </c>
      <c r="AY383" s="184" t="s">
        <v>137</v>
      </c>
    </row>
    <row r="384" spans="1:65" s="2" customFormat="1" ht="21.75" customHeight="1">
      <c r="A384" s="33"/>
      <c r="B384" s="161"/>
      <c r="C384" s="199" t="s">
        <v>557</v>
      </c>
      <c r="D384" s="199" t="s">
        <v>253</v>
      </c>
      <c r="E384" s="200" t="s">
        <v>993</v>
      </c>
      <c r="F384" s="201" t="s">
        <v>994</v>
      </c>
      <c r="G384" s="202" t="s">
        <v>142</v>
      </c>
      <c r="H384" s="203">
        <v>34.847</v>
      </c>
      <c r="I384" s="204"/>
      <c r="J384" s="205">
        <f>ROUND(I384*H384,2)</f>
        <v>0</v>
      </c>
      <c r="K384" s="201" t="s">
        <v>1237</v>
      </c>
      <c r="L384" s="206"/>
      <c r="M384" s="207" t="s">
        <v>1</v>
      </c>
      <c r="N384" s="208" t="s">
        <v>42</v>
      </c>
      <c r="O384" s="59"/>
      <c r="P384" s="171">
        <f>O384*H384</f>
        <v>0</v>
      </c>
      <c r="Q384" s="171">
        <v>0.0019</v>
      </c>
      <c r="R384" s="171">
        <f>Q384*H384</f>
        <v>0.0662093</v>
      </c>
      <c r="S384" s="171">
        <v>0</v>
      </c>
      <c r="T384" s="172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73" t="s">
        <v>343</v>
      </c>
      <c r="AT384" s="173" t="s">
        <v>253</v>
      </c>
      <c r="AU384" s="173" t="s">
        <v>87</v>
      </c>
      <c r="AY384" s="18" t="s">
        <v>137</v>
      </c>
      <c r="BE384" s="174">
        <f>IF(N384="základní",J384,0)</f>
        <v>0</v>
      </c>
      <c r="BF384" s="174">
        <f>IF(N384="snížená",J384,0)</f>
        <v>0</v>
      </c>
      <c r="BG384" s="174">
        <f>IF(N384="zákl. přenesená",J384,0)</f>
        <v>0</v>
      </c>
      <c r="BH384" s="174">
        <f>IF(N384="sníž. přenesená",J384,0)</f>
        <v>0</v>
      </c>
      <c r="BI384" s="174">
        <f>IF(N384="nulová",J384,0)</f>
        <v>0</v>
      </c>
      <c r="BJ384" s="18" t="s">
        <v>85</v>
      </c>
      <c r="BK384" s="174">
        <f>ROUND(I384*H384,2)</f>
        <v>0</v>
      </c>
      <c r="BL384" s="18" t="s">
        <v>244</v>
      </c>
      <c r="BM384" s="173" t="s">
        <v>995</v>
      </c>
    </row>
    <row r="385" spans="2:51" s="14" customFormat="1" ht="12">
      <c r="B385" s="183"/>
      <c r="D385" s="176" t="s">
        <v>145</v>
      </c>
      <c r="E385" s="184" t="s">
        <v>1</v>
      </c>
      <c r="F385" s="185" t="s">
        <v>988</v>
      </c>
      <c r="H385" s="186">
        <v>28.463</v>
      </c>
      <c r="I385" s="187"/>
      <c r="L385" s="183"/>
      <c r="M385" s="188"/>
      <c r="N385" s="189"/>
      <c r="O385" s="189"/>
      <c r="P385" s="189"/>
      <c r="Q385" s="189"/>
      <c r="R385" s="189"/>
      <c r="S385" s="189"/>
      <c r="T385" s="190"/>
      <c r="AT385" s="184" t="s">
        <v>145</v>
      </c>
      <c r="AU385" s="184" t="s">
        <v>87</v>
      </c>
      <c r="AV385" s="14" t="s">
        <v>87</v>
      </c>
      <c r="AW385" s="14" t="s">
        <v>33</v>
      </c>
      <c r="AX385" s="14" t="s">
        <v>77</v>
      </c>
      <c r="AY385" s="184" t="s">
        <v>137</v>
      </c>
    </row>
    <row r="386" spans="2:51" s="14" customFormat="1" ht="12">
      <c r="B386" s="183"/>
      <c r="D386" s="176" t="s">
        <v>145</v>
      </c>
      <c r="E386" s="184" t="s">
        <v>1</v>
      </c>
      <c r="F386" s="185" t="s">
        <v>989</v>
      </c>
      <c r="H386" s="186">
        <v>6.384</v>
      </c>
      <c r="I386" s="187"/>
      <c r="L386" s="183"/>
      <c r="M386" s="188"/>
      <c r="N386" s="189"/>
      <c r="O386" s="189"/>
      <c r="P386" s="189"/>
      <c r="Q386" s="189"/>
      <c r="R386" s="189"/>
      <c r="S386" s="189"/>
      <c r="T386" s="190"/>
      <c r="AT386" s="184" t="s">
        <v>145</v>
      </c>
      <c r="AU386" s="184" t="s">
        <v>87</v>
      </c>
      <c r="AV386" s="14" t="s">
        <v>87</v>
      </c>
      <c r="AW386" s="14" t="s">
        <v>33</v>
      </c>
      <c r="AX386" s="14" t="s">
        <v>77</v>
      </c>
      <c r="AY386" s="184" t="s">
        <v>137</v>
      </c>
    </row>
    <row r="387" spans="2:51" s="15" customFormat="1" ht="12">
      <c r="B387" s="191"/>
      <c r="D387" s="176" t="s">
        <v>145</v>
      </c>
      <c r="E387" s="192" t="s">
        <v>1</v>
      </c>
      <c r="F387" s="193" t="s">
        <v>149</v>
      </c>
      <c r="H387" s="194">
        <v>34.847</v>
      </c>
      <c r="I387" s="195"/>
      <c r="L387" s="191"/>
      <c r="M387" s="196"/>
      <c r="N387" s="197"/>
      <c r="O387" s="197"/>
      <c r="P387" s="197"/>
      <c r="Q387" s="197"/>
      <c r="R387" s="197"/>
      <c r="S387" s="197"/>
      <c r="T387" s="198"/>
      <c r="AT387" s="192" t="s">
        <v>145</v>
      </c>
      <c r="AU387" s="192" t="s">
        <v>87</v>
      </c>
      <c r="AV387" s="15" t="s">
        <v>143</v>
      </c>
      <c r="AW387" s="15" t="s">
        <v>33</v>
      </c>
      <c r="AX387" s="15" t="s">
        <v>85</v>
      </c>
      <c r="AY387" s="192" t="s">
        <v>137</v>
      </c>
    </row>
    <row r="388" spans="1:65" s="2" customFormat="1" ht="33" customHeight="1">
      <c r="A388" s="33"/>
      <c r="B388" s="161"/>
      <c r="C388" s="162" t="s">
        <v>561</v>
      </c>
      <c r="D388" s="162" t="s">
        <v>139</v>
      </c>
      <c r="E388" s="163" t="s">
        <v>996</v>
      </c>
      <c r="F388" s="164" t="s">
        <v>997</v>
      </c>
      <c r="G388" s="165" t="s">
        <v>269</v>
      </c>
      <c r="H388" s="166">
        <v>13.3</v>
      </c>
      <c r="I388" s="167"/>
      <c r="J388" s="168">
        <f>ROUND(I388*H388,2)</f>
        <v>0</v>
      </c>
      <c r="K388" s="164" t="s">
        <v>1237</v>
      </c>
      <c r="L388" s="34"/>
      <c r="M388" s="169" t="s">
        <v>1</v>
      </c>
      <c r="N388" s="170" t="s">
        <v>42</v>
      </c>
      <c r="O388" s="59"/>
      <c r="P388" s="171">
        <f>O388*H388</f>
        <v>0</v>
      </c>
      <c r="Q388" s="171">
        <v>0.0006</v>
      </c>
      <c r="R388" s="171">
        <f>Q388*H388</f>
        <v>0.00798</v>
      </c>
      <c r="S388" s="171">
        <v>0</v>
      </c>
      <c r="T388" s="172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73" t="s">
        <v>244</v>
      </c>
      <c r="AT388" s="173" t="s">
        <v>139</v>
      </c>
      <c r="AU388" s="173" t="s">
        <v>87</v>
      </c>
      <c r="AY388" s="18" t="s">
        <v>137</v>
      </c>
      <c r="BE388" s="174">
        <f>IF(N388="základní",J388,0)</f>
        <v>0</v>
      </c>
      <c r="BF388" s="174">
        <f>IF(N388="snížená",J388,0)</f>
        <v>0</v>
      </c>
      <c r="BG388" s="174">
        <f>IF(N388="zákl. přenesená",J388,0)</f>
        <v>0</v>
      </c>
      <c r="BH388" s="174">
        <f>IF(N388="sníž. přenesená",J388,0)</f>
        <v>0</v>
      </c>
      <c r="BI388" s="174">
        <f>IF(N388="nulová",J388,0)</f>
        <v>0</v>
      </c>
      <c r="BJ388" s="18" t="s">
        <v>85</v>
      </c>
      <c r="BK388" s="174">
        <f>ROUND(I388*H388,2)</f>
        <v>0</v>
      </c>
      <c r="BL388" s="18" t="s">
        <v>244</v>
      </c>
      <c r="BM388" s="173" t="s">
        <v>998</v>
      </c>
    </row>
    <row r="389" spans="2:51" s="14" customFormat="1" ht="12">
      <c r="B389" s="183"/>
      <c r="D389" s="176" t="s">
        <v>145</v>
      </c>
      <c r="E389" s="184" t="s">
        <v>1</v>
      </c>
      <c r="F389" s="185" t="s">
        <v>999</v>
      </c>
      <c r="H389" s="186">
        <v>13.3</v>
      </c>
      <c r="I389" s="187"/>
      <c r="L389" s="183"/>
      <c r="M389" s="188"/>
      <c r="N389" s="189"/>
      <c r="O389" s="189"/>
      <c r="P389" s="189"/>
      <c r="Q389" s="189"/>
      <c r="R389" s="189"/>
      <c r="S389" s="189"/>
      <c r="T389" s="190"/>
      <c r="AT389" s="184" t="s">
        <v>145</v>
      </c>
      <c r="AU389" s="184" t="s">
        <v>87</v>
      </c>
      <c r="AV389" s="14" t="s">
        <v>87</v>
      </c>
      <c r="AW389" s="14" t="s">
        <v>33</v>
      </c>
      <c r="AX389" s="14" t="s">
        <v>85</v>
      </c>
      <c r="AY389" s="184" t="s">
        <v>137</v>
      </c>
    </row>
    <row r="390" spans="1:65" s="2" customFormat="1" ht="33" customHeight="1">
      <c r="A390" s="33"/>
      <c r="B390" s="161"/>
      <c r="C390" s="162" t="s">
        <v>565</v>
      </c>
      <c r="D390" s="162" t="s">
        <v>139</v>
      </c>
      <c r="E390" s="163" t="s">
        <v>1000</v>
      </c>
      <c r="F390" s="164" t="s">
        <v>1001</v>
      </c>
      <c r="G390" s="165" t="s">
        <v>269</v>
      </c>
      <c r="H390" s="166">
        <v>13.3</v>
      </c>
      <c r="I390" s="167"/>
      <c r="J390" s="168">
        <f>ROUND(I390*H390,2)</f>
        <v>0</v>
      </c>
      <c r="K390" s="164" t="s">
        <v>1237</v>
      </c>
      <c r="L390" s="34"/>
      <c r="M390" s="169" t="s">
        <v>1</v>
      </c>
      <c r="N390" s="170" t="s">
        <v>42</v>
      </c>
      <c r="O390" s="59"/>
      <c r="P390" s="171">
        <f>O390*H390</f>
        <v>0</v>
      </c>
      <c r="Q390" s="171">
        <v>0.0006</v>
      </c>
      <c r="R390" s="171">
        <f>Q390*H390</f>
        <v>0.00798</v>
      </c>
      <c r="S390" s="171">
        <v>0</v>
      </c>
      <c r="T390" s="172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73" t="s">
        <v>244</v>
      </c>
      <c r="AT390" s="173" t="s">
        <v>139</v>
      </c>
      <c r="AU390" s="173" t="s">
        <v>87</v>
      </c>
      <c r="AY390" s="18" t="s">
        <v>137</v>
      </c>
      <c r="BE390" s="174">
        <f>IF(N390="základní",J390,0)</f>
        <v>0</v>
      </c>
      <c r="BF390" s="174">
        <f>IF(N390="snížená",J390,0)</f>
        <v>0</v>
      </c>
      <c r="BG390" s="174">
        <f>IF(N390="zákl. přenesená",J390,0)</f>
        <v>0</v>
      </c>
      <c r="BH390" s="174">
        <f>IF(N390="sníž. přenesená",J390,0)</f>
        <v>0</v>
      </c>
      <c r="BI390" s="174">
        <f>IF(N390="nulová",J390,0)</f>
        <v>0</v>
      </c>
      <c r="BJ390" s="18" t="s">
        <v>85</v>
      </c>
      <c r="BK390" s="174">
        <f>ROUND(I390*H390,2)</f>
        <v>0</v>
      </c>
      <c r="BL390" s="18" t="s">
        <v>244</v>
      </c>
      <c r="BM390" s="173" t="s">
        <v>1002</v>
      </c>
    </row>
    <row r="391" spans="1:65" s="2" customFormat="1" ht="21.75" customHeight="1">
      <c r="A391" s="33"/>
      <c r="B391" s="161"/>
      <c r="C391" s="162" t="s">
        <v>569</v>
      </c>
      <c r="D391" s="162" t="s">
        <v>139</v>
      </c>
      <c r="E391" s="163" t="s">
        <v>1003</v>
      </c>
      <c r="F391" s="164" t="s">
        <v>1004</v>
      </c>
      <c r="G391" s="165" t="s">
        <v>269</v>
      </c>
      <c r="H391" s="166">
        <v>13.9</v>
      </c>
      <c r="I391" s="167"/>
      <c r="J391" s="168">
        <f>ROUND(I391*H391,2)</f>
        <v>0</v>
      </c>
      <c r="K391" s="164" t="s">
        <v>1237</v>
      </c>
      <c r="L391" s="34"/>
      <c r="M391" s="169" t="s">
        <v>1</v>
      </c>
      <c r="N391" s="170" t="s">
        <v>42</v>
      </c>
      <c r="O391" s="59"/>
      <c r="P391" s="171">
        <f>O391*H391</f>
        <v>0</v>
      </c>
      <c r="Q391" s="171">
        <v>0.00162</v>
      </c>
      <c r="R391" s="171">
        <f>Q391*H391</f>
        <v>0.022518</v>
      </c>
      <c r="S391" s="171">
        <v>0</v>
      </c>
      <c r="T391" s="172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73" t="s">
        <v>244</v>
      </c>
      <c r="AT391" s="173" t="s">
        <v>139</v>
      </c>
      <c r="AU391" s="173" t="s">
        <v>87</v>
      </c>
      <c r="AY391" s="18" t="s">
        <v>137</v>
      </c>
      <c r="BE391" s="174">
        <f>IF(N391="základní",J391,0)</f>
        <v>0</v>
      </c>
      <c r="BF391" s="174">
        <f>IF(N391="snížená",J391,0)</f>
        <v>0</v>
      </c>
      <c r="BG391" s="174">
        <f>IF(N391="zákl. přenesená",J391,0)</f>
        <v>0</v>
      </c>
      <c r="BH391" s="174">
        <f>IF(N391="sníž. přenesená",J391,0)</f>
        <v>0</v>
      </c>
      <c r="BI391" s="174">
        <f>IF(N391="nulová",J391,0)</f>
        <v>0</v>
      </c>
      <c r="BJ391" s="18" t="s">
        <v>85</v>
      </c>
      <c r="BK391" s="174">
        <f>ROUND(I391*H391,2)</f>
        <v>0</v>
      </c>
      <c r="BL391" s="18" t="s">
        <v>244</v>
      </c>
      <c r="BM391" s="173" t="s">
        <v>1005</v>
      </c>
    </row>
    <row r="392" spans="2:51" s="14" customFormat="1" ht="12">
      <c r="B392" s="183"/>
      <c r="D392" s="176" t="s">
        <v>145</v>
      </c>
      <c r="E392" s="184" t="s">
        <v>1</v>
      </c>
      <c r="F392" s="185" t="s">
        <v>1006</v>
      </c>
      <c r="H392" s="186">
        <v>13.9</v>
      </c>
      <c r="I392" s="187"/>
      <c r="L392" s="183"/>
      <c r="M392" s="188"/>
      <c r="N392" s="189"/>
      <c r="O392" s="189"/>
      <c r="P392" s="189"/>
      <c r="Q392" s="189"/>
      <c r="R392" s="189"/>
      <c r="S392" s="189"/>
      <c r="T392" s="190"/>
      <c r="AT392" s="184" t="s">
        <v>145</v>
      </c>
      <c r="AU392" s="184" t="s">
        <v>87</v>
      </c>
      <c r="AV392" s="14" t="s">
        <v>87</v>
      </c>
      <c r="AW392" s="14" t="s">
        <v>33</v>
      </c>
      <c r="AX392" s="14" t="s">
        <v>85</v>
      </c>
      <c r="AY392" s="184" t="s">
        <v>137</v>
      </c>
    </row>
    <row r="393" spans="1:65" s="2" customFormat="1" ht="21.75" customHeight="1">
      <c r="A393" s="33"/>
      <c r="B393" s="161"/>
      <c r="C393" s="162" t="s">
        <v>575</v>
      </c>
      <c r="D393" s="162" t="s">
        <v>139</v>
      </c>
      <c r="E393" s="163" t="s">
        <v>1007</v>
      </c>
      <c r="F393" s="164" t="s">
        <v>1008</v>
      </c>
      <c r="G393" s="165" t="s">
        <v>142</v>
      </c>
      <c r="H393" s="166">
        <v>30.07</v>
      </c>
      <c r="I393" s="167"/>
      <c r="J393" s="168">
        <f>ROUND(I393*H393,2)</f>
        <v>0</v>
      </c>
      <c r="K393" s="164" t="s">
        <v>1237</v>
      </c>
      <c r="L393" s="34"/>
      <c r="M393" s="169" t="s">
        <v>1</v>
      </c>
      <c r="N393" s="170" t="s">
        <v>42</v>
      </c>
      <c r="O393" s="59"/>
      <c r="P393" s="171">
        <f>O393*H393</f>
        <v>0</v>
      </c>
      <c r="Q393" s="171">
        <v>0</v>
      </c>
      <c r="R393" s="171">
        <f>Q393*H393</f>
        <v>0</v>
      </c>
      <c r="S393" s="171">
        <v>0</v>
      </c>
      <c r="T393" s="172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73" t="s">
        <v>244</v>
      </c>
      <c r="AT393" s="173" t="s">
        <v>139</v>
      </c>
      <c r="AU393" s="173" t="s">
        <v>87</v>
      </c>
      <c r="AY393" s="18" t="s">
        <v>137</v>
      </c>
      <c r="BE393" s="174">
        <f>IF(N393="základní",J393,0)</f>
        <v>0</v>
      </c>
      <c r="BF393" s="174">
        <f>IF(N393="snížená",J393,0)</f>
        <v>0</v>
      </c>
      <c r="BG393" s="174">
        <f>IF(N393="zákl. přenesená",J393,0)</f>
        <v>0</v>
      </c>
      <c r="BH393" s="174">
        <f>IF(N393="sníž. přenesená",J393,0)</f>
        <v>0</v>
      </c>
      <c r="BI393" s="174">
        <f>IF(N393="nulová",J393,0)</f>
        <v>0</v>
      </c>
      <c r="BJ393" s="18" t="s">
        <v>85</v>
      </c>
      <c r="BK393" s="174">
        <f>ROUND(I393*H393,2)</f>
        <v>0</v>
      </c>
      <c r="BL393" s="18" t="s">
        <v>244</v>
      </c>
      <c r="BM393" s="173" t="s">
        <v>1009</v>
      </c>
    </row>
    <row r="394" spans="1:65" s="2" customFormat="1" ht="16.5" customHeight="1">
      <c r="A394" s="33"/>
      <c r="B394" s="161"/>
      <c r="C394" s="199" t="s">
        <v>581</v>
      </c>
      <c r="D394" s="199" t="s">
        <v>253</v>
      </c>
      <c r="E394" s="200" t="s">
        <v>1010</v>
      </c>
      <c r="F394" s="201" t="s">
        <v>1011</v>
      </c>
      <c r="G394" s="202" t="s">
        <v>142</v>
      </c>
      <c r="H394" s="203">
        <v>34.847</v>
      </c>
      <c r="I394" s="204"/>
      <c r="J394" s="205">
        <f>ROUND(I394*H394,2)</f>
        <v>0</v>
      </c>
      <c r="K394" s="201" t="s">
        <v>1237</v>
      </c>
      <c r="L394" s="206"/>
      <c r="M394" s="207" t="s">
        <v>1</v>
      </c>
      <c r="N394" s="208" t="s">
        <v>42</v>
      </c>
      <c r="O394" s="59"/>
      <c r="P394" s="171">
        <f>O394*H394</f>
        <v>0</v>
      </c>
      <c r="Q394" s="171">
        <v>0.0003</v>
      </c>
      <c r="R394" s="171">
        <f>Q394*H394</f>
        <v>0.0104541</v>
      </c>
      <c r="S394" s="171">
        <v>0</v>
      </c>
      <c r="T394" s="172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73" t="s">
        <v>343</v>
      </c>
      <c r="AT394" s="173" t="s">
        <v>253</v>
      </c>
      <c r="AU394" s="173" t="s">
        <v>87</v>
      </c>
      <c r="AY394" s="18" t="s">
        <v>137</v>
      </c>
      <c r="BE394" s="174">
        <f>IF(N394="základní",J394,0)</f>
        <v>0</v>
      </c>
      <c r="BF394" s="174">
        <f>IF(N394="snížená",J394,0)</f>
        <v>0</v>
      </c>
      <c r="BG394" s="174">
        <f>IF(N394="zákl. přenesená",J394,0)</f>
        <v>0</v>
      </c>
      <c r="BH394" s="174">
        <f>IF(N394="sníž. přenesená",J394,0)</f>
        <v>0</v>
      </c>
      <c r="BI394" s="174">
        <f>IF(N394="nulová",J394,0)</f>
        <v>0</v>
      </c>
      <c r="BJ394" s="18" t="s">
        <v>85</v>
      </c>
      <c r="BK394" s="174">
        <f>ROUND(I394*H394,2)</f>
        <v>0</v>
      </c>
      <c r="BL394" s="18" t="s">
        <v>244</v>
      </c>
      <c r="BM394" s="173" t="s">
        <v>1012</v>
      </c>
    </row>
    <row r="395" spans="2:51" s="14" customFormat="1" ht="12">
      <c r="B395" s="183"/>
      <c r="D395" s="176" t="s">
        <v>145</v>
      </c>
      <c r="E395" s="184" t="s">
        <v>1</v>
      </c>
      <c r="F395" s="185" t="s">
        <v>1013</v>
      </c>
      <c r="H395" s="186">
        <v>28.463</v>
      </c>
      <c r="I395" s="187"/>
      <c r="L395" s="183"/>
      <c r="M395" s="188"/>
      <c r="N395" s="189"/>
      <c r="O395" s="189"/>
      <c r="P395" s="189"/>
      <c r="Q395" s="189"/>
      <c r="R395" s="189"/>
      <c r="S395" s="189"/>
      <c r="T395" s="190"/>
      <c r="AT395" s="184" t="s">
        <v>145</v>
      </c>
      <c r="AU395" s="184" t="s">
        <v>87</v>
      </c>
      <c r="AV395" s="14" t="s">
        <v>87</v>
      </c>
      <c r="AW395" s="14" t="s">
        <v>33</v>
      </c>
      <c r="AX395" s="14" t="s">
        <v>77</v>
      </c>
      <c r="AY395" s="184" t="s">
        <v>137</v>
      </c>
    </row>
    <row r="396" spans="2:51" s="14" customFormat="1" ht="12">
      <c r="B396" s="183"/>
      <c r="D396" s="176" t="s">
        <v>145</v>
      </c>
      <c r="E396" s="184" t="s">
        <v>1</v>
      </c>
      <c r="F396" s="185" t="s">
        <v>1014</v>
      </c>
      <c r="H396" s="186">
        <v>6.384</v>
      </c>
      <c r="I396" s="187"/>
      <c r="L396" s="183"/>
      <c r="M396" s="188"/>
      <c r="N396" s="189"/>
      <c r="O396" s="189"/>
      <c r="P396" s="189"/>
      <c r="Q396" s="189"/>
      <c r="R396" s="189"/>
      <c r="S396" s="189"/>
      <c r="T396" s="190"/>
      <c r="AT396" s="184" t="s">
        <v>145</v>
      </c>
      <c r="AU396" s="184" t="s">
        <v>87</v>
      </c>
      <c r="AV396" s="14" t="s">
        <v>87</v>
      </c>
      <c r="AW396" s="14" t="s">
        <v>33</v>
      </c>
      <c r="AX396" s="14" t="s">
        <v>77</v>
      </c>
      <c r="AY396" s="184" t="s">
        <v>137</v>
      </c>
    </row>
    <row r="397" spans="2:51" s="15" customFormat="1" ht="12">
      <c r="B397" s="191"/>
      <c r="D397" s="176" t="s">
        <v>145</v>
      </c>
      <c r="E397" s="192" t="s">
        <v>1</v>
      </c>
      <c r="F397" s="193" t="s">
        <v>149</v>
      </c>
      <c r="H397" s="194">
        <v>34.847</v>
      </c>
      <c r="I397" s="195"/>
      <c r="L397" s="191"/>
      <c r="M397" s="196"/>
      <c r="N397" s="197"/>
      <c r="O397" s="197"/>
      <c r="P397" s="197"/>
      <c r="Q397" s="197"/>
      <c r="R397" s="197"/>
      <c r="S397" s="197"/>
      <c r="T397" s="198"/>
      <c r="AT397" s="192" t="s">
        <v>145</v>
      </c>
      <c r="AU397" s="192" t="s">
        <v>87</v>
      </c>
      <c r="AV397" s="15" t="s">
        <v>143</v>
      </c>
      <c r="AW397" s="15" t="s">
        <v>33</v>
      </c>
      <c r="AX397" s="15" t="s">
        <v>85</v>
      </c>
      <c r="AY397" s="192" t="s">
        <v>137</v>
      </c>
    </row>
    <row r="398" spans="1:65" s="2" customFormat="1" ht="21.75" customHeight="1">
      <c r="A398" s="33"/>
      <c r="B398" s="161"/>
      <c r="C398" s="162" t="s">
        <v>587</v>
      </c>
      <c r="D398" s="162" t="s">
        <v>139</v>
      </c>
      <c r="E398" s="163" t="s">
        <v>1015</v>
      </c>
      <c r="F398" s="164" t="s">
        <v>1016</v>
      </c>
      <c r="G398" s="165" t="s">
        <v>142</v>
      </c>
      <c r="H398" s="166">
        <v>5.32</v>
      </c>
      <c r="I398" s="167"/>
      <c r="J398" s="168">
        <f>ROUND(I398*H398,2)</f>
        <v>0</v>
      </c>
      <c r="K398" s="164" t="s">
        <v>1237</v>
      </c>
      <c r="L398" s="34"/>
      <c r="M398" s="169" t="s">
        <v>1</v>
      </c>
      <c r="N398" s="170" t="s">
        <v>42</v>
      </c>
      <c r="O398" s="59"/>
      <c r="P398" s="171">
        <f>O398*H398</f>
        <v>0</v>
      </c>
      <c r="Q398" s="171">
        <v>0.00094</v>
      </c>
      <c r="R398" s="171">
        <f>Q398*H398</f>
        <v>0.0050008</v>
      </c>
      <c r="S398" s="171">
        <v>0</v>
      </c>
      <c r="T398" s="172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73" t="s">
        <v>244</v>
      </c>
      <c r="AT398" s="173" t="s">
        <v>139</v>
      </c>
      <c r="AU398" s="173" t="s">
        <v>87</v>
      </c>
      <c r="AY398" s="18" t="s">
        <v>137</v>
      </c>
      <c r="BE398" s="174">
        <f>IF(N398="základní",J398,0)</f>
        <v>0</v>
      </c>
      <c r="BF398" s="174">
        <f>IF(N398="snížená",J398,0)</f>
        <v>0</v>
      </c>
      <c r="BG398" s="174">
        <f>IF(N398="zákl. přenesená",J398,0)</f>
        <v>0</v>
      </c>
      <c r="BH398" s="174">
        <f>IF(N398="sníž. přenesená",J398,0)</f>
        <v>0</v>
      </c>
      <c r="BI398" s="174">
        <f>IF(N398="nulová",J398,0)</f>
        <v>0</v>
      </c>
      <c r="BJ398" s="18" t="s">
        <v>85</v>
      </c>
      <c r="BK398" s="174">
        <f>ROUND(I398*H398,2)</f>
        <v>0</v>
      </c>
      <c r="BL398" s="18" t="s">
        <v>244</v>
      </c>
      <c r="BM398" s="173" t="s">
        <v>1017</v>
      </c>
    </row>
    <row r="399" spans="2:51" s="14" customFormat="1" ht="12">
      <c r="B399" s="183"/>
      <c r="D399" s="176" t="s">
        <v>145</v>
      </c>
      <c r="E399" s="184" t="s">
        <v>1</v>
      </c>
      <c r="F399" s="185" t="s">
        <v>1018</v>
      </c>
      <c r="H399" s="186">
        <v>5.32</v>
      </c>
      <c r="I399" s="187"/>
      <c r="L399" s="183"/>
      <c r="M399" s="188"/>
      <c r="N399" s="189"/>
      <c r="O399" s="189"/>
      <c r="P399" s="189"/>
      <c r="Q399" s="189"/>
      <c r="R399" s="189"/>
      <c r="S399" s="189"/>
      <c r="T399" s="190"/>
      <c r="AT399" s="184" t="s">
        <v>145</v>
      </c>
      <c r="AU399" s="184" t="s">
        <v>87</v>
      </c>
      <c r="AV399" s="14" t="s">
        <v>87</v>
      </c>
      <c r="AW399" s="14" t="s">
        <v>33</v>
      </c>
      <c r="AX399" s="14" t="s">
        <v>85</v>
      </c>
      <c r="AY399" s="184" t="s">
        <v>137</v>
      </c>
    </row>
    <row r="400" spans="1:65" s="2" customFormat="1" ht="21.75" customHeight="1">
      <c r="A400" s="33"/>
      <c r="B400" s="161"/>
      <c r="C400" s="162" t="s">
        <v>1019</v>
      </c>
      <c r="D400" s="162" t="s">
        <v>139</v>
      </c>
      <c r="E400" s="163" t="s">
        <v>1020</v>
      </c>
      <c r="F400" s="164" t="s">
        <v>1021</v>
      </c>
      <c r="G400" s="165" t="s">
        <v>142</v>
      </c>
      <c r="H400" s="166">
        <v>5.32</v>
      </c>
      <c r="I400" s="167"/>
      <c r="J400" s="168">
        <f>ROUND(I400*H400,2)</f>
        <v>0</v>
      </c>
      <c r="K400" s="164" t="s">
        <v>1237</v>
      </c>
      <c r="L400" s="34"/>
      <c r="M400" s="169" t="s">
        <v>1</v>
      </c>
      <c r="N400" s="170" t="s">
        <v>42</v>
      </c>
      <c r="O400" s="59"/>
      <c r="P400" s="171">
        <f>O400*H400</f>
        <v>0</v>
      </c>
      <c r="Q400" s="171">
        <v>0.00077</v>
      </c>
      <c r="R400" s="171">
        <f>Q400*H400</f>
        <v>0.0040964</v>
      </c>
      <c r="S400" s="171">
        <v>0</v>
      </c>
      <c r="T400" s="172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73" t="s">
        <v>244</v>
      </c>
      <c r="AT400" s="173" t="s">
        <v>139</v>
      </c>
      <c r="AU400" s="173" t="s">
        <v>87</v>
      </c>
      <c r="AY400" s="18" t="s">
        <v>137</v>
      </c>
      <c r="BE400" s="174">
        <f>IF(N400="základní",J400,0)</f>
        <v>0</v>
      </c>
      <c r="BF400" s="174">
        <f>IF(N400="snížená",J400,0)</f>
        <v>0</v>
      </c>
      <c r="BG400" s="174">
        <f>IF(N400="zákl. přenesená",J400,0)</f>
        <v>0</v>
      </c>
      <c r="BH400" s="174">
        <f>IF(N400="sníž. přenesená",J400,0)</f>
        <v>0</v>
      </c>
      <c r="BI400" s="174">
        <f>IF(N400="nulová",J400,0)</f>
        <v>0</v>
      </c>
      <c r="BJ400" s="18" t="s">
        <v>85</v>
      </c>
      <c r="BK400" s="174">
        <f>ROUND(I400*H400,2)</f>
        <v>0</v>
      </c>
      <c r="BL400" s="18" t="s">
        <v>244</v>
      </c>
      <c r="BM400" s="173" t="s">
        <v>1022</v>
      </c>
    </row>
    <row r="401" spans="2:51" s="14" customFormat="1" ht="12">
      <c r="B401" s="183"/>
      <c r="D401" s="176" t="s">
        <v>145</v>
      </c>
      <c r="E401" s="184" t="s">
        <v>1</v>
      </c>
      <c r="F401" s="185" t="s">
        <v>1018</v>
      </c>
      <c r="H401" s="186">
        <v>5.32</v>
      </c>
      <c r="I401" s="187"/>
      <c r="L401" s="183"/>
      <c r="M401" s="188"/>
      <c r="N401" s="189"/>
      <c r="O401" s="189"/>
      <c r="P401" s="189"/>
      <c r="Q401" s="189"/>
      <c r="R401" s="189"/>
      <c r="S401" s="189"/>
      <c r="T401" s="190"/>
      <c r="AT401" s="184" t="s">
        <v>145</v>
      </c>
      <c r="AU401" s="184" t="s">
        <v>87</v>
      </c>
      <c r="AV401" s="14" t="s">
        <v>87</v>
      </c>
      <c r="AW401" s="14" t="s">
        <v>33</v>
      </c>
      <c r="AX401" s="14" t="s">
        <v>77</v>
      </c>
      <c r="AY401" s="184" t="s">
        <v>137</v>
      </c>
    </row>
    <row r="402" spans="2:51" s="15" customFormat="1" ht="12">
      <c r="B402" s="191"/>
      <c r="D402" s="176" t="s">
        <v>145</v>
      </c>
      <c r="E402" s="192" t="s">
        <v>1</v>
      </c>
      <c r="F402" s="193" t="s">
        <v>149</v>
      </c>
      <c r="H402" s="194">
        <v>5.32</v>
      </c>
      <c r="I402" s="195"/>
      <c r="L402" s="191"/>
      <c r="M402" s="196"/>
      <c r="N402" s="197"/>
      <c r="O402" s="197"/>
      <c r="P402" s="197"/>
      <c r="Q402" s="197"/>
      <c r="R402" s="197"/>
      <c r="S402" s="197"/>
      <c r="T402" s="198"/>
      <c r="AT402" s="192" t="s">
        <v>145</v>
      </c>
      <c r="AU402" s="192" t="s">
        <v>87</v>
      </c>
      <c r="AV402" s="15" t="s">
        <v>143</v>
      </c>
      <c r="AW402" s="15" t="s">
        <v>33</v>
      </c>
      <c r="AX402" s="15" t="s">
        <v>85</v>
      </c>
      <c r="AY402" s="192" t="s">
        <v>137</v>
      </c>
    </row>
    <row r="403" spans="1:65" s="2" customFormat="1" ht="21.75" customHeight="1">
      <c r="A403" s="33"/>
      <c r="B403" s="161"/>
      <c r="C403" s="162" t="s">
        <v>360</v>
      </c>
      <c r="D403" s="162" t="s">
        <v>139</v>
      </c>
      <c r="E403" s="163" t="s">
        <v>1023</v>
      </c>
      <c r="F403" s="164" t="s">
        <v>1024</v>
      </c>
      <c r="G403" s="165" t="s">
        <v>516</v>
      </c>
      <c r="H403" s="209"/>
      <c r="I403" s="167"/>
      <c r="J403" s="168">
        <f>ROUND(I403*H403,2)</f>
        <v>0</v>
      </c>
      <c r="K403" s="164" t="s">
        <v>1237</v>
      </c>
      <c r="L403" s="34"/>
      <c r="M403" s="169" t="s">
        <v>1</v>
      </c>
      <c r="N403" s="170" t="s">
        <v>42</v>
      </c>
      <c r="O403" s="59"/>
      <c r="P403" s="171">
        <f>O403*H403</f>
        <v>0</v>
      </c>
      <c r="Q403" s="171">
        <v>0</v>
      </c>
      <c r="R403" s="171">
        <f>Q403*H403</f>
        <v>0</v>
      </c>
      <c r="S403" s="171">
        <v>0</v>
      </c>
      <c r="T403" s="172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73" t="s">
        <v>244</v>
      </c>
      <c r="AT403" s="173" t="s">
        <v>139</v>
      </c>
      <c r="AU403" s="173" t="s">
        <v>87</v>
      </c>
      <c r="AY403" s="18" t="s">
        <v>137</v>
      </c>
      <c r="BE403" s="174">
        <f>IF(N403="základní",J403,0)</f>
        <v>0</v>
      </c>
      <c r="BF403" s="174">
        <f>IF(N403="snížená",J403,0)</f>
        <v>0</v>
      </c>
      <c r="BG403" s="174">
        <f>IF(N403="zákl. přenesená",J403,0)</f>
        <v>0</v>
      </c>
      <c r="BH403" s="174">
        <f>IF(N403="sníž. přenesená",J403,0)</f>
        <v>0</v>
      </c>
      <c r="BI403" s="174">
        <f>IF(N403="nulová",J403,0)</f>
        <v>0</v>
      </c>
      <c r="BJ403" s="18" t="s">
        <v>85</v>
      </c>
      <c r="BK403" s="174">
        <f>ROUND(I403*H403,2)</f>
        <v>0</v>
      </c>
      <c r="BL403" s="18" t="s">
        <v>244</v>
      </c>
      <c r="BM403" s="173" t="s">
        <v>1025</v>
      </c>
    </row>
    <row r="404" spans="2:63" s="12" customFormat="1" ht="22.9" customHeight="1">
      <c r="B404" s="148"/>
      <c r="D404" s="149" t="s">
        <v>76</v>
      </c>
      <c r="E404" s="159" t="s">
        <v>1026</v>
      </c>
      <c r="F404" s="159" t="s">
        <v>1027</v>
      </c>
      <c r="I404" s="151"/>
      <c r="J404" s="160">
        <f>BK404</f>
        <v>0</v>
      </c>
      <c r="L404" s="148"/>
      <c r="M404" s="153"/>
      <c r="N404" s="154"/>
      <c r="O404" s="154"/>
      <c r="P404" s="155">
        <f>SUM(P405:P435)</f>
        <v>0</v>
      </c>
      <c r="Q404" s="154"/>
      <c r="R404" s="155">
        <f>SUM(R405:R435)</f>
        <v>0.18467652000000007</v>
      </c>
      <c r="S404" s="154"/>
      <c r="T404" s="156">
        <f>SUM(T405:T435)</f>
        <v>0</v>
      </c>
      <c r="AR404" s="149" t="s">
        <v>87</v>
      </c>
      <c r="AT404" s="157" t="s">
        <v>76</v>
      </c>
      <c r="AU404" s="157" t="s">
        <v>85</v>
      </c>
      <c r="AY404" s="149" t="s">
        <v>137</v>
      </c>
      <c r="BK404" s="158">
        <f>SUM(BK405:BK435)</f>
        <v>0</v>
      </c>
    </row>
    <row r="405" spans="1:65" s="2" customFormat="1" ht="21.75" customHeight="1">
      <c r="A405" s="33"/>
      <c r="B405" s="161"/>
      <c r="C405" s="162" t="s">
        <v>1028</v>
      </c>
      <c r="D405" s="162" t="s">
        <v>139</v>
      </c>
      <c r="E405" s="163" t="s">
        <v>1029</v>
      </c>
      <c r="F405" s="164" t="s">
        <v>1030</v>
      </c>
      <c r="G405" s="165" t="s">
        <v>142</v>
      </c>
      <c r="H405" s="166">
        <v>18.72</v>
      </c>
      <c r="I405" s="167"/>
      <c r="J405" s="168">
        <f>ROUND(I405*H405,2)</f>
        <v>0</v>
      </c>
      <c r="K405" s="164" t="s">
        <v>1237</v>
      </c>
      <c r="L405" s="34"/>
      <c r="M405" s="169" t="s">
        <v>1</v>
      </c>
      <c r="N405" s="170" t="s">
        <v>42</v>
      </c>
      <c r="O405" s="59"/>
      <c r="P405" s="171">
        <f>O405*H405</f>
        <v>0</v>
      </c>
      <c r="Q405" s="171">
        <v>0</v>
      </c>
      <c r="R405" s="171">
        <f>Q405*H405</f>
        <v>0</v>
      </c>
      <c r="S405" s="171">
        <v>0</v>
      </c>
      <c r="T405" s="172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73" t="s">
        <v>244</v>
      </c>
      <c r="AT405" s="173" t="s">
        <v>139</v>
      </c>
      <c r="AU405" s="173" t="s">
        <v>87</v>
      </c>
      <c r="AY405" s="18" t="s">
        <v>137</v>
      </c>
      <c r="BE405" s="174">
        <f>IF(N405="základní",J405,0)</f>
        <v>0</v>
      </c>
      <c r="BF405" s="174">
        <f>IF(N405="snížená",J405,0)</f>
        <v>0</v>
      </c>
      <c r="BG405" s="174">
        <f>IF(N405="zákl. přenesená",J405,0)</f>
        <v>0</v>
      </c>
      <c r="BH405" s="174">
        <f>IF(N405="sníž. přenesená",J405,0)</f>
        <v>0</v>
      </c>
      <c r="BI405" s="174">
        <f>IF(N405="nulová",J405,0)</f>
        <v>0</v>
      </c>
      <c r="BJ405" s="18" t="s">
        <v>85</v>
      </c>
      <c r="BK405" s="174">
        <f>ROUND(I405*H405,2)</f>
        <v>0</v>
      </c>
      <c r="BL405" s="18" t="s">
        <v>244</v>
      </c>
      <c r="BM405" s="173" t="s">
        <v>1031</v>
      </c>
    </row>
    <row r="406" spans="2:51" s="13" customFormat="1" ht="12">
      <c r="B406" s="175"/>
      <c r="D406" s="176" t="s">
        <v>145</v>
      </c>
      <c r="E406" s="177" t="s">
        <v>1</v>
      </c>
      <c r="F406" s="178" t="s">
        <v>1032</v>
      </c>
      <c r="H406" s="177" t="s">
        <v>1</v>
      </c>
      <c r="I406" s="179"/>
      <c r="L406" s="175"/>
      <c r="M406" s="180"/>
      <c r="N406" s="181"/>
      <c r="O406" s="181"/>
      <c r="P406" s="181"/>
      <c r="Q406" s="181"/>
      <c r="R406" s="181"/>
      <c r="S406" s="181"/>
      <c r="T406" s="182"/>
      <c r="AT406" s="177" t="s">
        <v>145</v>
      </c>
      <c r="AU406" s="177" t="s">
        <v>87</v>
      </c>
      <c r="AV406" s="13" t="s">
        <v>85</v>
      </c>
      <c r="AW406" s="13" t="s">
        <v>33</v>
      </c>
      <c r="AX406" s="13" t="s">
        <v>77</v>
      </c>
      <c r="AY406" s="177" t="s">
        <v>137</v>
      </c>
    </row>
    <row r="407" spans="2:51" s="13" customFormat="1" ht="12">
      <c r="B407" s="175"/>
      <c r="D407" s="176" t="s">
        <v>145</v>
      </c>
      <c r="E407" s="177" t="s">
        <v>1</v>
      </c>
      <c r="F407" s="178" t="s">
        <v>913</v>
      </c>
      <c r="H407" s="177" t="s">
        <v>1</v>
      </c>
      <c r="I407" s="179"/>
      <c r="L407" s="175"/>
      <c r="M407" s="180"/>
      <c r="N407" s="181"/>
      <c r="O407" s="181"/>
      <c r="P407" s="181"/>
      <c r="Q407" s="181"/>
      <c r="R407" s="181"/>
      <c r="S407" s="181"/>
      <c r="T407" s="182"/>
      <c r="AT407" s="177" t="s">
        <v>145</v>
      </c>
      <c r="AU407" s="177" t="s">
        <v>87</v>
      </c>
      <c r="AV407" s="13" t="s">
        <v>85</v>
      </c>
      <c r="AW407" s="13" t="s">
        <v>33</v>
      </c>
      <c r="AX407" s="13" t="s">
        <v>77</v>
      </c>
      <c r="AY407" s="177" t="s">
        <v>137</v>
      </c>
    </row>
    <row r="408" spans="2:51" s="14" customFormat="1" ht="12">
      <c r="B408" s="183"/>
      <c r="D408" s="176" t="s">
        <v>145</v>
      </c>
      <c r="E408" s="184" t="s">
        <v>1</v>
      </c>
      <c r="F408" s="185" t="s">
        <v>864</v>
      </c>
      <c r="H408" s="186">
        <v>18.72</v>
      </c>
      <c r="I408" s="187"/>
      <c r="L408" s="183"/>
      <c r="M408" s="188"/>
      <c r="N408" s="189"/>
      <c r="O408" s="189"/>
      <c r="P408" s="189"/>
      <c r="Q408" s="189"/>
      <c r="R408" s="189"/>
      <c r="S408" s="189"/>
      <c r="T408" s="190"/>
      <c r="AT408" s="184" t="s">
        <v>145</v>
      </c>
      <c r="AU408" s="184" t="s">
        <v>87</v>
      </c>
      <c r="AV408" s="14" t="s">
        <v>87</v>
      </c>
      <c r="AW408" s="14" t="s">
        <v>33</v>
      </c>
      <c r="AX408" s="14" t="s">
        <v>85</v>
      </c>
      <c r="AY408" s="184" t="s">
        <v>137</v>
      </c>
    </row>
    <row r="409" spans="1:65" s="2" customFormat="1" ht="21.75" customHeight="1">
      <c r="A409" s="33"/>
      <c r="B409" s="161"/>
      <c r="C409" s="199" t="s">
        <v>1033</v>
      </c>
      <c r="D409" s="199" t="s">
        <v>253</v>
      </c>
      <c r="E409" s="200" t="s">
        <v>1034</v>
      </c>
      <c r="F409" s="201" t="s">
        <v>1035</v>
      </c>
      <c r="G409" s="202" t="s">
        <v>142</v>
      </c>
      <c r="H409" s="203">
        <v>38.189</v>
      </c>
      <c r="I409" s="204"/>
      <c r="J409" s="205">
        <f>ROUND(I409*H409,2)</f>
        <v>0</v>
      </c>
      <c r="K409" s="201" t="s">
        <v>1237</v>
      </c>
      <c r="L409" s="206"/>
      <c r="M409" s="207" t="s">
        <v>1</v>
      </c>
      <c r="N409" s="208" t="s">
        <v>42</v>
      </c>
      <c r="O409" s="59"/>
      <c r="P409" s="171">
        <f>O409*H409</f>
        <v>0</v>
      </c>
      <c r="Q409" s="171">
        <v>0.0015</v>
      </c>
      <c r="R409" s="171">
        <f>Q409*H409</f>
        <v>0.0572835</v>
      </c>
      <c r="S409" s="171">
        <v>0</v>
      </c>
      <c r="T409" s="172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73" t="s">
        <v>343</v>
      </c>
      <c r="AT409" s="173" t="s">
        <v>253</v>
      </c>
      <c r="AU409" s="173" t="s">
        <v>87</v>
      </c>
      <c r="AY409" s="18" t="s">
        <v>137</v>
      </c>
      <c r="BE409" s="174">
        <f>IF(N409="základní",J409,0)</f>
        <v>0</v>
      </c>
      <c r="BF409" s="174">
        <f>IF(N409="snížená",J409,0)</f>
        <v>0</v>
      </c>
      <c r="BG409" s="174">
        <f>IF(N409="zákl. přenesená",J409,0)</f>
        <v>0</v>
      </c>
      <c r="BH409" s="174">
        <f>IF(N409="sníž. přenesená",J409,0)</f>
        <v>0</v>
      </c>
      <c r="BI409" s="174">
        <f>IF(N409="nulová",J409,0)</f>
        <v>0</v>
      </c>
      <c r="BJ409" s="18" t="s">
        <v>85</v>
      </c>
      <c r="BK409" s="174">
        <f>ROUND(I409*H409,2)</f>
        <v>0</v>
      </c>
      <c r="BL409" s="18" t="s">
        <v>244</v>
      </c>
      <c r="BM409" s="173" t="s">
        <v>1036</v>
      </c>
    </row>
    <row r="410" spans="2:51" s="14" customFormat="1" ht="12">
      <c r="B410" s="183"/>
      <c r="D410" s="176" t="s">
        <v>145</v>
      </c>
      <c r="E410" s="184" t="s">
        <v>1</v>
      </c>
      <c r="F410" s="185" t="s">
        <v>1037</v>
      </c>
      <c r="H410" s="186">
        <v>38.189</v>
      </c>
      <c r="I410" s="187"/>
      <c r="L410" s="183"/>
      <c r="M410" s="188"/>
      <c r="N410" s="189"/>
      <c r="O410" s="189"/>
      <c r="P410" s="189"/>
      <c r="Q410" s="189"/>
      <c r="R410" s="189"/>
      <c r="S410" s="189"/>
      <c r="T410" s="190"/>
      <c r="AT410" s="184" t="s">
        <v>145</v>
      </c>
      <c r="AU410" s="184" t="s">
        <v>87</v>
      </c>
      <c r="AV410" s="14" t="s">
        <v>87</v>
      </c>
      <c r="AW410" s="14" t="s">
        <v>33</v>
      </c>
      <c r="AX410" s="14" t="s">
        <v>85</v>
      </c>
      <c r="AY410" s="184" t="s">
        <v>137</v>
      </c>
    </row>
    <row r="411" spans="1:65" s="2" customFormat="1" ht="21.75" customHeight="1">
      <c r="A411" s="33"/>
      <c r="B411" s="161"/>
      <c r="C411" s="162" t="s">
        <v>375</v>
      </c>
      <c r="D411" s="162" t="s">
        <v>139</v>
      </c>
      <c r="E411" s="163" t="s">
        <v>1038</v>
      </c>
      <c r="F411" s="164" t="s">
        <v>1039</v>
      </c>
      <c r="G411" s="165" t="s">
        <v>142</v>
      </c>
      <c r="H411" s="166">
        <v>19.11</v>
      </c>
      <c r="I411" s="167"/>
      <c r="J411" s="168">
        <f>ROUND(I411*H411,2)</f>
        <v>0</v>
      </c>
      <c r="K411" s="164" t="s">
        <v>1237</v>
      </c>
      <c r="L411" s="34"/>
      <c r="M411" s="169" t="s">
        <v>1</v>
      </c>
      <c r="N411" s="170" t="s">
        <v>42</v>
      </c>
      <c r="O411" s="59"/>
      <c r="P411" s="171">
        <f>O411*H411</f>
        <v>0</v>
      </c>
      <c r="Q411" s="171">
        <v>7E-05</v>
      </c>
      <c r="R411" s="171">
        <f>Q411*H411</f>
        <v>0.0013376999999999998</v>
      </c>
      <c r="S411" s="171">
        <v>0</v>
      </c>
      <c r="T411" s="172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73" t="s">
        <v>244</v>
      </c>
      <c r="AT411" s="173" t="s">
        <v>139</v>
      </c>
      <c r="AU411" s="173" t="s">
        <v>87</v>
      </c>
      <c r="AY411" s="18" t="s">
        <v>137</v>
      </c>
      <c r="BE411" s="174">
        <f>IF(N411="základní",J411,0)</f>
        <v>0</v>
      </c>
      <c r="BF411" s="174">
        <f>IF(N411="snížená",J411,0)</f>
        <v>0</v>
      </c>
      <c r="BG411" s="174">
        <f>IF(N411="zákl. přenesená",J411,0)</f>
        <v>0</v>
      </c>
      <c r="BH411" s="174">
        <f>IF(N411="sníž. přenesená",J411,0)</f>
        <v>0</v>
      </c>
      <c r="BI411" s="174">
        <f>IF(N411="nulová",J411,0)</f>
        <v>0</v>
      </c>
      <c r="BJ411" s="18" t="s">
        <v>85</v>
      </c>
      <c r="BK411" s="174">
        <f>ROUND(I411*H411,2)</f>
        <v>0</v>
      </c>
      <c r="BL411" s="18" t="s">
        <v>244</v>
      </c>
      <c r="BM411" s="173" t="s">
        <v>1040</v>
      </c>
    </row>
    <row r="412" spans="2:51" s="14" customFormat="1" ht="12">
      <c r="B412" s="183"/>
      <c r="D412" s="176" t="s">
        <v>145</v>
      </c>
      <c r="E412" s="184" t="s">
        <v>1</v>
      </c>
      <c r="F412" s="185" t="s">
        <v>1041</v>
      </c>
      <c r="H412" s="186">
        <v>19.11</v>
      </c>
      <c r="I412" s="187"/>
      <c r="L412" s="183"/>
      <c r="M412" s="188"/>
      <c r="N412" s="189"/>
      <c r="O412" s="189"/>
      <c r="P412" s="189"/>
      <c r="Q412" s="189"/>
      <c r="R412" s="189"/>
      <c r="S412" s="189"/>
      <c r="T412" s="190"/>
      <c r="AT412" s="184" t="s">
        <v>145</v>
      </c>
      <c r="AU412" s="184" t="s">
        <v>87</v>
      </c>
      <c r="AV412" s="14" t="s">
        <v>87</v>
      </c>
      <c r="AW412" s="14" t="s">
        <v>33</v>
      </c>
      <c r="AX412" s="14" t="s">
        <v>85</v>
      </c>
      <c r="AY412" s="184" t="s">
        <v>137</v>
      </c>
    </row>
    <row r="413" spans="1:65" s="2" customFormat="1" ht="21.75" customHeight="1">
      <c r="A413" s="33"/>
      <c r="B413" s="161"/>
      <c r="C413" s="199" t="s">
        <v>1042</v>
      </c>
      <c r="D413" s="199" t="s">
        <v>253</v>
      </c>
      <c r="E413" s="200" t="s">
        <v>1043</v>
      </c>
      <c r="F413" s="201" t="s">
        <v>1044</v>
      </c>
      <c r="G413" s="202" t="s">
        <v>142</v>
      </c>
      <c r="H413" s="203">
        <v>19.492</v>
      </c>
      <c r="I413" s="204"/>
      <c r="J413" s="205">
        <f>ROUND(I413*H413,2)</f>
        <v>0</v>
      </c>
      <c r="K413" s="201" t="s">
        <v>1237</v>
      </c>
      <c r="L413" s="206"/>
      <c r="M413" s="207" t="s">
        <v>1</v>
      </c>
      <c r="N413" s="208" t="s">
        <v>42</v>
      </c>
      <c r="O413" s="59"/>
      <c r="P413" s="171">
        <f>O413*H413</f>
        <v>0</v>
      </c>
      <c r="Q413" s="171">
        <v>0.003</v>
      </c>
      <c r="R413" s="171">
        <f>Q413*H413</f>
        <v>0.05847600000000001</v>
      </c>
      <c r="S413" s="171">
        <v>0</v>
      </c>
      <c r="T413" s="172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73" t="s">
        <v>343</v>
      </c>
      <c r="AT413" s="173" t="s">
        <v>253</v>
      </c>
      <c r="AU413" s="173" t="s">
        <v>87</v>
      </c>
      <c r="AY413" s="18" t="s">
        <v>137</v>
      </c>
      <c r="BE413" s="174">
        <f>IF(N413="základní",J413,0)</f>
        <v>0</v>
      </c>
      <c r="BF413" s="174">
        <f>IF(N413="snížená",J413,0)</f>
        <v>0</v>
      </c>
      <c r="BG413" s="174">
        <f>IF(N413="zákl. přenesená",J413,0)</f>
        <v>0</v>
      </c>
      <c r="BH413" s="174">
        <f>IF(N413="sníž. přenesená",J413,0)</f>
        <v>0</v>
      </c>
      <c r="BI413" s="174">
        <f>IF(N413="nulová",J413,0)</f>
        <v>0</v>
      </c>
      <c r="BJ413" s="18" t="s">
        <v>85</v>
      </c>
      <c r="BK413" s="174">
        <f>ROUND(I413*H413,2)</f>
        <v>0</v>
      </c>
      <c r="BL413" s="18" t="s">
        <v>244</v>
      </c>
      <c r="BM413" s="173" t="s">
        <v>1045</v>
      </c>
    </row>
    <row r="414" spans="2:51" s="14" customFormat="1" ht="12">
      <c r="B414" s="183"/>
      <c r="D414" s="176" t="s">
        <v>145</v>
      </c>
      <c r="E414" s="184" t="s">
        <v>1</v>
      </c>
      <c r="F414" s="185" t="s">
        <v>1046</v>
      </c>
      <c r="H414" s="186">
        <v>19.492</v>
      </c>
      <c r="I414" s="187"/>
      <c r="L414" s="183"/>
      <c r="M414" s="188"/>
      <c r="N414" s="189"/>
      <c r="O414" s="189"/>
      <c r="P414" s="189"/>
      <c r="Q414" s="189"/>
      <c r="R414" s="189"/>
      <c r="S414" s="189"/>
      <c r="T414" s="190"/>
      <c r="AT414" s="184" t="s">
        <v>145</v>
      </c>
      <c r="AU414" s="184" t="s">
        <v>87</v>
      </c>
      <c r="AV414" s="14" t="s">
        <v>87</v>
      </c>
      <c r="AW414" s="14" t="s">
        <v>33</v>
      </c>
      <c r="AX414" s="14" t="s">
        <v>85</v>
      </c>
      <c r="AY414" s="184" t="s">
        <v>137</v>
      </c>
    </row>
    <row r="415" spans="1:65" s="2" customFormat="1" ht="16.5" customHeight="1">
      <c r="A415" s="33"/>
      <c r="B415" s="161"/>
      <c r="C415" s="199" t="s">
        <v>379</v>
      </c>
      <c r="D415" s="199" t="s">
        <v>253</v>
      </c>
      <c r="E415" s="200" t="s">
        <v>1047</v>
      </c>
      <c r="F415" s="201" t="s">
        <v>1048</v>
      </c>
      <c r="G415" s="202" t="s">
        <v>157</v>
      </c>
      <c r="H415" s="203">
        <v>1.949</v>
      </c>
      <c r="I415" s="204"/>
      <c r="J415" s="205">
        <f>ROUND(I415*H415,2)</f>
        <v>0</v>
      </c>
      <c r="K415" s="201" t="s">
        <v>1237</v>
      </c>
      <c r="L415" s="206"/>
      <c r="M415" s="207" t="s">
        <v>1</v>
      </c>
      <c r="N415" s="208" t="s">
        <v>42</v>
      </c>
      <c r="O415" s="59"/>
      <c r="P415" s="171">
        <f>O415*H415</f>
        <v>0</v>
      </c>
      <c r="Q415" s="171">
        <v>0.02</v>
      </c>
      <c r="R415" s="171">
        <f>Q415*H415</f>
        <v>0.03898</v>
      </c>
      <c r="S415" s="171">
        <v>0</v>
      </c>
      <c r="T415" s="172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73" t="s">
        <v>343</v>
      </c>
      <c r="AT415" s="173" t="s">
        <v>253</v>
      </c>
      <c r="AU415" s="173" t="s">
        <v>87</v>
      </c>
      <c r="AY415" s="18" t="s">
        <v>137</v>
      </c>
      <c r="BE415" s="174">
        <f>IF(N415="základní",J415,0)</f>
        <v>0</v>
      </c>
      <c r="BF415" s="174">
        <f>IF(N415="snížená",J415,0)</f>
        <v>0</v>
      </c>
      <c r="BG415" s="174">
        <f>IF(N415="zákl. přenesená",J415,0)</f>
        <v>0</v>
      </c>
      <c r="BH415" s="174">
        <f>IF(N415="sníž. přenesená",J415,0)</f>
        <v>0</v>
      </c>
      <c r="BI415" s="174">
        <f>IF(N415="nulová",J415,0)</f>
        <v>0</v>
      </c>
      <c r="BJ415" s="18" t="s">
        <v>85</v>
      </c>
      <c r="BK415" s="174">
        <f>ROUND(I415*H415,2)</f>
        <v>0</v>
      </c>
      <c r="BL415" s="18" t="s">
        <v>244</v>
      </c>
      <c r="BM415" s="173" t="s">
        <v>1049</v>
      </c>
    </row>
    <row r="416" spans="2:51" s="14" customFormat="1" ht="12">
      <c r="B416" s="183"/>
      <c r="D416" s="176" t="s">
        <v>145</v>
      </c>
      <c r="E416" s="184" t="s">
        <v>1</v>
      </c>
      <c r="F416" s="185" t="s">
        <v>1050</v>
      </c>
      <c r="H416" s="186">
        <v>1.949</v>
      </c>
      <c r="I416" s="187"/>
      <c r="L416" s="183"/>
      <c r="M416" s="188"/>
      <c r="N416" s="189"/>
      <c r="O416" s="189"/>
      <c r="P416" s="189"/>
      <c r="Q416" s="189"/>
      <c r="R416" s="189"/>
      <c r="S416" s="189"/>
      <c r="T416" s="190"/>
      <c r="AT416" s="184" t="s">
        <v>145</v>
      </c>
      <c r="AU416" s="184" t="s">
        <v>87</v>
      </c>
      <c r="AV416" s="14" t="s">
        <v>87</v>
      </c>
      <c r="AW416" s="14" t="s">
        <v>33</v>
      </c>
      <c r="AX416" s="14" t="s">
        <v>85</v>
      </c>
      <c r="AY416" s="184" t="s">
        <v>137</v>
      </c>
    </row>
    <row r="417" spans="1:65" s="2" customFormat="1" ht="21.75" customHeight="1">
      <c r="A417" s="33"/>
      <c r="B417" s="161"/>
      <c r="C417" s="162" t="s">
        <v>384</v>
      </c>
      <c r="D417" s="162" t="s">
        <v>139</v>
      </c>
      <c r="E417" s="163" t="s">
        <v>1051</v>
      </c>
      <c r="F417" s="164" t="s">
        <v>1052</v>
      </c>
      <c r="G417" s="165" t="s">
        <v>269</v>
      </c>
      <c r="H417" s="166">
        <v>13.9</v>
      </c>
      <c r="I417" s="167"/>
      <c r="J417" s="168">
        <f>ROUND(I417*H417,2)</f>
        <v>0</v>
      </c>
      <c r="K417" s="164" t="s">
        <v>1237</v>
      </c>
      <c r="L417" s="34"/>
      <c r="M417" s="169" t="s">
        <v>1</v>
      </c>
      <c r="N417" s="170" t="s">
        <v>42</v>
      </c>
      <c r="O417" s="59"/>
      <c r="P417" s="171">
        <f>O417*H417</f>
        <v>0</v>
      </c>
      <c r="Q417" s="171">
        <v>0.0001</v>
      </c>
      <c r="R417" s="171">
        <f>Q417*H417</f>
        <v>0.0013900000000000002</v>
      </c>
      <c r="S417" s="171">
        <v>0</v>
      </c>
      <c r="T417" s="172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73" t="s">
        <v>244</v>
      </c>
      <c r="AT417" s="173" t="s">
        <v>139</v>
      </c>
      <c r="AU417" s="173" t="s">
        <v>87</v>
      </c>
      <c r="AY417" s="18" t="s">
        <v>137</v>
      </c>
      <c r="BE417" s="174">
        <f>IF(N417="základní",J417,0)</f>
        <v>0</v>
      </c>
      <c r="BF417" s="174">
        <f>IF(N417="snížená",J417,0)</f>
        <v>0</v>
      </c>
      <c r="BG417" s="174">
        <f>IF(N417="zákl. přenesená",J417,0)</f>
        <v>0</v>
      </c>
      <c r="BH417" s="174">
        <f>IF(N417="sníž. přenesená",J417,0)</f>
        <v>0</v>
      </c>
      <c r="BI417" s="174">
        <f>IF(N417="nulová",J417,0)</f>
        <v>0</v>
      </c>
      <c r="BJ417" s="18" t="s">
        <v>85</v>
      </c>
      <c r="BK417" s="174">
        <f>ROUND(I417*H417,2)</f>
        <v>0</v>
      </c>
      <c r="BL417" s="18" t="s">
        <v>244</v>
      </c>
      <c r="BM417" s="173" t="s">
        <v>1053</v>
      </c>
    </row>
    <row r="418" spans="2:51" s="14" customFormat="1" ht="12">
      <c r="B418" s="183"/>
      <c r="D418" s="176" t="s">
        <v>145</v>
      </c>
      <c r="E418" s="184" t="s">
        <v>1</v>
      </c>
      <c r="F418" s="185" t="s">
        <v>1006</v>
      </c>
      <c r="H418" s="186">
        <v>13.9</v>
      </c>
      <c r="I418" s="187"/>
      <c r="L418" s="183"/>
      <c r="M418" s="188"/>
      <c r="N418" s="189"/>
      <c r="O418" s="189"/>
      <c r="P418" s="189"/>
      <c r="Q418" s="189"/>
      <c r="R418" s="189"/>
      <c r="S418" s="189"/>
      <c r="T418" s="190"/>
      <c r="AT418" s="184" t="s">
        <v>145</v>
      </c>
      <c r="AU418" s="184" t="s">
        <v>87</v>
      </c>
      <c r="AV418" s="14" t="s">
        <v>87</v>
      </c>
      <c r="AW418" s="14" t="s">
        <v>33</v>
      </c>
      <c r="AX418" s="14" t="s">
        <v>85</v>
      </c>
      <c r="AY418" s="184" t="s">
        <v>137</v>
      </c>
    </row>
    <row r="419" spans="1:65" s="2" customFormat="1" ht="21.75" customHeight="1">
      <c r="A419" s="33"/>
      <c r="B419" s="161"/>
      <c r="C419" s="199" t="s">
        <v>386</v>
      </c>
      <c r="D419" s="199" t="s">
        <v>253</v>
      </c>
      <c r="E419" s="200" t="s">
        <v>1054</v>
      </c>
      <c r="F419" s="201" t="s">
        <v>1055</v>
      </c>
      <c r="G419" s="202" t="s">
        <v>142</v>
      </c>
      <c r="H419" s="203">
        <v>4.253</v>
      </c>
      <c r="I419" s="204"/>
      <c r="J419" s="205">
        <f>ROUND(I419*H419,2)</f>
        <v>0</v>
      </c>
      <c r="K419" s="201" t="s">
        <v>1237</v>
      </c>
      <c r="L419" s="206"/>
      <c r="M419" s="207" t="s">
        <v>1</v>
      </c>
      <c r="N419" s="208" t="s">
        <v>42</v>
      </c>
      <c r="O419" s="59"/>
      <c r="P419" s="171">
        <f>O419*H419</f>
        <v>0</v>
      </c>
      <c r="Q419" s="171">
        <v>0.0018</v>
      </c>
      <c r="R419" s="171">
        <f>Q419*H419</f>
        <v>0.0076554</v>
      </c>
      <c r="S419" s="171">
        <v>0</v>
      </c>
      <c r="T419" s="172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73" t="s">
        <v>343</v>
      </c>
      <c r="AT419" s="173" t="s">
        <v>253</v>
      </c>
      <c r="AU419" s="173" t="s">
        <v>87</v>
      </c>
      <c r="AY419" s="18" t="s">
        <v>137</v>
      </c>
      <c r="BE419" s="174">
        <f>IF(N419="základní",J419,0)</f>
        <v>0</v>
      </c>
      <c r="BF419" s="174">
        <f>IF(N419="snížená",J419,0)</f>
        <v>0</v>
      </c>
      <c r="BG419" s="174">
        <f>IF(N419="zákl. přenesená",J419,0)</f>
        <v>0</v>
      </c>
      <c r="BH419" s="174">
        <f>IF(N419="sníž. přenesená",J419,0)</f>
        <v>0</v>
      </c>
      <c r="BI419" s="174">
        <f>IF(N419="nulová",J419,0)</f>
        <v>0</v>
      </c>
      <c r="BJ419" s="18" t="s">
        <v>85</v>
      </c>
      <c r="BK419" s="174">
        <f>ROUND(I419*H419,2)</f>
        <v>0</v>
      </c>
      <c r="BL419" s="18" t="s">
        <v>244</v>
      </c>
      <c r="BM419" s="173" t="s">
        <v>1056</v>
      </c>
    </row>
    <row r="420" spans="2:51" s="14" customFormat="1" ht="12">
      <c r="B420" s="183"/>
      <c r="D420" s="176" t="s">
        <v>145</v>
      </c>
      <c r="E420" s="184" t="s">
        <v>1</v>
      </c>
      <c r="F420" s="185" t="s">
        <v>1057</v>
      </c>
      <c r="H420" s="186">
        <v>4.253</v>
      </c>
      <c r="I420" s="187"/>
      <c r="L420" s="183"/>
      <c r="M420" s="188"/>
      <c r="N420" s="189"/>
      <c r="O420" s="189"/>
      <c r="P420" s="189"/>
      <c r="Q420" s="189"/>
      <c r="R420" s="189"/>
      <c r="S420" s="189"/>
      <c r="T420" s="190"/>
      <c r="AT420" s="184" t="s">
        <v>145</v>
      </c>
      <c r="AU420" s="184" t="s">
        <v>87</v>
      </c>
      <c r="AV420" s="14" t="s">
        <v>87</v>
      </c>
      <c r="AW420" s="14" t="s">
        <v>33</v>
      </c>
      <c r="AX420" s="14" t="s">
        <v>77</v>
      </c>
      <c r="AY420" s="184" t="s">
        <v>137</v>
      </c>
    </row>
    <row r="421" spans="2:51" s="15" customFormat="1" ht="12">
      <c r="B421" s="191"/>
      <c r="D421" s="176" t="s">
        <v>145</v>
      </c>
      <c r="E421" s="192" t="s">
        <v>1</v>
      </c>
      <c r="F421" s="193" t="s">
        <v>149</v>
      </c>
      <c r="H421" s="194">
        <v>4.253</v>
      </c>
      <c r="I421" s="195"/>
      <c r="L421" s="191"/>
      <c r="M421" s="196"/>
      <c r="N421" s="197"/>
      <c r="O421" s="197"/>
      <c r="P421" s="197"/>
      <c r="Q421" s="197"/>
      <c r="R421" s="197"/>
      <c r="S421" s="197"/>
      <c r="T421" s="198"/>
      <c r="AT421" s="192" t="s">
        <v>145</v>
      </c>
      <c r="AU421" s="192" t="s">
        <v>87</v>
      </c>
      <c r="AV421" s="15" t="s">
        <v>143</v>
      </c>
      <c r="AW421" s="15" t="s">
        <v>33</v>
      </c>
      <c r="AX421" s="15" t="s">
        <v>85</v>
      </c>
      <c r="AY421" s="192" t="s">
        <v>137</v>
      </c>
    </row>
    <row r="422" spans="1:65" s="2" customFormat="1" ht="21.75" customHeight="1">
      <c r="A422" s="33"/>
      <c r="B422" s="161"/>
      <c r="C422" s="162" t="s">
        <v>1058</v>
      </c>
      <c r="D422" s="162" t="s">
        <v>139</v>
      </c>
      <c r="E422" s="163" t="s">
        <v>1059</v>
      </c>
      <c r="F422" s="164" t="s">
        <v>1060</v>
      </c>
      <c r="G422" s="165" t="s">
        <v>142</v>
      </c>
      <c r="H422" s="166">
        <v>5.32</v>
      </c>
      <c r="I422" s="167"/>
      <c r="J422" s="168">
        <f>ROUND(I422*H422,2)</f>
        <v>0</v>
      </c>
      <c r="K422" s="164" t="s">
        <v>1237</v>
      </c>
      <c r="L422" s="34"/>
      <c r="M422" s="169" t="s">
        <v>1</v>
      </c>
      <c r="N422" s="170" t="s">
        <v>42</v>
      </c>
      <c r="O422" s="59"/>
      <c r="P422" s="171">
        <f>O422*H422</f>
        <v>0</v>
      </c>
      <c r="Q422" s="171">
        <v>0.00019</v>
      </c>
      <c r="R422" s="171">
        <f>Q422*H422</f>
        <v>0.0010108</v>
      </c>
      <c r="S422" s="171">
        <v>0</v>
      </c>
      <c r="T422" s="17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73" t="s">
        <v>244</v>
      </c>
      <c r="AT422" s="173" t="s">
        <v>139</v>
      </c>
      <c r="AU422" s="173" t="s">
        <v>87</v>
      </c>
      <c r="AY422" s="18" t="s">
        <v>137</v>
      </c>
      <c r="BE422" s="174">
        <f>IF(N422="základní",J422,0)</f>
        <v>0</v>
      </c>
      <c r="BF422" s="174">
        <f>IF(N422="snížená",J422,0)</f>
        <v>0</v>
      </c>
      <c r="BG422" s="174">
        <f>IF(N422="zákl. přenesená",J422,0)</f>
        <v>0</v>
      </c>
      <c r="BH422" s="174">
        <f>IF(N422="sníž. přenesená",J422,0)</f>
        <v>0</v>
      </c>
      <c r="BI422" s="174">
        <f>IF(N422="nulová",J422,0)</f>
        <v>0</v>
      </c>
      <c r="BJ422" s="18" t="s">
        <v>85</v>
      </c>
      <c r="BK422" s="174">
        <f>ROUND(I422*H422,2)</f>
        <v>0</v>
      </c>
      <c r="BL422" s="18" t="s">
        <v>244</v>
      </c>
      <c r="BM422" s="173" t="s">
        <v>1061</v>
      </c>
    </row>
    <row r="423" spans="2:51" s="13" customFormat="1" ht="12">
      <c r="B423" s="175"/>
      <c r="D423" s="176" t="s">
        <v>145</v>
      </c>
      <c r="E423" s="177" t="s">
        <v>1</v>
      </c>
      <c r="F423" s="178" t="s">
        <v>1062</v>
      </c>
      <c r="H423" s="177" t="s">
        <v>1</v>
      </c>
      <c r="I423" s="179"/>
      <c r="L423" s="175"/>
      <c r="M423" s="180"/>
      <c r="N423" s="181"/>
      <c r="O423" s="181"/>
      <c r="P423" s="181"/>
      <c r="Q423" s="181"/>
      <c r="R423" s="181"/>
      <c r="S423" s="181"/>
      <c r="T423" s="182"/>
      <c r="AT423" s="177" t="s">
        <v>145</v>
      </c>
      <c r="AU423" s="177" t="s">
        <v>87</v>
      </c>
      <c r="AV423" s="13" t="s">
        <v>85</v>
      </c>
      <c r="AW423" s="13" t="s">
        <v>33</v>
      </c>
      <c r="AX423" s="13" t="s">
        <v>77</v>
      </c>
      <c r="AY423" s="177" t="s">
        <v>137</v>
      </c>
    </row>
    <row r="424" spans="2:51" s="14" customFormat="1" ht="12">
      <c r="B424" s="183"/>
      <c r="D424" s="176" t="s">
        <v>145</v>
      </c>
      <c r="E424" s="184" t="s">
        <v>1</v>
      </c>
      <c r="F424" s="185" t="s">
        <v>1018</v>
      </c>
      <c r="H424" s="186">
        <v>5.32</v>
      </c>
      <c r="I424" s="187"/>
      <c r="L424" s="183"/>
      <c r="M424" s="188"/>
      <c r="N424" s="189"/>
      <c r="O424" s="189"/>
      <c r="P424" s="189"/>
      <c r="Q424" s="189"/>
      <c r="R424" s="189"/>
      <c r="S424" s="189"/>
      <c r="T424" s="190"/>
      <c r="AT424" s="184" t="s">
        <v>145</v>
      </c>
      <c r="AU424" s="184" t="s">
        <v>87</v>
      </c>
      <c r="AV424" s="14" t="s">
        <v>87</v>
      </c>
      <c r="AW424" s="14" t="s">
        <v>33</v>
      </c>
      <c r="AX424" s="14" t="s">
        <v>77</v>
      </c>
      <c r="AY424" s="184" t="s">
        <v>137</v>
      </c>
    </row>
    <row r="425" spans="2:51" s="15" customFormat="1" ht="12">
      <c r="B425" s="191"/>
      <c r="D425" s="176" t="s">
        <v>145</v>
      </c>
      <c r="E425" s="192" t="s">
        <v>1</v>
      </c>
      <c r="F425" s="193" t="s">
        <v>149</v>
      </c>
      <c r="H425" s="194">
        <v>5.32</v>
      </c>
      <c r="I425" s="195"/>
      <c r="L425" s="191"/>
      <c r="M425" s="196"/>
      <c r="N425" s="197"/>
      <c r="O425" s="197"/>
      <c r="P425" s="197"/>
      <c r="Q425" s="197"/>
      <c r="R425" s="197"/>
      <c r="S425" s="197"/>
      <c r="T425" s="198"/>
      <c r="AT425" s="192" t="s">
        <v>145</v>
      </c>
      <c r="AU425" s="192" t="s">
        <v>87</v>
      </c>
      <c r="AV425" s="15" t="s">
        <v>143</v>
      </c>
      <c r="AW425" s="15" t="s">
        <v>33</v>
      </c>
      <c r="AX425" s="15" t="s">
        <v>85</v>
      </c>
      <c r="AY425" s="192" t="s">
        <v>137</v>
      </c>
    </row>
    <row r="426" spans="1:65" s="2" customFormat="1" ht="21.75" customHeight="1">
      <c r="A426" s="33"/>
      <c r="B426" s="161"/>
      <c r="C426" s="199" t="s">
        <v>1063</v>
      </c>
      <c r="D426" s="199" t="s">
        <v>253</v>
      </c>
      <c r="E426" s="200" t="s">
        <v>1064</v>
      </c>
      <c r="F426" s="201" t="s">
        <v>1065</v>
      </c>
      <c r="G426" s="202" t="s">
        <v>142</v>
      </c>
      <c r="H426" s="203">
        <v>5.426</v>
      </c>
      <c r="I426" s="204"/>
      <c r="J426" s="205">
        <f>ROUND(I426*H426,2)</f>
        <v>0</v>
      </c>
      <c r="K426" s="201" t="s">
        <v>1237</v>
      </c>
      <c r="L426" s="206"/>
      <c r="M426" s="207" t="s">
        <v>1</v>
      </c>
      <c r="N426" s="208" t="s">
        <v>42</v>
      </c>
      <c r="O426" s="59"/>
      <c r="P426" s="171">
        <f>O426*H426</f>
        <v>0</v>
      </c>
      <c r="Q426" s="171">
        <v>0.003</v>
      </c>
      <c r="R426" s="171">
        <f>Q426*H426</f>
        <v>0.016278</v>
      </c>
      <c r="S426" s="171">
        <v>0</v>
      </c>
      <c r="T426" s="172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73" t="s">
        <v>343</v>
      </c>
      <c r="AT426" s="173" t="s">
        <v>253</v>
      </c>
      <c r="AU426" s="173" t="s">
        <v>87</v>
      </c>
      <c r="AY426" s="18" t="s">
        <v>137</v>
      </c>
      <c r="BE426" s="174">
        <f>IF(N426="základní",J426,0)</f>
        <v>0</v>
      </c>
      <c r="BF426" s="174">
        <f>IF(N426="snížená",J426,0)</f>
        <v>0</v>
      </c>
      <c r="BG426" s="174">
        <f>IF(N426="zákl. přenesená",J426,0)</f>
        <v>0</v>
      </c>
      <c r="BH426" s="174">
        <f>IF(N426="sníž. přenesená",J426,0)</f>
        <v>0</v>
      </c>
      <c r="BI426" s="174">
        <f>IF(N426="nulová",J426,0)</f>
        <v>0</v>
      </c>
      <c r="BJ426" s="18" t="s">
        <v>85</v>
      </c>
      <c r="BK426" s="174">
        <f>ROUND(I426*H426,2)</f>
        <v>0</v>
      </c>
      <c r="BL426" s="18" t="s">
        <v>244</v>
      </c>
      <c r="BM426" s="173" t="s">
        <v>1066</v>
      </c>
    </row>
    <row r="427" spans="2:51" s="13" customFormat="1" ht="12">
      <c r="B427" s="175"/>
      <c r="D427" s="176" t="s">
        <v>145</v>
      </c>
      <c r="E427" s="177" t="s">
        <v>1</v>
      </c>
      <c r="F427" s="178" t="s">
        <v>1067</v>
      </c>
      <c r="H427" s="177" t="s">
        <v>1</v>
      </c>
      <c r="I427" s="179"/>
      <c r="L427" s="175"/>
      <c r="M427" s="180"/>
      <c r="N427" s="181"/>
      <c r="O427" s="181"/>
      <c r="P427" s="181"/>
      <c r="Q427" s="181"/>
      <c r="R427" s="181"/>
      <c r="S427" s="181"/>
      <c r="T427" s="182"/>
      <c r="AT427" s="177" t="s">
        <v>145</v>
      </c>
      <c r="AU427" s="177" t="s">
        <v>87</v>
      </c>
      <c r="AV427" s="13" t="s">
        <v>85</v>
      </c>
      <c r="AW427" s="13" t="s">
        <v>33</v>
      </c>
      <c r="AX427" s="13" t="s">
        <v>77</v>
      </c>
      <c r="AY427" s="177" t="s">
        <v>137</v>
      </c>
    </row>
    <row r="428" spans="2:51" s="14" customFormat="1" ht="12">
      <c r="B428" s="183"/>
      <c r="D428" s="176" t="s">
        <v>145</v>
      </c>
      <c r="E428" s="184" t="s">
        <v>1</v>
      </c>
      <c r="F428" s="185" t="s">
        <v>1068</v>
      </c>
      <c r="H428" s="186">
        <v>5.426</v>
      </c>
      <c r="I428" s="187"/>
      <c r="L428" s="183"/>
      <c r="M428" s="188"/>
      <c r="N428" s="189"/>
      <c r="O428" s="189"/>
      <c r="P428" s="189"/>
      <c r="Q428" s="189"/>
      <c r="R428" s="189"/>
      <c r="S428" s="189"/>
      <c r="T428" s="190"/>
      <c r="AT428" s="184" t="s">
        <v>145</v>
      </c>
      <c r="AU428" s="184" t="s">
        <v>87</v>
      </c>
      <c r="AV428" s="14" t="s">
        <v>87</v>
      </c>
      <c r="AW428" s="14" t="s">
        <v>33</v>
      </c>
      <c r="AX428" s="14" t="s">
        <v>77</v>
      </c>
      <c r="AY428" s="184" t="s">
        <v>137</v>
      </c>
    </row>
    <row r="429" spans="2:51" s="15" customFormat="1" ht="12">
      <c r="B429" s="191"/>
      <c r="D429" s="176" t="s">
        <v>145</v>
      </c>
      <c r="E429" s="192" t="s">
        <v>1</v>
      </c>
      <c r="F429" s="193" t="s">
        <v>149</v>
      </c>
      <c r="H429" s="194">
        <v>5.426</v>
      </c>
      <c r="I429" s="195"/>
      <c r="L429" s="191"/>
      <c r="M429" s="196"/>
      <c r="N429" s="197"/>
      <c r="O429" s="197"/>
      <c r="P429" s="197"/>
      <c r="Q429" s="197"/>
      <c r="R429" s="197"/>
      <c r="S429" s="197"/>
      <c r="T429" s="198"/>
      <c r="AT429" s="192" t="s">
        <v>145</v>
      </c>
      <c r="AU429" s="192" t="s">
        <v>87</v>
      </c>
      <c r="AV429" s="15" t="s">
        <v>143</v>
      </c>
      <c r="AW429" s="15" t="s">
        <v>33</v>
      </c>
      <c r="AX429" s="15" t="s">
        <v>85</v>
      </c>
      <c r="AY429" s="192" t="s">
        <v>137</v>
      </c>
    </row>
    <row r="430" spans="1:65" s="2" customFormat="1" ht="21.75" customHeight="1">
      <c r="A430" s="33"/>
      <c r="B430" s="161"/>
      <c r="C430" s="162" t="s">
        <v>1069</v>
      </c>
      <c r="D430" s="162" t="s">
        <v>139</v>
      </c>
      <c r="E430" s="163" t="s">
        <v>1070</v>
      </c>
      <c r="F430" s="164" t="s">
        <v>1071</v>
      </c>
      <c r="G430" s="165" t="s">
        <v>142</v>
      </c>
      <c r="H430" s="166">
        <v>18.72</v>
      </c>
      <c r="I430" s="167"/>
      <c r="J430" s="168">
        <f>ROUND(I430*H430,2)</f>
        <v>0</v>
      </c>
      <c r="K430" s="164" t="s">
        <v>1237</v>
      </c>
      <c r="L430" s="34"/>
      <c r="M430" s="169" t="s">
        <v>1</v>
      </c>
      <c r="N430" s="170" t="s">
        <v>42</v>
      </c>
      <c r="O430" s="59"/>
      <c r="P430" s="171">
        <f>O430*H430</f>
        <v>0</v>
      </c>
      <c r="Q430" s="171">
        <v>0</v>
      </c>
      <c r="R430" s="171">
        <f>Q430*H430</f>
        <v>0</v>
      </c>
      <c r="S430" s="171">
        <v>0</v>
      </c>
      <c r="T430" s="172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73" t="s">
        <v>244</v>
      </c>
      <c r="AT430" s="173" t="s">
        <v>139</v>
      </c>
      <c r="AU430" s="173" t="s">
        <v>87</v>
      </c>
      <c r="AY430" s="18" t="s">
        <v>137</v>
      </c>
      <c r="BE430" s="174">
        <f>IF(N430="základní",J430,0)</f>
        <v>0</v>
      </c>
      <c r="BF430" s="174">
        <f>IF(N430="snížená",J430,0)</f>
        <v>0</v>
      </c>
      <c r="BG430" s="174">
        <f>IF(N430="zákl. přenesená",J430,0)</f>
        <v>0</v>
      </c>
      <c r="BH430" s="174">
        <f>IF(N430="sníž. přenesená",J430,0)</f>
        <v>0</v>
      </c>
      <c r="BI430" s="174">
        <f>IF(N430="nulová",J430,0)</f>
        <v>0</v>
      </c>
      <c r="BJ430" s="18" t="s">
        <v>85</v>
      </c>
      <c r="BK430" s="174">
        <f>ROUND(I430*H430,2)</f>
        <v>0</v>
      </c>
      <c r="BL430" s="18" t="s">
        <v>244</v>
      </c>
      <c r="BM430" s="173" t="s">
        <v>1072</v>
      </c>
    </row>
    <row r="431" spans="2:51" s="13" customFormat="1" ht="12">
      <c r="B431" s="175"/>
      <c r="D431" s="176" t="s">
        <v>145</v>
      </c>
      <c r="E431" s="177" t="s">
        <v>1</v>
      </c>
      <c r="F431" s="178" t="s">
        <v>913</v>
      </c>
      <c r="H431" s="177" t="s">
        <v>1</v>
      </c>
      <c r="I431" s="179"/>
      <c r="L431" s="175"/>
      <c r="M431" s="180"/>
      <c r="N431" s="181"/>
      <c r="O431" s="181"/>
      <c r="P431" s="181"/>
      <c r="Q431" s="181"/>
      <c r="R431" s="181"/>
      <c r="S431" s="181"/>
      <c r="T431" s="182"/>
      <c r="AT431" s="177" t="s">
        <v>145</v>
      </c>
      <c r="AU431" s="177" t="s">
        <v>87</v>
      </c>
      <c r="AV431" s="13" t="s">
        <v>85</v>
      </c>
      <c r="AW431" s="13" t="s">
        <v>33</v>
      </c>
      <c r="AX431" s="13" t="s">
        <v>77</v>
      </c>
      <c r="AY431" s="177" t="s">
        <v>137</v>
      </c>
    </row>
    <row r="432" spans="2:51" s="14" customFormat="1" ht="12">
      <c r="B432" s="183"/>
      <c r="D432" s="176" t="s">
        <v>145</v>
      </c>
      <c r="E432" s="184" t="s">
        <v>1</v>
      </c>
      <c r="F432" s="185" t="s">
        <v>864</v>
      </c>
      <c r="H432" s="186">
        <v>18.72</v>
      </c>
      <c r="I432" s="187"/>
      <c r="L432" s="183"/>
      <c r="M432" s="188"/>
      <c r="N432" s="189"/>
      <c r="O432" s="189"/>
      <c r="P432" s="189"/>
      <c r="Q432" s="189"/>
      <c r="R432" s="189"/>
      <c r="S432" s="189"/>
      <c r="T432" s="190"/>
      <c r="AT432" s="184" t="s">
        <v>145</v>
      </c>
      <c r="AU432" s="184" t="s">
        <v>87</v>
      </c>
      <c r="AV432" s="14" t="s">
        <v>87</v>
      </c>
      <c r="AW432" s="14" t="s">
        <v>33</v>
      </c>
      <c r="AX432" s="14" t="s">
        <v>85</v>
      </c>
      <c r="AY432" s="184" t="s">
        <v>137</v>
      </c>
    </row>
    <row r="433" spans="1:65" s="2" customFormat="1" ht="16.5" customHeight="1">
      <c r="A433" s="33"/>
      <c r="B433" s="161"/>
      <c r="C433" s="199" t="s">
        <v>1073</v>
      </c>
      <c r="D433" s="199" t="s">
        <v>253</v>
      </c>
      <c r="E433" s="200" t="s">
        <v>1074</v>
      </c>
      <c r="F433" s="201" t="s">
        <v>1075</v>
      </c>
      <c r="G433" s="202" t="s">
        <v>142</v>
      </c>
      <c r="H433" s="203">
        <v>20.592</v>
      </c>
      <c r="I433" s="204"/>
      <c r="J433" s="205">
        <f>ROUND(I433*H433,2)</f>
        <v>0</v>
      </c>
      <c r="K433" s="201" t="s">
        <v>1076</v>
      </c>
      <c r="L433" s="206"/>
      <c r="M433" s="207" t="s">
        <v>1</v>
      </c>
      <c r="N433" s="208" t="s">
        <v>42</v>
      </c>
      <c r="O433" s="59"/>
      <c r="P433" s="171">
        <f>O433*H433</f>
        <v>0</v>
      </c>
      <c r="Q433" s="171">
        <v>0.00011</v>
      </c>
      <c r="R433" s="171">
        <f>Q433*H433</f>
        <v>0.00226512</v>
      </c>
      <c r="S433" s="171">
        <v>0</v>
      </c>
      <c r="T433" s="172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73" t="s">
        <v>343</v>
      </c>
      <c r="AT433" s="173" t="s">
        <v>253</v>
      </c>
      <c r="AU433" s="173" t="s">
        <v>87</v>
      </c>
      <c r="AY433" s="18" t="s">
        <v>137</v>
      </c>
      <c r="BE433" s="174">
        <f>IF(N433="základní",J433,0)</f>
        <v>0</v>
      </c>
      <c r="BF433" s="174">
        <f>IF(N433="snížená",J433,0)</f>
        <v>0</v>
      </c>
      <c r="BG433" s="174">
        <f>IF(N433="zákl. přenesená",J433,0)</f>
        <v>0</v>
      </c>
      <c r="BH433" s="174">
        <f>IF(N433="sníž. přenesená",J433,0)</f>
        <v>0</v>
      </c>
      <c r="BI433" s="174">
        <f>IF(N433="nulová",J433,0)</f>
        <v>0</v>
      </c>
      <c r="BJ433" s="18" t="s">
        <v>85</v>
      </c>
      <c r="BK433" s="174">
        <f>ROUND(I433*H433,2)</f>
        <v>0</v>
      </c>
      <c r="BL433" s="18" t="s">
        <v>244</v>
      </c>
      <c r="BM433" s="173" t="s">
        <v>1077</v>
      </c>
    </row>
    <row r="434" spans="2:51" s="14" customFormat="1" ht="12">
      <c r="B434" s="183"/>
      <c r="D434" s="176" t="s">
        <v>145</v>
      </c>
      <c r="E434" s="184" t="s">
        <v>1</v>
      </c>
      <c r="F434" s="185" t="s">
        <v>1078</v>
      </c>
      <c r="H434" s="186">
        <v>20.592</v>
      </c>
      <c r="I434" s="187"/>
      <c r="L434" s="183"/>
      <c r="M434" s="188"/>
      <c r="N434" s="189"/>
      <c r="O434" s="189"/>
      <c r="P434" s="189"/>
      <c r="Q434" s="189"/>
      <c r="R434" s="189"/>
      <c r="S434" s="189"/>
      <c r="T434" s="190"/>
      <c r="AT434" s="184" t="s">
        <v>145</v>
      </c>
      <c r="AU434" s="184" t="s">
        <v>87</v>
      </c>
      <c r="AV434" s="14" t="s">
        <v>87</v>
      </c>
      <c r="AW434" s="14" t="s">
        <v>33</v>
      </c>
      <c r="AX434" s="14" t="s">
        <v>85</v>
      </c>
      <c r="AY434" s="184" t="s">
        <v>137</v>
      </c>
    </row>
    <row r="435" spans="1:65" s="2" customFormat="1" ht="21.75" customHeight="1">
      <c r="A435" s="33"/>
      <c r="B435" s="161"/>
      <c r="C435" s="162" t="s">
        <v>1079</v>
      </c>
      <c r="D435" s="162" t="s">
        <v>139</v>
      </c>
      <c r="E435" s="163" t="s">
        <v>1080</v>
      </c>
      <c r="F435" s="164" t="s">
        <v>1081</v>
      </c>
      <c r="G435" s="165" t="s">
        <v>516</v>
      </c>
      <c r="H435" s="209"/>
      <c r="I435" s="167"/>
      <c r="J435" s="168">
        <f>ROUND(I435*H435,2)</f>
        <v>0</v>
      </c>
      <c r="K435" s="164" t="s">
        <v>1237</v>
      </c>
      <c r="L435" s="34"/>
      <c r="M435" s="169" t="s">
        <v>1</v>
      </c>
      <c r="N435" s="170" t="s">
        <v>42</v>
      </c>
      <c r="O435" s="59"/>
      <c r="P435" s="171">
        <f>O435*H435</f>
        <v>0</v>
      </c>
      <c r="Q435" s="171">
        <v>0</v>
      </c>
      <c r="R435" s="171">
        <f>Q435*H435</f>
        <v>0</v>
      </c>
      <c r="S435" s="171">
        <v>0</v>
      </c>
      <c r="T435" s="172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73" t="s">
        <v>244</v>
      </c>
      <c r="AT435" s="173" t="s">
        <v>139</v>
      </c>
      <c r="AU435" s="173" t="s">
        <v>87</v>
      </c>
      <c r="AY435" s="18" t="s">
        <v>137</v>
      </c>
      <c r="BE435" s="174">
        <f>IF(N435="základní",J435,0)</f>
        <v>0</v>
      </c>
      <c r="BF435" s="174">
        <f>IF(N435="snížená",J435,0)</f>
        <v>0</v>
      </c>
      <c r="BG435" s="174">
        <f>IF(N435="zákl. přenesená",J435,0)</f>
        <v>0</v>
      </c>
      <c r="BH435" s="174">
        <f>IF(N435="sníž. přenesená",J435,0)</f>
        <v>0</v>
      </c>
      <c r="BI435" s="174">
        <f>IF(N435="nulová",J435,0)</f>
        <v>0</v>
      </c>
      <c r="BJ435" s="18" t="s">
        <v>85</v>
      </c>
      <c r="BK435" s="174">
        <f>ROUND(I435*H435,2)</f>
        <v>0</v>
      </c>
      <c r="BL435" s="18" t="s">
        <v>244</v>
      </c>
      <c r="BM435" s="173" t="s">
        <v>1082</v>
      </c>
    </row>
    <row r="436" spans="2:63" s="12" customFormat="1" ht="22.9" customHeight="1">
      <c r="B436" s="148"/>
      <c r="D436" s="149" t="s">
        <v>76</v>
      </c>
      <c r="E436" s="159" t="s">
        <v>1083</v>
      </c>
      <c r="F436" s="159" t="s">
        <v>1084</v>
      </c>
      <c r="I436" s="151"/>
      <c r="J436" s="160">
        <f>BK436</f>
        <v>0</v>
      </c>
      <c r="L436" s="148"/>
      <c r="M436" s="153"/>
      <c r="N436" s="154"/>
      <c r="O436" s="154"/>
      <c r="P436" s="155">
        <f>P437</f>
        <v>0</v>
      </c>
      <c r="Q436" s="154"/>
      <c r="R436" s="155">
        <f>R437</f>
        <v>0</v>
      </c>
      <c r="S436" s="154"/>
      <c r="T436" s="156">
        <f>T437</f>
        <v>0</v>
      </c>
      <c r="AR436" s="149" t="s">
        <v>87</v>
      </c>
      <c r="AT436" s="157" t="s">
        <v>76</v>
      </c>
      <c r="AU436" s="157" t="s">
        <v>85</v>
      </c>
      <c r="AY436" s="149" t="s">
        <v>137</v>
      </c>
      <c r="BK436" s="158">
        <f>BK437</f>
        <v>0</v>
      </c>
    </row>
    <row r="437" spans="1:65" s="2" customFormat="1" ht="16.5" customHeight="1">
      <c r="A437" s="33"/>
      <c r="B437" s="161"/>
      <c r="C437" s="162" t="s">
        <v>1085</v>
      </c>
      <c r="D437" s="162" t="s">
        <v>139</v>
      </c>
      <c r="E437" s="163" t="s">
        <v>1086</v>
      </c>
      <c r="F437" s="164" t="s">
        <v>1087</v>
      </c>
      <c r="G437" s="165" t="s">
        <v>511</v>
      </c>
      <c r="H437" s="166">
        <v>1</v>
      </c>
      <c r="I437" s="167"/>
      <c r="J437" s="168">
        <f>ROUND(I437*H437,2)</f>
        <v>0</v>
      </c>
      <c r="K437" s="164" t="s">
        <v>1</v>
      </c>
      <c r="L437" s="34"/>
      <c r="M437" s="169" t="s">
        <v>1</v>
      </c>
      <c r="N437" s="170" t="s">
        <v>42</v>
      </c>
      <c r="O437" s="59"/>
      <c r="P437" s="171">
        <f>O437*H437</f>
        <v>0</v>
      </c>
      <c r="Q437" s="171">
        <v>0</v>
      </c>
      <c r="R437" s="171">
        <f>Q437*H437</f>
        <v>0</v>
      </c>
      <c r="S437" s="171">
        <v>0</v>
      </c>
      <c r="T437" s="172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73" t="s">
        <v>244</v>
      </c>
      <c r="AT437" s="173" t="s">
        <v>139</v>
      </c>
      <c r="AU437" s="173" t="s">
        <v>87</v>
      </c>
      <c r="AY437" s="18" t="s">
        <v>137</v>
      </c>
      <c r="BE437" s="174">
        <f>IF(N437="základní",J437,0)</f>
        <v>0</v>
      </c>
      <c r="BF437" s="174">
        <f>IF(N437="snížená",J437,0)</f>
        <v>0</v>
      </c>
      <c r="BG437" s="174">
        <f>IF(N437="zákl. přenesená",J437,0)</f>
        <v>0</v>
      </c>
      <c r="BH437" s="174">
        <f>IF(N437="sníž. přenesená",J437,0)</f>
        <v>0</v>
      </c>
      <c r="BI437" s="174">
        <f>IF(N437="nulová",J437,0)</f>
        <v>0</v>
      </c>
      <c r="BJ437" s="18" t="s">
        <v>85</v>
      </c>
      <c r="BK437" s="174">
        <f>ROUND(I437*H437,2)</f>
        <v>0</v>
      </c>
      <c r="BL437" s="18" t="s">
        <v>244</v>
      </c>
      <c r="BM437" s="173" t="s">
        <v>1088</v>
      </c>
    </row>
    <row r="438" spans="2:63" s="12" customFormat="1" ht="22.9" customHeight="1">
      <c r="B438" s="148"/>
      <c r="D438" s="149" t="s">
        <v>76</v>
      </c>
      <c r="E438" s="159" t="s">
        <v>1089</v>
      </c>
      <c r="F438" s="159" t="s">
        <v>1090</v>
      </c>
      <c r="I438" s="151"/>
      <c r="J438" s="160">
        <f>BK438</f>
        <v>0</v>
      </c>
      <c r="L438" s="148"/>
      <c r="M438" s="153"/>
      <c r="N438" s="154"/>
      <c r="O438" s="154"/>
      <c r="P438" s="155">
        <f>SUM(P439:P441)</f>
        <v>0</v>
      </c>
      <c r="Q438" s="154"/>
      <c r="R438" s="155">
        <f>SUM(R439:R441)</f>
        <v>0.0582132</v>
      </c>
      <c r="S438" s="154"/>
      <c r="T438" s="156">
        <f>SUM(T439:T441)</f>
        <v>0</v>
      </c>
      <c r="AR438" s="149" t="s">
        <v>87</v>
      </c>
      <c r="AT438" s="157" t="s">
        <v>76</v>
      </c>
      <c r="AU438" s="157" t="s">
        <v>85</v>
      </c>
      <c r="AY438" s="149" t="s">
        <v>137</v>
      </c>
      <c r="BK438" s="158">
        <f>SUM(BK439:BK441)</f>
        <v>0</v>
      </c>
    </row>
    <row r="439" spans="1:65" s="2" customFormat="1" ht="21.75" customHeight="1">
      <c r="A439" s="33"/>
      <c r="B439" s="161"/>
      <c r="C439" s="162" t="s">
        <v>1091</v>
      </c>
      <c r="D439" s="162" t="s">
        <v>139</v>
      </c>
      <c r="E439" s="163" t="s">
        <v>1092</v>
      </c>
      <c r="F439" s="164" t="s">
        <v>1093</v>
      </c>
      <c r="G439" s="165" t="s">
        <v>142</v>
      </c>
      <c r="H439" s="166">
        <v>4.17</v>
      </c>
      <c r="I439" s="167"/>
      <c r="J439" s="168">
        <f>ROUND(I439*H439,2)</f>
        <v>0</v>
      </c>
      <c r="K439" s="164" t="s">
        <v>1237</v>
      </c>
      <c r="L439" s="34"/>
      <c r="M439" s="169" t="s">
        <v>1</v>
      </c>
      <c r="N439" s="170" t="s">
        <v>42</v>
      </c>
      <c r="O439" s="59"/>
      <c r="P439" s="171">
        <f>O439*H439</f>
        <v>0</v>
      </c>
      <c r="Q439" s="171">
        <v>0.01396</v>
      </c>
      <c r="R439" s="171">
        <f>Q439*H439</f>
        <v>0.0582132</v>
      </c>
      <c r="S439" s="171">
        <v>0</v>
      </c>
      <c r="T439" s="172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73" t="s">
        <v>244</v>
      </c>
      <c r="AT439" s="173" t="s">
        <v>139</v>
      </c>
      <c r="AU439" s="173" t="s">
        <v>87</v>
      </c>
      <c r="AY439" s="18" t="s">
        <v>137</v>
      </c>
      <c r="BE439" s="174">
        <f>IF(N439="základní",J439,0)</f>
        <v>0</v>
      </c>
      <c r="BF439" s="174">
        <f>IF(N439="snížená",J439,0)</f>
        <v>0</v>
      </c>
      <c r="BG439" s="174">
        <f>IF(N439="zákl. přenesená",J439,0)</f>
        <v>0</v>
      </c>
      <c r="BH439" s="174">
        <f>IF(N439="sníž. přenesená",J439,0)</f>
        <v>0</v>
      </c>
      <c r="BI439" s="174">
        <f>IF(N439="nulová",J439,0)</f>
        <v>0</v>
      </c>
      <c r="BJ439" s="18" t="s">
        <v>85</v>
      </c>
      <c r="BK439" s="174">
        <f>ROUND(I439*H439,2)</f>
        <v>0</v>
      </c>
      <c r="BL439" s="18" t="s">
        <v>244</v>
      </c>
      <c r="BM439" s="173" t="s">
        <v>1094</v>
      </c>
    </row>
    <row r="440" spans="2:51" s="14" customFormat="1" ht="12">
      <c r="B440" s="183"/>
      <c r="D440" s="176" t="s">
        <v>145</v>
      </c>
      <c r="E440" s="184" t="s">
        <v>1</v>
      </c>
      <c r="F440" s="185" t="s">
        <v>1095</v>
      </c>
      <c r="H440" s="186">
        <v>4.17</v>
      </c>
      <c r="I440" s="187"/>
      <c r="L440" s="183"/>
      <c r="M440" s="188"/>
      <c r="N440" s="189"/>
      <c r="O440" s="189"/>
      <c r="P440" s="189"/>
      <c r="Q440" s="189"/>
      <c r="R440" s="189"/>
      <c r="S440" s="189"/>
      <c r="T440" s="190"/>
      <c r="AT440" s="184" t="s">
        <v>145</v>
      </c>
      <c r="AU440" s="184" t="s">
        <v>87</v>
      </c>
      <c r="AV440" s="14" t="s">
        <v>87</v>
      </c>
      <c r="AW440" s="14" t="s">
        <v>33</v>
      </c>
      <c r="AX440" s="14" t="s">
        <v>85</v>
      </c>
      <c r="AY440" s="184" t="s">
        <v>137</v>
      </c>
    </row>
    <row r="441" spans="1:65" s="2" customFormat="1" ht="21.75" customHeight="1">
      <c r="A441" s="33"/>
      <c r="B441" s="161"/>
      <c r="C441" s="162" t="s">
        <v>1096</v>
      </c>
      <c r="D441" s="162" t="s">
        <v>139</v>
      </c>
      <c r="E441" s="163" t="s">
        <v>1097</v>
      </c>
      <c r="F441" s="164" t="s">
        <v>1098</v>
      </c>
      <c r="G441" s="165" t="s">
        <v>516</v>
      </c>
      <c r="H441" s="209"/>
      <c r="I441" s="167"/>
      <c r="J441" s="168">
        <f>ROUND(I441*H441,2)</f>
        <v>0</v>
      </c>
      <c r="K441" s="164" t="s">
        <v>1237</v>
      </c>
      <c r="L441" s="34"/>
      <c r="M441" s="169" t="s">
        <v>1</v>
      </c>
      <c r="N441" s="170" t="s">
        <v>42</v>
      </c>
      <c r="O441" s="59"/>
      <c r="P441" s="171">
        <f>O441*H441</f>
        <v>0</v>
      </c>
      <c r="Q441" s="171">
        <v>0</v>
      </c>
      <c r="R441" s="171">
        <f>Q441*H441</f>
        <v>0</v>
      </c>
      <c r="S441" s="171">
        <v>0</v>
      </c>
      <c r="T441" s="172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73" t="s">
        <v>244</v>
      </c>
      <c r="AT441" s="173" t="s">
        <v>139</v>
      </c>
      <c r="AU441" s="173" t="s">
        <v>87</v>
      </c>
      <c r="AY441" s="18" t="s">
        <v>137</v>
      </c>
      <c r="BE441" s="174">
        <f>IF(N441="základní",J441,0)</f>
        <v>0</v>
      </c>
      <c r="BF441" s="174">
        <f>IF(N441="snížená",J441,0)</f>
        <v>0</v>
      </c>
      <c r="BG441" s="174">
        <f>IF(N441="zákl. přenesená",J441,0)</f>
        <v>0</v>
      </c>
      <c r="BH441" s="174">
        <f>IF(N441="sníž. přenesená",J441,0)</f>
        <v>0</v>
      </c>
      <c r="BI441" s="174">
        <f>IF(N441="nulová",J441,0)</f>
        <v>0</v>
      </c>
      <c r="BJ441" s="18" t="s">
        <v>85</v>
      </c>
      <c r="BK441" s="174">
        <f>ROUND(I441*H441,2)</f>
        <v>0</v>
      </c>
      <c r="BL441" s="18" t="s">
        <v>244</v>
      </c>
      <c r="BM441" s="173" t="s">
        <v>1099</v>
      </c>
    </row>
    <row r="442" spans="2:63" s="12" customFormat="1" ht="22.9" customHeight="1">
      <c r="B442" s="148"/>
      <c r="D442" s="149" t="s">
        <v>76</v>
      </c>
      <c r="E442" s="159" t="s">
        <v>1100</v>
      </c>
      <c r="F442" s="159" t="s">
        <v>1101</v>
      </c>
      <c r="I442" s="151"/>
      <c r="J442" s="160">
        <f>BK442</f>
        <v>0</v>
      </c>
      <c r="L442" s="148"/>
      <c r="M442" s="153"/>
      <c r="N442" s="154"/>
      <c r="O442" s="154"/>
      <c r="P442" s="155">
        <f>SUM(P443:P450)</f>
        <v>0</v>
      </c>
      <c r="Q442" s="154"/>
      <c r="R442" s="155">
        <f>SUM(R443:R450)</f>
        <v>0.012449999999999998</v>
      </c>
      <c r="S442" s="154"/>
      <c r="T442" s="156">
        <f>SUM(T443:T450)</f>
        <v>0</v>
      </c>
      <c r="AR442" s="149" t="s">
        <v>87</v>
      </c>
      <c r="AT442" s="157" t="s">
        <v>76</v>
      </c>
      <c r="AU442" s="157" t="s">
        <v>85</v>
      </c>
      <c r="AY442" s="149" t="s">
        <v>137</v>
      </c>
      <c r="BK442" s="158">
        <f>SUM(BK443:BK450)</f>
        <v>0</v>
      </c>
    </row>
    <row r="443" spans="1:65" s="2" customFormat="1" ht="21.75" customHeight="1">
      <c r="A443" s="33"/>
      <c r="B443" s="161"/>
      <c r="C443" s="162" t="s">
        <v>1102</v>
      </c>
      <c r="D443" s="162" t="s">
        <v>139</v>
      </c>
      <c r="E443" s="163" t="s">
        <v>1103</v>
      </c>
      <c r="F443" s="164" t="s">
        <v>1104</v>
      </c>
      <c r="G443" s="165" t="s">
        <v>269</v>
      </c>
      <c r="H443" s="166">
        <v>4.3</v>
      </c>
      <c r="I443" s="167"/>
      <c r="J443" s="168">
        <f>ROUND(I443*H443,2)</f>
        <v>0</v>
      </c>
      <c r="K443" s="164" t="s">
        <v>1237</v>
      </c>
      <c r="L443" s="34"/>
      <c r="M443" s="169" t="s">
        <v>1</v>
      </c>
      <c r="N443" s="170" t="s">
        <v>42</v>
      </c>
      <c r="O443" s="59"/>
      <c r="P443" s="171">
        <f>O443*H443</f>
        <v>0</v>
      </c>
      <c r="Q443" s="171">
        <v>0.00108</v>
      </c>
      <c r="R443" s="171">
        <f>Q443*H443</f>
        <v>0.004644</v>
      </c>
      <c r="S443" s="171">
        <v>0</v>
      </c>
      <c r="T443" s="17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73" t="s">
        <v>244</v>
      </c>
      <c r="AT443" s="173" t="s">
        <v>139</v>
      </c>
      <c r="AU443" s="173" t="s">
        <v>87</v>
      </c>
      <c r="AY443" s="18" t="s">
        <v>137</v>
      </c>
      <c r="BE443" s="174">
        <f>IF(N443="základní",J443,0)</f>
        <v>0</v>
      </c>
      <c r="BF443" s="174">
        <f>IF(N443="snížená",J443,0)</f>
        <v>0</v>
      </c>
      <c r="BG443" s="174">
        <f>IF(N443="zákl. přenesená",J443,0)</f>
        <v>0</v>
      </c>
      <c r="BH443" s="174">
        <f>IF(N443="sníž. přenesená",J443,0)</f>
        <v>0</v>
      </c>
      <c r="BI443" s="174">
        <f>IF(N443="nulová",J443,0)</f>
        <v>0</v>
      </c>
      <c r="BJ443" s="18" t="s">
        <v>85</v>
      </c>
      <c r="BK443" s="174">
        <f>ROUND(I443*H443,2)</f>
        <v>0</v>
      </c>
      <c r="BL443" s="18" t="s">
        <v>244</v>
      </c>
      <c r="BM443" s="173" t="s">
        <v>1105</v>
      </c>
    </row>
    <row r="444" spans="2:51" s="14" customFormat="1" ht="12">
      <c r="B444" s="183"/>
      <c r="D444" s="176" t="s">
        <v>145</v>
      </c>
      <c r="E444" s="184" t="s">
        <v>1</v>
      </c>
      <c r="F444" s="185" t="s">
        <v>1106</v>
      </c>
      <c r="H444" s="186">
        <v>4.3</v>
      </c>
      <c r="I444" s="187"/>
      <c r="L444" s="183"/>
      <c r="M444" s="188"/>
      <c r="N444" s="189"/>
      <c r="O444" s="189"/>
      <c r="P444" s="189"/>
      <c r="Q444" s="189"/>
      <c r="R444" s="189"/>
      <c r="S444" s="189"/>
      <c r="T444" s="190"/>
      <c r="AT444" s="184" t="s">
        <v>145</v>
      </c>
      <c r="AU444" s="184" t="s">
        <v>87</v>
      </c>
      <c r="AV444" s="14" t="s">
        <v>87</v>
      </c>
      <c r="AW444" s="14" t="s">
        <v>33</v>
      </c>
      <c r="AX444" s="14" t="s">
        <v>85</v>
      </c>
      <c r="AY444" s="184" t="s">
        <v>137</v>
      </c>
    </row>
    <row r="445" spans="1:65" s="2" customFormat="1" ht="21.75" customHeight="1">
      <c r="A445" s="33"/>
      <c r="B445" s="161"/>
      <c r="C445" s="162" t="s">
        <v>1107</v>
      </c>
      <c r="D445" s="162" t="s">
        <v>139</v>
      </c>
      <c r="E445" s="163" t="s">
        <v>1108</v>
      </c>
      <c r="F445" s="164" t="s">
        <v>1109</v>
      </c>
      <c r="G445" s="165" t="s">
        <v>332</v>
      </c>
      <c r="H445" s="166">
        <v>12</v>
      </c>
      <c r="I445" s="167"/>
      <c r="J445" s="168">
        <f>ROUND(I445*H445,2)</f>
        <v>0</v>
      </c>
      <c r="K445" s="164" t="s">
        <v>1237</v>
      </c>
      <c r="L445" s="34"/>
      <c r="M445" s="169" t="s">
        <v>1</v>
      </c>
      <c r="N445" s="170" t="s">
        <v>42</v>
      </c>
      <c r="O445" s="59"/>
      <c r="P445" s="171">
        <f>O445*H445</f>
        <v>0</v>
      </c>
      <c r="Q445" s="171">
        <v>0</v>
      </c>
      <c r="R445" s="171">
        <f>Q445*H445</f>
        <v>0</v>
      </c>
      <c r="S445" s="171">
        <v>0</v>
      </c>
      <c r="T445" s="172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73" t="s">
        <v>244</v>
      </c>
      <c r="AT445" s="173" t="s">
        <v>139</v>
      </c>
      <c r="AU445" s="173" t="s">
        <v>87</v>
      </c>
      <c r="AY445" s="18" t="s">
        <v>137</v>
      </c>
      <c r="BE445" s="174">
        <f>IF(N445="základní",J445,0)</f>
        <v>0</v>
      </c>
      <c r="BF445" s="174">
        <f>IF(N445="snížená",J445,0)</f>
        <v>0</v>
      </c>
      <c r="BG445" s="174">
        <f>IF(N445="zákl. přenesená",J445,0)</f>
        <v>0</v>
      </c>
      <c r="BH445" s="174">
        <f>IF(N445="sníž. přenesená",J445,0)</f>
        <v>0</v>
      </c>
      <c r="BI445" s="174">
        <f>IF(N445="nulová",J445,0)</f>
        <v>0</v>
      </c>
      <c r="BJ445" s="18" t="s">
        <v>85</v>
      </c>
      <c r="BK445" s="174">
        <f>ROUND(I445*H445,2)</f>
        <v>0</v>
      </c>
      <c r="BL445" s="18" t="s">
        <v>244</v>
      </c>
      <c r="BM445" s="173" t="s">
        <v>1110</v>
      </c>
    </row>
    <row r="446" spans="2:51" s="14" customFormat="1" ht="12">
      <c r="B446" s="183"/>
      <c r="D446" s="176" t="s">
        <v>145</v>
      </c>
      <c r="E446" s="184" t="s">
        <v>1</v>
      </c>
      <c r="F446" s="185" t="s">
        <v>1111</v>
      </c>
      <c r="H446" s="186">
        <v>12</v>
      </c>
      <c r="I446" s="187"/>
      <c r="L446" s="183"/>
      <c r="M446" s="188"/>
      <c r="N446" s="189"/>
      <c r="O446" s="189"/>
      <c r="P446" s="189"/>
      <c r="Q446" s="189"/>
      <c r="R446" s="189"/>
      <c r="S446" s="189"/>
      <c r="T446" s="190"/>
      <c r="AT446" s="184" t="s">
        <v>145</v>
      </c>
      <c r="AU446" s="184" t="s">
        <v>87</v>
      </c>
      <c r="AV446" s="14" t="s">
        <v>87</v>
      </c>
      <c r="AW446" s="14" t="s">
        <v>33</v>
      </c>
      <c r="AX446" s="14" t="s">
        <v>85</v>
      </c>
      <c r="AY446" s="184" t="s">
        <v>137</v>
      </c>
    </row>
    <row r="447" spans="1:65" s="2" customFormat="1" ht="16.5" customHeight="1">
      <c r="A447" s="33"/>
      <c r="B447" s="161"/>
      <c r="C447" s="162" t="s">
        <v>1112</v>
      </c>
      <c r="D447" s="162" t="s">
        <v>139</v>
      </c>
      <c r="E447" s="163" t="s">
        <v>1113</v>
      </c>
      <c r="F447" s="164" t="s">
        <v>1114</v>
      </c>
      <c r="G447" s="165" t="s">
        <v>269</v>
      </c>
      <c r="H447" s="166">
        <v>5.5</v>
      </c>
      <c r="I447" s="167"/>
      <c r="J447" s="168">
        <f>ROUND(I447*H447,2)</f>
        <v>0</v>
      </c>
      <c r="K447" s="164" t="s">
        <v>1237</v>
      </c>
      <c r="L447" s="34"/>
      <c r="M447" s="169" t="s">
        <v>1</v>
      </c>
      <c r="N447" s="170" t="s">
        <v>42</v>
      </c>
      <c r="O447" s="59"/>
      <c r="P447" s="171">
        <f>O447*H447</f>
        <v>0</v>
      </c>
      <c r="Q447" s="171">
        <v>0.0009</v>
      </c>
      <c r="R447" s="171">
        <f>Q447*H447</f>
        <v>0.0049499999999999995</v>
      </c>
      <c r="S447" s="171">
        <v>0</v>
      </c>
      <c r="T447" s="172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73" t="s">
        <v>244</v>
      </c>
      <c r="AT447" s="173" t="s">
        <v>139</v>
      </c>
      <c r="AU447" s="173" t="s">
        <v>87</v>
      </c>
      <c r="AY447" s="18" t="s">
        <v>137</v>
      </c>
      <c r="BE447" s="174">
        <f>IF(N447="základní",J447,0)</f>
        <v>0</v>
      </c>
      <c r="BF447" s="174">
        <f>IF(N447="snížená",J447,0)</f>
        <v>0</v>
      </c>
      <c r="BG447" s="174">
        <f>IF(N447="zákl. přenesená",J447,0)</f>
        <v>0</v>
      </c>
      <c r="BH447" s="174">
        <f>IF(N447="sníž. přenesená",J447,0)</f>
        <v>0</v>
      </c>
      <c r="BI447" s="174">
        <f>IF(N447="nulová",J447,0)</f>
        <v>0</v>
      </c>
      <c r="BJ447" s="18" t="s">
        <v>85</v>
      </c>
      <c r="BK447" s="174">
        <f>ROUND(I447*H447,2)</f>
        <v>0</v>
      </c>
      <c r="BL447" s="18" t="s">
        <v>244</v>
      </c>
      <c r="BM447" s="173" t="s">
        <v>1115</v>
      </c>
    </row>
    <row r="448" spans="1:65" s="2" customFormat="1" ht="21.75" customHeight="1">
      <c r="A448" s="33"/>
      <c r="B448" s="161"/>
      <c r="C448" s="162" t="s">
        <v>1116</v>
      </c>
      <c r="D448" s="162" t="s">
        <v>139</v>
      </c>
      <c r="E448" s="163" t="s">
        <v>1117</v>
      </c>
      <c r="F448" s="164" t="s">
        <v>1118</v>
      </c>
      <c r="G448" s="165" t="s">
        <v>332</v>
      </c>
      <c r="H448" s="166">
        <v>1</v>
      </c>
      <c r="I448" s="167"/>
      <c r="J448" s="168">
        <f>ROUND(I448*H448,2)</f>
        <v>0</v>
      </c>
      <c r="K448" s="164" t="s">
        <v>1237</v>
      </c>
      <c r="L448" s="34"/>
      <c r="M448" s="169" t="s">
        <v>1</v>
      </c>
      <c r="N448" s="170" t="s">
        <v>42</v>
      </c>
      <c r="O448" s="59"/>
      <c r="P448" s="171">
        <f>O448*H448</f>
        <v>0</v>
      </c>
      <c r="Q448" s="171">
        <v>0.00019</v>
      </c>
      <c r="R448" s="171">
        <f>Q448*H448</f>
        <v>0.00019</v>
      </c>
      <c r="S448" s="171">
        <v>0</v>
      </c>
      <c r="T448" s="172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73" t="s">
        <v>244</v>
      </c>
      <c r="AT448" s="173" t="s">
        <v>139</v>
      </c>
      <c r="AU448" s="173" t="s">
        <v>87</v>
      </c>
      <c r="AY448" s="18" t="s">
        <v>137</v>
      </c>
      <c r="BE448" s="174">
        <f>IF(N448="základní",J448,0)</f>
        <v>0</v>
      </c>
      <c r="BF448" s="174">
        <f>IF(N448="snížená",J448,0)</f>
        <v>0</v>
      </c>
      <c r="BG448" s="174">
        <f>IF(N448="zákl. přenesená",J448,0)</f>
        <v>0</v>
      </c>
      <c r="BH448" s="174">
        <f>IF(N448="sníž. přenesená",J448,0)</f>
        <v>0</v>
      </c>
      <c r="BI448" s="174">
        <f>IF(N448="nulová",J448,0)</f>
        <v>0</v>
      </c>
      <c r="BJ448" s="18" t="s">
        <v>85</v>
      </c>
      <c r="BK448" s="174">
        <f>ROUND(I448*H448,2)</f>
        <v>0</v>
      </c>
      <c r="BL448" s="18" t="s">
        <v>244</v>
      </c>
      <c r="BM448" s="173" t="s">
        <v>1119</v>
      </c>
    </row>
    <row r="449" spans="1:65" s="2" customFormat="1" ht="21.75" customHeight="1">
      <c r="A449" s="33"/>
      <c r="B449" s="161"/>
      <c r="C449" s="162" t="s">
        <v>1120</v>
      </c>
      <c r="D449" s="162" t="s">
        <v>139</v>
      </c>
      <c r="E449" s="163" t="s">
        <v>1121</v>
      </c>
      <c r="F449" s="164" t="s">
        <v>1122</v>
      </c>
      <c r="G449" s="165" t="s">
        <v>269</v>
      </c>
      <c r="H449" s="166">
        <v>3.1</v>
      </c>
      <c r="I449" s="167"/>
      <c r="J449" s="168">
        <f>ROUND(I449*H449,2)</f>
        <v>0</v>
      </c>
      <c r="K449" s="164" t="s">
        <v>1237</v>
      </c>
      <c r="L449" s="34"/>
      <c r="M449" s="169" t="s">
        <v>1</v>
      </c>
      <c r="N449" s="170" t="s">
        <v>42</v>
      </c>
      <c r="O449" s="59"/>
      <c r="P449" s="171">
        <f>O449*H449</f>
        <v>0</v>
      </c>
      <c r="Q449" s="171">
        <v>0.00086</v>
      </c>
      <c r="R449" s="171">
        <f>Q449*H449</f>
        <v>0.002666</v>
      </c>
      <c r="S449" s="171">
        <v>0</v>
      </c>
      <c r="T449" s="172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73" t="s">
        <v>244</v>
      </c>
      <c r="AT449" s="173" t="s">
        <v>139</v>
      </c>
      <c r="AU449" s="173" t="s">
        <v>87</v>
      </c>
      <c r="AY449" s="18" t="s">
        <v>137</v>
      </c>
      <c r="BE449" s="174">
        <f>IF(N449="základní",J449,0)</f>
        <v>0</v>
      </c>
      <c r="BF449" s="174">
        <f>IF(N449="snížená",J449,0)</f>
        <v>0</v>
      </c>
      <c r="BG449" s="174">
        <f>IF(N449="zákl. přenesená",J449,0)</f>
        <v>0</v>
      </c>
      <c r="BH449" s="174">
        <f>IF(N449="sníž. přenesená",J449,0)</f>
        <v>0</v>
      </c>
      <c r="BI449" s="174">
        <f>IF(N449="nulová",J449,0)</f>
        <v>0</v>
      </c>
      <c r="BJ449" s="18" t="s">
        <v>85</v>
      </c>
      <c r="BK449" s="174">
        <f>ROUND(I449*H449,2)</f>
        <v>0</v>
      </c>
      <c r="BL449" s="18" t="s">
        <v>244</v>
      </c>
      <c r="BM449" s="173" t="s">
        <v>1123</v>
      </c>
    </row>
    <row r="450" spans="1:65" s="2" customFormat="1" ht="21.75" customHeight="1">
      <c r="A450" s="33"/>
      <c r="B450" s="161"/>
      <c r="C450" s="162" t="s">
        <v>1124</v>
      </c>
      <c r="D450" s="162" t="s">
        <v>139</v>
      </c>
      <c r="E450" s="163" t="s">
        <v>1125</v>
      </c>
      <c r="F450" s="164" t="s">
        <v>1126</v>
      </c>
      <c r="G450" s="165" t="s">
        <v>516</v>
      </c>
      <c r="H450" s="209"/>
      <c r="I450" s="167"/>
      <c r="J450" s="168">
        <f>ROUND(I450*H450,2)</f>
        <v>0</v>
      </c>
      <c r="K450" s="164" t="s">
        <v>1237</v>
      </c>
      <c r="L450" s="34"/>
      <c r="M450" s="169" t="s">
        <v>1</v>
      </c>
      <c r="N450" s="170" t="s">
        <v>42</v>
      </c>
      <c r="O450" s="59"/>
      <c r="P450" s="171">
        <f>O450*H450</f>
        <v>0</v>
      </c>
      <c r="Q450" s="171">
        <v>0</v>
      </c>
      <c r="R450" s="171">
        <f>Q450*H450</f>
        <v>0</v>
      </c>
      <c r="S450" s="171">
        <v>0</v>
      </c>
      <c r="T450" s="172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73" t="s">
        <v>244</v>
      </c>
      <c r="AT450" s="173" t="s">
        <v>139</v>
      </c>
      <c r="AU450" s="173" t="s">
        <v>87</v>
      </c>
      <c r="AY450" s="18" t="s">
        <v>137</v>
      </c>
      <c r="BE450" s="174">
        <f>IF(N450="základní",J450,0)</f>
        <v>0</v>
      </c>
      <c r="BF450" s="174">
        <f>IF(N450="snížená",J450,0)</f>
        <v>0</v>
      </c>
      <c r="BG450" s="174">
        <f>IF(N450="zákl. přenesená",J450,0)</f>
        <v>0</v>
      </c>
      <c r="BH450" s="174">
        <f>IF(N450="sníž. přenesená",J450,0)</f>
        <v>0</v>
      </c>
      <c r="BI450" s="174">
        <f>IF(N450="nulová",J450,0)</f>
        <v>0</v>
      </c>
      <c r="BJ450" s="18" t="s">
        <v>85</v>
      </c>
      <c r="BK450" s="174">
        <f>ROUND(I450*H450,2)</f>
        <v>0</v>
      </c>
      <c r="BL450" s="18" t="s">
        <v>244</v>
      </c>
      <c r="BM450" s="173" t="s">
        <v>1127</v>
      </c>
    </row>
    <row r="451" spans="2:63" s="12" customFormat="1" ht="22.9" customHeight="1">
      <c r="B451" s="148"/>
      <c r="D451" s="149" t="s">
        <v>76</v>
      </c>
      <c r="E451" s="159" t="s">
        <v>1128</v>
      </c>
      <c r="F451" s="159" t="s">
        <v>1129</v>
      </c>
      <c r="I451" s="151"/>
      <c r="J451" s="160">
        <f>BK451</f>
        <v>0</v>
      </c>
      <c r="L451" s="148"/>
      <c r="M451" s="153"/>
      <c r="N451" s="154"/>
      <c r="O451" s="154"/>
      <c r="P451" s="155">
        <f>SUM(P452:P474)</f>
        <v>0</v>
      </c>
      <c r="Q451" s="154"/>
      <c r="R451" s="155">
        <f>SUM(R452:R474)</f>
        <v>0.33108410000000005</v>
      </c>
      <c r="S451" s="154"/>
      <c r="T451" s="156">
        <f>SUM(T452:T474)</f>
        <v>0</v>
      </c>
      <c r="AR451" s="149" t="s">
        <v>87</v>
      </c>
      <c r="AT451" s="157" t="s">
        <v>76</v>
      </c>
      <c r="AU451" s="157" t="s">
        <v>85</v>
      </c>
      <c r="AY451" s="149" t="s">
        <v>137</v>
      </c>
      <c r="BK451" s="158">
        <f>SUM(BK452:BK474)</f>
        <v>0</v>
      </c>
    </row>
    <row r="452" spans="1:65" s="2" customFormat="1" ht="21.75" customHeight="1">
      <c r="A452" s="33"/>
      <c r="B452" s="161"/>
      <c r="C452" s="162" t="s">
        <v>1130</v>
      </c>
      <c r="D452" s="162" t="s">
        <v>139</v>
      </c>
      <c r="E452" s="163" t="s">
        <v>1131</v>
      </c>
      <c r="F452" s="164" t="s">
        <v>1132</v>
      </c>
      <c r="G452" s="165" t="s">
        <v>142</v>
      </c>
      <c r="H452" s="166">
        <v>2.52</v>
      </c>
      <c r="I452" s="167"/>
      <c r="J452" s="168">
        <f>ROUND(I452*H452,2)</f>
        <v>0</v>
      </c>
      <c r="K452" s="164" t="s">
        <v>1237</v>
      </c>
      <c r="L452" s="34"/>
      <c r="M452" s="169" t="s">
        <v>1</v>
      </c>
      <c r="N452" s="170" t="s">
        <v>42</v>
      </c>
      <c r="O452" s="59"/>
      <c r="P452" s="171">
        <f>O452*H452</f>
        <v>0</v>
      </c>
      <c r="Q452" s="171">
        <v>0.00027</v>
      </c>
      <c r="R452" s="171">
        <f>Q452*H452</f>
        <v>0.0006804000000000001</v>
      </c>
      <c r="S452" s="171">
        <v>0</v>
      </c>
      <c r="T452" s="172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73" t="s">
        <v>244</v>
      </c>
      <c r="AT452" s="173" t="s">
        <v>139</v>
      </c>
      <c r="AU452" s="173" t="s">
        <v>87</v>
      </c>
      <c r="AY452" s="18" t="s">
        <v>137</v>
      </c>
      <c r="BE452" s="174">
        <f>IF(N452="základní",J452,0)</f>
        <v>0</v>
      </c>
      <c r="BF452" s="174">
        <f>IF(N452="snížená",J452,0)</f>
        <v>0</v>
      </c>
      <c r="BG452" s="174">
        <f>IF(N452="zákl. přenesená",J452,0)</f>
        <v>0</v>
      </c>
      <c r="BH452" s="174">
        <f>IF(N452="sníž. přenesená",J452,0)</f>
        <v>0</v>
      </c>
      <c r="BI452" s="174">
        <f>IF(N452="nulová",J452,0)</f>
        <v>0</v>
      </c>
      <c r="BJ452" s="18" t="s">
        <v>85</v>
      </c>
      <c r="BK452" s="174">
        <f>ROUND(I452*H452,2)</f>
        <v>0</v>
      </c>
      <c r="BL452" s="18" t="s">
        <v>244</v>
      </c>
      <c r="BM452" s="173" t="s">
        <v>1133</v>
      </c>
    </row>
    <row r="453" spans="2:51" s="13" customFormat="1" ht="12">
      <c r="B453" s="175"/>
      <c r="D453" s="176" t="s">
        <v>145</v>
      </c>
      <c r="E453" s="177" t="s">
        <v>1</v>
      </c>
      <c r="F453" s="178" t="s">
        <v>1134</v>
      </c>
      <c r="H453" s="177" t="s">
        <v>1</v>
      </c>
      <c r="I453" s="179"/>
      <c r="L453" s="175"/>
      <c r="M453" s="180"/>
      <c r="N453" s="181"/>
      <c r="O453" s="181"/>
      <c r="P453" s="181"/>
      <c r="Q453" s="181"/>
      <c r="R453" s="181"/>
      <c r="S453" s="181"/>
      <c r="T453" s="182"/>
      <c r="AT453" s="177" t="s">
        <v>145</v>
      </c>
      <c r="AU453" s="177" t="s">
        <v>87</v>
      </c>
      <c r="AV453" s="13" t="s">
        <v>85</v>
      </c>
      <c r="AW453" s="13" t="s">
        <v>33</v>
      </c>
      <c r="AX453" s="13" t="s">
        <v>77</v>
      </c>
      <c r="AY453" s="177" t="s">
        <v>137</v>
      </c>
    </row>
    <row r="454" spans="2:51" s="14" customFormat="1" ht="12">
      <c r="B454" s="183"/>
      <c r="D454" s="176" t="s">
        <v>145</v>
      </c>
      <c r="E454" s="184" t="s">
        <v>1</v>
      </c>
      <c r="F454" s="185" t="s">
        <v>908</v>
      </c>
      <c r="H454" s="186">
        <v>2.52</v>
      </c>
      <c r="I454" s="187"/>
      <c r="L454" s="183"/>
      <c r="M454" s="188"/>
      <c r="N454" s="189"/>
      <c r="O454" s="189"/>
      <c r="P454" s="189"/>
      <c r="Q454" s="189"/>
      <c r="R454" s="189"/>
      <c r="S454" s="189"/>
      <c r="T454" s="190"/>
      <c r="AT454" s="184" t="s">
        <v>145</v>
      </c>
      <c r="AU454" s="184" t="s">
        <v>87</v>
      </c>
      <c r="AV454" s="14" t="s">
        <v>87</v>
      </c>
      <c r="AW454" s="14" t="s">
        <v>33</v>
      </c>
      <c r="AX454" s="14" t="s">
        <v>85</v>
      </c>
      <c r="AY454" s="184" t="s">
        <v>137</v>
      </c>
    </row>
    <row r="455" spans="1:65" s="2" customFormat="1" ht="21.75" customHeight="1">
      <c r="A455" s="33"/>
      <c r="B455" s="161"/>
      <c r="C455" s="199" t="s">
        <v>1135</v>
      </c>
      <c r="D455" s="199" t="s">
        <v>253</v>
      </c>
      <c r="E455" s="200" t="s">
        <v>1136</v>
      </c>
      <c r="F455" s="201" t="s">
        <v>1137</v>
      </c>
      <c r="G455" s="202" t="s">
        <v>142</v>
      </c>
      <c r="H455" s="203">
        <v>2.52</v>
      </c>
      <c r="I455" s="204"/>
      <c r="J455" s="205">
        <f>ROUND(I455*H455,2)</f>
        <v>0</v>
      </c>
      <c r="K455" s="201" t="s">
        <v>1237</v>
      </c>
      <c r="L455" s="206"/>
      <c r="M455" s="207" t="s">
        <v>1</v>
      </c>
      <c r="N455" s="208" t="s">
        <v>42</v>
      </c>
      <c r="O455" s="59"/>
      <c r="P455" s="171">
        <f>O455*H455</f>
        <v>0</v>
      </c>
      <c r="Q455" s="171">
        <v>0.03681</v>
      </c>
      <c r="R455" s="171">
        <f>Q455*H455</f>
        <v>0.0927612</v>
      </c>
      <c r="S455" s="171">
        <v>0</v>
      </c>
      <c r="T455" s="172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73" t="s">
        <v>343</v>
      </c>
      <c r="AT455" s="173" t="s">
        <v>253</v>
      </c>
      <c r="AU455" s="173" t="s">
        <v>87</v>
      </c>
      <c r="AY455" s="18" t="s">
        <v>137</v>
      </c>
      <c r="BE455" s="174">
        <f>IF(N455="základní",J455,0)</f>
        <v>0</v>
      </c>
      <c r="BF455" s="174">
        <f>IF(N455="snížená",J455,0)</f>
        <v>0</v>
      </c>
      <c r="BG455" s="174">
        <f>IF(N455="zákl. přenesená",J455,0)</f>
        <v>0</v>
      </c>
      <c r="BH455" s="174">
        <f>IF(N455="sníž. přenesená",J455,0)</f>
        <v>0</v>
      </c>
      <c r="BI455" s="174">
        <f>IF(N455="nulová",J455,0)</f>
        <v>0</v>
      </c>
      <c r="BJ455" s="18" t="s">
        <v>85</v>
      </c>
      <c r="BK455" s="174">
        <f>ROUND(I455*H455,2)</f>
        <v>0</v>
      </c>
      <c r="BL455" s="18" t="s">
        <v>244</v>
      </c>
      <c r="BM455" s="173" t="s">
        <v>1138</v>
      </c>
    </row>
    <row r="456" spans="2:51" s="13" customFormat="1" ht="12">
      <c r="B456" s="175"/>
      <c r="D456" s="176" t="s">
        <v>145</v>
      </c>
      <c r="E456" s="177" t="s">
        <v>1</v>
      </c>
      <c r="F456" s="178" t="s">
        <v>1134</v>
      </c>
      <c r="H456" s="177" t="s">
        <v>1</v>
      </c>
      <c r="I456" s="179"/>
      <c r="L456" s="175"/>
      <c r="M456" s="180"/>
      <c r="N456" s="181"/>
      <c r="O456" s="181"/>
      <c r="P456" s="181"/>
      <c r="Q456" s="181"/>
      <c r="R456" s="181"/>
      <c r="S456" s="181"/>
      <c r="T456" s="182"/>
      <c r="AT456" s="177" t="s">
        <v>145</v>
      </c>
      <c r="AU456" s="177" t="s">
        <v>87</v>
      </c>
      <c r="AV456" s="13" t="s">
        <v>85</v>
      </c>
      <c r="AW456" s="13" t="s">
        <v>33</v>
      </c>
      <c r="AX456" s="13" t="s">
        <v>77</v>
      </c>
      <c r="AY456" s="177" t="s">
        <v>137</v>
      </c>
    </row>
    <row r="457" spans="2:51" s="14" customFormat="1" ht="12">
      <c r="B457" s="183"/>
      <c r="D457" s="176" t="s">
        <v>145</v>
      </c>
      <c r="E457" s="184" t="s">
        <v>1</v>
      </c>
      <c r="F457" s="185" t="s">
        <v>908</v>
      </c>
      <c r="H457" s="186">
        <v>2.52</v>
      </c>
      <c r="I457" s="187"/>
      <c r="L457" s="183"/>
      <c r="M457" s="188"/>
      <c r="N457" s="189"/>
      <c r="O457" s="189"/>
      <c r="P457" s="189"/>
      <c r="Q457" s="189"/>
      <c r="R457" s="189"/>
      <c r="S457" s="189"/>
      <c r="T457" s="190"/>
      <c r="AT457" s="184" t="s">
        <v>145</v>
      </c>
      <c r="AU457" s="184" t="s">
        <v>87</v>
      </c>
      <c r="AV457" s="14" t="s">
        <v>87</v>
      </c>
      <c r="AW457" s="14" t="s">
        <v>33</v>
      </c>
      <c r="AX457" s="14" t="s">
        <v>85</v>
      </c>
      <c r="AY457" s="184" t="s">
        <v>137</v>
      </c>
    </row>
    <row r="458" spans="1:65" s="2" customFormat="1" ht="21.75" customHeight="1">
      <c r="A458" s="33"/>
      <c r="B458" s="161"/>
      <c r="C458" s="162" t="s">
        <v>1139</v>
      </c>
      <c r="D458" s="162" t="s">
        <v>139</v>
      </c>
      <c r="E458" s="163" t="s">
        <v>1140</v>
      </c>
      <c r="F458" s="164" t="s">
        <v>1141</v>
      </c>
      <c r="G458" s="165" t="s">
        <v>332</v>
      </c>
      <c r="H458" s="166">
        <v>2</v>
      </c>
      <c r="I458" s="167"/>
      <c r="J458" s="168">
        <f>ROUND(I458*H458,2)</f>
        <v>0</v>
      </c>
      <c r="K458" s="164" t="s">
        <v>1237</v>
      </c>
      <c r="L458" s="34"/>
      <c r="M458" s="169" t="s">
        <v>1</v>
      </c>
      <c r="N458" s="170" t="s">
        <v>42</v>
      </c>
      <c r="O458" s="59"/>
      <c r="P458" s="171">
        <f>O458*H458</f>
        <v>0</v>
      </c>
      <c r="Q458" s="171">
        <v>0.00027</v>
      </c>
      <c r="R458" s="171">
        <f>Q458*H458</f>
        <v>0.00054</v>
      </c>
      <c r="S458" s="171">
        <v>0</v>
      </c>
      <c r="T458" s="172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73" t="s">
        <v>244</v>
      </c>
      <c r="AT458" s="173" t="s">
        <v>139</v>
      </c>
      <c r="AU458" s="173" t="s">
        <v>87</v>
      </c>
      <c r="AY458" s="18" t="s">
        <v>137</v>
      </c>
      <c r="BE458" s="174">
        <f>IF(N458="základní",J458,0)</f>
        <v>0</v>
      </c>
      <c r="BF458" s="174">
        <f>IF(N458="snížená",J458,0)</f>
        <v>0</v>
      </c>
      <c r="BG458" s="174">
        <f>IF(N458="zákl. přenesená",J458,0)</f>
        <v>0</v>
      </c>
      <c r="BH458" s="174">
        <f>IF(N458="sníž. přenesená",J458,0)</f>
        <v>0</v>
      </c>
      <c r="BI458" s="174">
        <f>IF(N458="nulová",J458,0)</f>
        <v>0</v>
      </c>
      <c r="BJ458" s="18" t="s">
        <v>85</v>
      </c>
      <c r="BK458" s="174">
        <f>ROUND(I458*H458,2)</f>
        <v>0</v>
      </c>
      <c r="BL458" s="18" t="s">
        <v>244</v>
      </c>
      <c r="BM458" s="173" t="s">
        <v>1142</v>
      </c>
    </row>
    <row r="459" spans="2:51" s="13" customFormat="1" ht="12">
      <c r="B459" s="175"/>
      <c r="D459" s="176" t="s">
        <v>145</v>
      </c>
      <c r="E459" s="177" t="s">
        <v>1</v>
      </c>
      <c r="F459" s="178" t="s">
        <v>1143</v>
      </c>
      <c r="H459" s="177" t="s">
        <v>1</v>
      </c>
      <c r="I459" s="179"/>
      <c r="L459" s="175"/>
      <c r="M459" s="180"/>
      <c r="N459" s="181"/>
      <c r="O459" s="181"/>
      <c r="P459" s="181"/>
      <c r="Q459" s="181"/>
      <c r="R459" s="181"/>
      <c r="S459" s="181"/>
      <c r="T459" s="182"/>
      <c r="AT459" s="177" t="s">
        <v>145</v>
      </c>
      <c r="AU459" s="177" t="s">
        <v>87</v>
      </c>
      <c r="AV459" s="13" t="s">
        <v>85</v>
      </c>
      <c r="AW459" s="13" t="s">
        <v>33</v>
      </c>
      <c r="AX459" s="13" t="s">
        <v>77</v>
      </c>
      <c r="AY459" s="177" t="s">
        <v>137</v>
      </c>
    </row>
    <row r="460" spans="2:51" s="14" customFormat="1" ht="12">
      <c r="B460" s="183"/>
      <c r="D460" s="176" t="s">
        <v>145</v>
      </c>
      <c r="E460" s="184" t="s">
        <v>1</v>
      </c>
      <c r="F460" s="185" t="s">
        <v>87</v>
      </c>
      <c r="H460" s="186">
        <v>2</v>
      </c>
      <c r="I460" s="187"/>
      <c r="L460" s="183"/>
      <c r="M460" s="188"/>
      <c r="N460" s="189"/>
      <c r="O460" s="189"/>
      <c r="P460" s="189"/>
      <c r="Q460" s="189"/>
      <c r="R460" s="189"/>
      <c r="S460" s="189"/>
      <c r="T460" s="190"/>
      <c r="AT460" s="184" t="s">
        <v>145</v>
      </c>
      <c r="AU460" s="184" t="s">
        <v>87</v>
      </c>
      <c r="AV460" s="14" t="s">
        <v>87</v>
      </c>
      <c r="AW460" s="14" t="s">
        <v>33</v>
      </c>
      <c r="AX460" s="14" t="s">
        <v>85</v>
      </c>
      <c r="AY460" s="184" t="s">
        <v>137</v>
      </c>
    </row>
    <row r="461" spans="1:65" s="2" customFormat="1" ht="16.5" customHeight="1">
      <c r="A461" s="33"/>
      <c r="B461" s="161"/>
      <c r="C461" s="199" t="s">
        <v>1144</v>
      </c>
      <c r="D461" s="199" t="s">
        <v>253</v>
      </c>
      <c r="E461" s="200" t="s">
        <v>1145</v>
      </c>
      <c r="F461" s="201" t="s">
        <v>1146</v>
      </c>
      <c r="G461" s="202" t="s">
        <v>142</v>
      </c>
      <c r="H461" s="203">
        <v>1.75</v>
      </c>
      <c r="I461" s="204"/>
      <c r="J461" s="205">
        <f>ROUND(I461*H461,2)</f>
        <v>0</v>
      </c>
      <c r="K461" s="201" t="s">
        <v>1237</v>
      </c>
      <c r="L461" s="206"/>
      <c r="M461" s="207" t="s">
        <v>1</v>
      </c>
      <c r="N461" s="208" t="s">
        <v>42</v>
      </c>
      <c r="O461" s="59"/>
      <c r="P461" s="171">
        <f>O461*H461</f>
        <v>0</v>
      </c>
      <c r="Q461" s="171">
        <v>0.04028</v>
      </c>
      <c r="R461" s="171">
        <f>Q461*H461</f>
        <v>0.07049000000000001</v>
      </c>
      <c r="S461" s="171">
        <v>0</v>
      </c>
      <c r="T461" s="172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73" t="s">
        <v>343</v>
      </c>
      <c r="AT461" s="173" t="s">
        <v>253</v>
      </c>
      <c r="AU461" s="173" t="s">
        <v>87</v>
      </c>
      <c r="AY461" s="18" t="s">
        <v>137</v>
      </c>
      <c r="BE461" s="174">
        <f>IF(N461="základní",J461,0)</f>
        <v>0</v>
      </c>
      <c r="BF461" s="174">
        <f>IF(N461="snížená",J461,0)</f>
        <v>0</v>
      </c>
      <c r="BG461" s="174">
        <f>IF(N461="zákl. přenesená",J461,0)</f>
        <v>0</v>
      </c>
      <c r="BH461" s="174">
        <f>IF(N461="sníž. přenesená",J461,0)</f>
        <v>0</v>
      </c>
      <c r="BI461" s="174">
        <f>IF(N461="nulová",J461,0)</f>
        <v>0</v>
      </c>
      <c r="BJ461" s="18" t="s">
        <v>85</v>
      </c>
      <c r="BK461" s="174">
        <f>ROUND(I461*H461,2)</f>
        <v>0</v>
      </c>
      <c r="BL461" s="18" t="s">
        <v>244</v>
      </c>
      <c r="BM461" s="173" t="s">
        <v>1147</v>
      </c>
    </row>
    <row r="462" spans="2:51" s="13" customFormat="1" ht="12">
      <c r="B462" s="175"/>
      <c r="D462" s="176" t="s">
        <v>145</v>
      </c>
      <c r="E462" s="177" t="s">
        <v>1</v>
      </c>
      <c r="F462" s="178" t="s">
        <v>1143</v>
      </c>
      <c r="H462" s="177" t="s">
        <v>1</v>
      </c>
      <c r="I462" s="179"/>
      <c r="L462" s="175"/>
      <c r="M462" s="180"/>
      <c r="N462" s="181"/>
      <c r="O462" s="181"/>
      <c r="P462" s="181"/>
      <c r="Q462" s="181"/>
      <c r="R462" s="181"/>
      <c r="S462" s="181"/>
      <c r="T462" s="182"/>
      <c r="AT462" s="177" t="s">
        <v>145</v>
      </c>
      <c r="AU462" s="177" t="s">
        <v>87</v>
      </c>
      <c r="AV462" s="13" t="s">
        <v>85</v>
      </c>
      <c r="AW462" s="13" t="s">
        <v>33</v>
      </c>
      <c r="AX462" s="13" t="s">
        <v>77</v>
      </c>
      <c r="AY462" s="177" t="s">
        <v>137</v>
      </c>
    </row>
    <row r="463" spans="2:51" s="14" customFormat="1" ht="12">
      <c r="B463" s="183"/>
      <c r="D463" s="176" t="s">
        <v>145</v>
      </c>
      <c r="E463" s="184" t="s">
        <v>1</v>
      </c>
      <c r="F463" s="185" t="s">
        <v>906</v>
      </c>
      <c r="H463" s="186">
        <v>1.75</v>
      </c>
      <c r="I463" s="187"/>
      <c r="L463" s="183"/>
      <c r="M463" s="188"/>
      <c r="N463" s="189"/>
      <c r="O463" s="189"/>
      <c r="P463" s="189"/>
      <c r="Q463" s="189"/>
      <c r="R463" s="189"/>
      <c r="S463" s="189"/>
      <c r="T463" s="190"/>
      <c r="AT463" s="184" t="s">
        <v>145</v>
      </c>
      <c r="AU463" s="184" t="s">
        <v>87</v>
      </c>
      <c r="AV463" s="14" t="s">
        <v>87</v>
      </c>
      <c r="AW463" s="14" t="s">
        <v>33</v>
      </c>
      <c r="AX463" s="14" t="s">
        <v>85</v>
      </c>
      <c r="AY463" s="184" t="s">
        <v>137</v>
      </c>
    </row>
    <row r="464" spans="1:65" s="2" customFormat="1" ht="21.75" customHeight="1">
      <c r="A464" s="33"/>
      <c r="B464" s="161"/>
      <c r="C464" s="162" t="s">
        <v>1148</v>
      </c>
      <c r="D464" s="162" t="s">
        <v>139</v>
      </c>
      <c r="E464" s="163" t="s">
        <v>1149</v>
      </c>
      <c r="F464" s="164" t="s">
        <v>1150</v>
      </c>
      <c r="G464" s="165" t="s">
        <v>332</v>
      </c>
      <c r="H464" s="166">
        <v>2</v>
      </c>
      <c r="I464" s="167"/>
      <c r="J464" s="168">
        <f>ROUND(I464*H464,2)</f>
        <v>0</v>
      </c>
      <c r="K464" s="164" t="s">
        <v>1237</v>
      </c>
      <c r="L464" s="34"/>
      <c r="M464" s="169" t="s">
        <v>1</v>
      </c>
      <c r="N464" s="170" t="s">
        <v>42</v>
      </c>
      <c r="O464" s="59"/>
      <c r="P464" s="171">
        <f>O464*H464</f>
        <v>0</v>
      </c>
      <c r="Q464" s="171">
        <v>0.00092</v>
      </c>
      <c r="R464" s="171">
        <f>Q464*H464</f>
        <v>0.00184</v>
      </c>
      <c r="S464" s="171">
        <v>0</v>
      </c>
      <c r="T464" s="172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73" t="s">
        <v>244</v>
      </c>
      <c r="AT464" s="173" t="s">
        <v>139</v>
      </c>
      <c r="AU464" s="173" t="s">
        <v>87</v>
      </c>
      <c r="AY464" s="18" t="s">
        <v>137</v>
      </c>
      <c r="BE464" s="174">
        <f>IF(N464="základní",J464,0)</f>
        <v>0</v>
      </c>
      <c r="BF464" s="174">
        <f>IF(N464="snížená",J464,0)</f>
        <v>0</v>
      </c>
      <c r="BG464" s="174">
        <f>IF(N464="zákl. přenesená",J464,0)</f>
        <v>0</v>
      </c>
      <c r="BH464" s="174">
        <f>IF(N464="sníž. přenesená",J464,0)</f>
        <v>0</v>
      </c>
      <c r="BI464" s="174">
        <f>IF(N464="nulová",J464,0)</f>
        <v>0</v>
      </c>
      <c r="BJ464" s="18" t="s">
        <v>85</v>
      </c>
      <c r="BK464" s="174">
        <f>ROUND(I464*H464,2)</f>
        <v>0</v>
      </c>
      <c r="BL464" s="18" t="s">
        <v>244</v>
      </c>
      <c r="BM464" s="173" t="s">
        <v>1151</v>
      </c>
    </row>
    <row r="465" spans="2:51" s="13" customFormat="1" ht="12">
      <c r="B465" s="175"/>
      <c r="D465" s="176" t="s">
        <v>145</v>
      </c>
      <c r="E465" s="177" t="s">
        <v>1</v>
      </c>
      <c r="F465" s="178" t="s">
        <v>1152</v>
      </c>
      <c r="H465" s="177" t="s">
        <v>1</v>
      </c>
      <c r="I465" s="179"/>
      <c r="L465" s="175"/>
      <c r="M465" s="180"/>
      <c r="N465" s="181"/>
      <c r="O465" s="181"/>
      <c r="P465" s="181"/>
      <c r="Q465" s="181"/>
      <c r="R465" s="181"/>
      <c r="S465" s="181"/>
      <c r="T465" s="182"/>
      <c r="AT465" s="177" t="s">
        <v>145</v>
      </c>
      <c r="AU465" s="177" t="s">
        <v>87</v>
      </c>
      <c r="AV465" s="13" t="s">
        <v>85</v>
      </c>
      <c r="AW465" s="13" t="s">
        <v>33</v>
      </c>
      <c r="AX465" s="13" t="s">
        <v>77</v>
      </c>
      <c r="AY465" s="177" t="s">
        <v>137</v>
      </c>
    </row>
    <row r="466" spans="2:51" s="14" customFormat="1" ht="12">
      <c r="B466" s="183"/>
      <c r="D466" s="176" t="s">
        <v>145</v>
      </c>
      <c r="E466" s="184" t="s">
        <v>1</v>
      </c>
      <c r="F466" s="185" t="s">
        <v>87</v>
      </c>
      <c r="H466" s="186">
        <v>2</v>
      </c>
      <c r="I466" s="187"/>
      <c r="L466" s="183"/>
      <c r="M466" s="188"/>
      <c r="N466" s="189"/>
      <c r="O466" s="189"/>
      <c r="P466" s="189"/>
      <c r="Q466" s="189"/>
      <c r="R466" s="189"/>
      <c r="S466" s="189"/>
      <c r="T466" s="190"/>
      <c r="AT466" s="184" t="s">
        <v>145</v>
      </c>
      <c r="AU466" s="184" t="s">
        <v>87</v>
      </c>
      <c r="AV466" s="14" t="s">
        <v>87</v>
      </c>
      <c r="AW466" s="14" t="s">
        <v>33</v>
      </c>
      <c r="AX466" s="14" t="s">
        <v>85</v>
      </c>
      <c r="AY466" s="184" t="s">
        <v>137</v>
      </c>
    </row>
    <row r="467" spans="1:65" s="2" customFormat="1" ht="21.75" customHeight="1">
      <c r="A467" s="33"/>
      <c r="B467" s="161"/>
      <c r="C467" s="199" t="s">
        <v>1153</v>
      </c>
      <c r="D467" s="199" t="s">
        <v>253</v>
      </c>
      <c r="E467" s="200" t="s">
        <v>1154</v>
      </c>
      <c r="F467" s="201" t="s">
        <v>1155</v>
      </c>
      <c r="G467" s="202" t="s">
        <v>332</v>
      </c>
      <c r="H467" s="203">
        <v>2</v>
      </c>
      <c r="I467" s="204"/>
      <c r="J467" s="205">
        <f>ROUND(I467*H467,2)</f>
        <v>0</v>
      </c>
      <c r="K467" s="201" t="s">
        <v>1</v>
      </c>
      <c r="L467" s="206"/>
      <c r="M467" s="207" t="s">
        <v>1</v>
      </c>
      <c r="N467" s="208" t="s">
        <v>42</v>
      </c>
      <c r="O467" s="59"/>
      <c r="P467" s="171">
        <f>O467*H467</f>
        <v>0</v>
      </c>
      <c r="Q467" s="171">
        <v>0.079</v>
      </c>
      <c r="R467" s="171">
        <f>Q467*H467</f>
        <v>0.158</v>
      </c>
      <c r="S467" s="171">
        <v>0</v>
      </c>
      <c r="T467" s="172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73" t="s">
        <v>343</v>
      </c>
      <c r="AT467" s="173" t="s">
        <v>253</v>
      </c>
      <c r="AU467" s="173" t="s">
        <v>87</v>
      </c>
      <c r="AY467" s="18" t="s">
        <v>137</v>
      </c>
      <c r="BE467" s="174">
        <f>IF(N467="základní",J467,0)</f>
        <v>0</v>
      </c>
      <c r="BF467" s="174">
        <f>IF(N467="snížená",J467,0)</f>
        <v>0</v>
      </c>
      <c r="BG467" s="174">
        <f>IF(N467="zákl. přenesená",J467,0)</f>
        <v>0</v>
      </c>
      <c r="BH467" s="174">
        <f>IF(N467="sníž. přenesená",J467,0)</f>
        <v>0</v>
      </c>
      <c r="BI467" s="174">
        <f>IF(N467="nulová",J467,0)</f>
        <v>0</v>
      </c>
      <c r="BJ467" s="18" t="s">
        <v>85</v>
      </c>
      <c r="BK467" s="174">
        <f>ROUND(I467*H467,2)</f>
        <v>0</v>
      </c>
      <c r="BL467" s="18" t="s">
        <v>244</v>
      </c>
      <c r="BM467" s="173" t="s">
        <v>1156</v>
      </c>
    </row>
    <row r="468" spans="2:51" s="13" customFormat="1" ht="12">
      <c r="B468" s="175"/>
      <c r="D468" s="176" t="s">
        <v>145</v>
      </c>
      <c r="E468" s="177" t="s">
        <v>1</v>
      </c>
      <c r="F468" s="178" t="s">
        <v>1152</v>
      </c>
      <c r="H468" s="177" t="s">
        <v>1</v>
      </c>
      <c r="I468" s="179"/>
      <c r="L468" s="175"/>
      <c r="M468" s="180"/>
      <c r="N468" s="181"/>
      <c r="O468" s="181"/>
      <c r="P468" s="181"/>
      <c r="Q468" s="181"/>
      <c r="R468" s="181"/>
      <c r="S468" s="181"/>
      <c r="T468" s="182"/>
      <c r="AT468" s="177" t="s">
        <v>145</v>
      </c>
      <c r="AU468" s="177" t="s">
        <v>87</v>
      </c>
      <c r="AV468" s="13" t="s">
        <v>85</v>
      </c>
      <c r="AW468" s="13" t="s">
        <v>33</v>
      </c>
      <c r="AX468" s="13" t="s">
        <v>77</v>
      </c>
      <c r="AY468" s="177" t="s">
        <v>137</v>
      </c>
    </row>
    <row r="469" spans="2:51" s="14" customFormat="1" ht="12">
      <c r="B469" s="183"/>
      <c r="D469" s="176" t="s">
        <v>145</v>
      </c>
      <c r="E469" s="184" t="s">
        <v>1</v>
      </c>
      <c r="F469" s="185" t="s">
        <v>87</v>
      </c>
      <c r="H469" s="186">
        <v>2</v>
      </c>
      <c r="I469" s="187"/>
      <c r="L469" s="183"/>
      <c r="M469" s="188"/>
      <c r="N469" s="189"/>
      <c r="O469" s="189"/>
      <c r="P469" s="189"/>
      <c r="Q469" s="189"/>
      <c r="R469" s="189"/>
      <c r="S469" s="189"/>
      <c r="T469" s="190"/>
      <c r="AT469" s="184" t="s">
        <v>145</v>
      </c>
      <c r="AU469" s="184" t="s">
        <v>87</v>
      </c>
      <c r="AV469" s="14" t="s">
        <v>87</v>
      </c>
      <c r="AW469" s="14" t="s">
        <v>33</v>
      </c>
      <c r="AX469" s="14" t="s">
        <v>85</v>
      </c>
      <c r="AY469" s="184" t="s">
        <v>137</v>
      </c>
    </row>
    <row r="470" spans="1:65" s="2" customFormat="1" ht="21.75" customHeight="1">
      <c r="A470" s="33"/>
      <c r="B470" s="161"/>
      <c r="C470" s="162" t="s">
        <v>1157</v>
      </c>
      <c r="D470" s="162" t="s">
        <v>139</v>
      </c>
      <c r="E470" s="163" t="s">
        <v>1158</v>
      </c>
      <c r="F470" s="164" t="s">
        <v>1159</v>
      </c>
      <c r="G470" s="165" t="s">
        <v>332</v>
      </c>
      <c r="H470" s="166">
        <v>2</v>
      </c>
      <c r="I470" s="167"/>
      <c r="J470" s="168">
        <f>ROUND(I470*H470,2)</f>
        <v>0</v>
      </c>
      <c r="K470" s="164" t="s">
        <v>1237</v>
      </c>
      <c r="L470" s="34"/>
      <c r="M470" s="169" t="s">
        <v>1</v>
      </c>
      <c r="N470" s="170" t="s">
        <v>42</v>
      </c>
      <c r="O470" s="59"/>
      <c r="P470" s="171">
        <f>O470*H470</f>
        <v>0</v>
      </c>
      <c r="Q470" s="171">
        <v>0</v>
      </c>
      <c r="R470" s="171">
        <f>Q470*H470</f>
        <v>0</v>
      </c>
      <c r="S470" s="171">
        <v>0</v>
      </c>
      <c r="T470" s="172">
        <f>S470*H470</f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73" t="s">
        <v>244</v>
      </c>
      <c r="AT470" s="173" t="s">
        <v>139</v>
      </c>
      <c r="AU470" s="173" t="s">
        <v>87</v>
      </c>
      <c r="AY470" s="18" t="s">
        <v>137</v>
      </c>
      <c r="BE470" s="174">
        <f>IF(N470="základní",J470,0)</f>
        <v>0</v>
      </c>
      <c r="BF470" s="174">
        <f>IF(N470="snížená",J470,0)</f>
        <v>0</v>
      </c>
      <c r="BG470" s="174">
        <f>IF(N470="zákl. přenesená",J470,0)</f>
        <v>0</v>
      </c>
      <c r="BH470" s="174">
        <f>IF(N470="sníž. přenesená",J470,0)</f>
        <v>0</v>
      </c>
      <c r="BI470" s="174">
        <f>IF(N470="nulová",J470,0)</f>
        <v>0</v>
      </c>
      <c r="BJ470" s="18" t="s">
        <v>85</v>
      </c>
      <c r="BK470" s="174">
        <f>ROUND(I470*H470,2)</f>
        <v>0</v>
      </c>
      <c r="BL470" s="18" t="s">
        <v>244</v>
      </c>
      <c r="BM470" s="173" t="s">
        <v>1160</v>
      </c>
    </row>
    <row r="471" spans="1:65" s="2" customFormat="1" ht="21.75" customHeight="1">
      <c r="A471" s="33"/>
      <c r="B471" s="161"/>
      <c r="C471" s="162" t="s">
        <v>1161</v>
      </c>
      <c r="D471" s="162" t="s">
        <v>139</v>
      </c>
      <c r="E471" s="163" t="s">
        <v>1162</v>
      </c>
      <c r="F471" s="164" t="s">
        <v>1163</v>
      </c>
      <c r="G471" s="165" t="s">
        <v>332</v>
      </c>
      <c r="H471" s="166">
        <v>1</v>
      </c>
      <c r="I471" s="167"/>
      <c r="J471" s="168">
        <f>ROUND(I471*H471,2)</f>
        <v>0</v>
      </c>
      <c r="K471" s="164" t="s">
        <v>1237</v>
      </c>
      <c r="L471" s="34"/>
      <c r="M471" s="169" t="s">
        <v>1</v>
      </c>
      <c r="N471" s="170" t="s">
        <v>42</v>
      </c>
      <c r="O471" s="59"/>
      <c r="P471" s="171">
        <f>O471*H471</f>
        <v>0</v>
      </c>
      <c r="Q471" s="171">
        <v>0</v>
      </c>
      <c r="R471" s="171">
        <f>Q471*H471</f>
        <v>0</v>
      </c>
      <c r="S471" s="171">
        <v>0</v>
      </c>
      <c r="T471" s="172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73" t="s">
        <v>244</v>
      </c>
      <c r="AT471" s="173" t="s">
        <v>139</v>
      </c>
      <c r="AU471" s="173" t="s">
        <v>87</v>
      </c>
      <c r="AY471" s="18" t="s">
        <v>137</v>
      </c>
      <c r="BE471" s="174">
        <f>IF(N471="základní",J471,0)</f>
        <v>0</v>
      </c>
      <c r="BF471" s="174">
        <f>IF(N471="snížená",J471,0)</f>
        <v>0</v>
      </c>
      <c r="BG471" s="174">
        <f>IF(N471="zákl. přenesená",J471,0)</f>
        <v>0</v>
      </c>
      <c r="BH471" s="174">
        <f>IF(N471="sníž. přenesená",J471,0)</f>
        <v>0</v>
      </c>
      <c r="BI471" s="174">
        <f>IF(N471="nulová",J471,0)</f>
        <v>0</v>
      </c>
      <c r="BJ471" s="18" t="s">
        <v>85</v>
      </c>
      <c r="BK471" s="174">
        <f>ROUND(I471*H471,2)</f>
        <v>0</v>
      </c>
      <c r="BL471" s="18" t="s">
        <v>244</v>
      </c>
      <c r="BM471" s="173" t="s">
        <v>1164</v>
      </c>
    </row>
    <row r="472" spans="1:65" s="2" customFormat="1" ht="16.5" customHeight="1">
      <c r="A472" s="33"/>
      <c r="B472" s="161"/>
      <c r="C472" s="199" t="s">
        <v>1165</v>
      </c>
      <c r="D472" s="199" t="s">
        <v>253</v>
      </c>
      <c r="E472" s="200" t="s">
        <v>1166</v>
      </c>
      <c r="F472" s="201" t="s">
        <v>1167</v>
      </c>
      <c r="G472" s="202" t="s">
        <v>269</v>
      </c>
      <c r="H472" s="203">
        <v>4.515</v>
      </c>
      <c r="I472" s="204"/>
      <c r="J472" s="205">
        <f>ROUND(I472*H472,2)</f>
        <v>0</v>
      </c>
      <c r="K472" s="201" t="s">
        <v>1237</v>
      </c>
      <c r="L472" s="206"/>
      <c r="M472" s="207" t="s">
        <v>1</v>
      </c>
      <c r="N472" s="208" t="s">
        <v>42</v>
      </c>
      <c r="O472" s="59"/>
      <c r="P472" s="171">
        <f>O472*H472</f>
        <v>0</v>
      </c>
      <c r="Q472" s="171">
        <v>0.0015</v>
      </c>
      <c r="R472" s="171">
        <f>Q472*H472</f>
        <v>0.0067725</v>
      </c>
      <c r="S472" s="171">
        <v>0</v>
      </c>
      <c r="T472" s="172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73" t="s">
        <v>343</v>
      </c>
      <c r="AT472" s="173" t="s">
        <v>253</v>
      </c>
      <c r="AU472" s="173" t="s">
        <v>87</v>
      </c>
      <c r="AY472" s="18" t="s">
        <v>137</v>
      </c>
      <c r="BE472" s="174">
        <f>IF(N472="základní",J472,0)</f>
        <v>0</v>
      </c>
      <c r="BF472" s="174">
        <f>IF(N472="snížená",J472,0)</f>
        <v>0</v>
      </c>
      <c r="BG472" s="174">
        <f>IF(N472="zákl. přenesená",J472,0)</f>
        <v>0</v>
      </c>
      <c r="BH472" s="174">
        <f>IF(N472="sníž. přenesená",J472,0)</f>
        <v>0</v>
      </c>
      <c r="BI472" s="174">
        <f>IF(N472="nulová",J472,0)</f>
        <v>0</v>
      </c>
      <c r="BJ472" s="18" t="s">
        <v>85</v>
      </c>
      <c r="BK472" s="174">
        <f>ROUND(I472*H472,2)</f>
        <v>0</v>
      </c>
      <c r="BL472" s="18" t="s">
        <v>244</v>
      </c>
      <c r="BM472" s="173" t="s">
        <v>1168</v>
      </c>
    </row>
    <row r="473" spans="2:51" s="14" customFormat="1" ht="12">
      <c r="B473" s="183"/>
      <c r="D473" s="176" t="s">
        <v>145</v>
      </c>
      <c r="E473" s="184" t="s">
        <v>1</v>
      </c>
      <c r="F473" s="185" t="s">
        <v>1169</v>
      </c>
      <c r="H473" s="186">
        <v>4.515</v>
      </c>
      <c r="I473" s="187"/>
      <c r="L473" s="183"/>
      <c r="M473" s="188"/>
      <c r="N473" s="189"/>
      <c r="O473" s="189"/>
      <c r="P473" s="189"/>
      <c r="Q473" s="189"/>
      <c r="R473" s="189"/>
      <c r="S473" s="189"/>
      <c r="T473" s="190"/>
      <c r="AT473" s="184" t="s">
        <v>145</v>
      </c>
      <c r="AU473" s="184" t="s">
        <v>87</v>
      </c>
      <c r="AV473" s="14" t="s">
        <v>87</v>
      </c>
      <c r="AW473" s="14" t="s">
        <v>33</v>
      </c>
      <c r="AX473" s="14" t="s">
        <v>85</v>
      </c>
      <c r="AY473" s="184" t="s">
        <v>137</v>
      </c>
    </row>
    <row r="474" spans="1:65" s="2" customFormat="1" ht="21.75" customHeight="1">
      <c r="A474" s="33"/>
      <c r="B474" s="161"/>
      <c r="C474" s="162" t="s">
        <v>1170</v>
      </c>
      <c r="D474" s="162" t="s">
        <v>139</v>
      </c>
      <c r="E474" s="163" t="s">
        <v>1171</v>
      </c>
      <c r="F474" s="164" t="s">
        <v>1172</v>
      </c>
      <c r="G474" s="165" t="s">
        <v>516</v>
      </c>
      <c r="H474" s="209"/>
      <c r="I474" s="167"/>
      <c r="J474" s="168">
        <f>ROUND(I474*H474,2)</f>
        <v>0</v>
      </c>
      <c r="K474" s="164" t="s">
        <v>1237</v>
      </c>
      <c r="L474" s="34"/>
      <c r="M474" s="169" t="s">
        <v>1</v>
      </c>
      <c r="N474" s="170" t="s">
        <v>42</v>
      </c>
      <c r="O474" s="59"/>
      <c r="P474" s="171">
        <f>O474*H474</f>
        <v>0</v>
      </c>
      <c r="Q474" s="171">
        <v>0</v>
      </c>
      <c r="R474" s="171">
        <f>Q474*H474</f>
        <v>0</v>
      </c>
      <c r="S474" s="171">
        <v>0</v>
      </c>
      <c r="T474" s="172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73" t="s">
        <v>244</v>
      </c>
      <c r="AT474" s="173" t="s">
        <v>139</v>
      </c>
      <c r="AU474" s="173" t="s">
        <v>87</v>
      </c>
      <c r="AY474" s="18" t="s">
        <v>137</v>
      </c>
      <c r="BE474" s="174">
        <f>IF(N474="základní",J474,0)</f>
        <v>0</v>
      </c>
      <c r="BF474" s="174">
        <f>IF(N474="snížená",J474,0)</f>
        <v>0</v>
      </c>
      <c r="BG474" s="174">
        <f>IF(N474="zákl. přenesená",J474,0)</f>
        <v>0</v>
      </c>
      <c r="BH474" s="174">
        <f>IF(N474="sníž. přenesená",J474,0)</f>
        <v>0</v>
      </c>
      <c r="BI474" s="174">
        <f>IF(N474="nulová",J474,0)</f>
        <v>0</v>
      </c>
      <c r="BJ474" s="18" t="s">
        <v>85</v>
      </c>
      <c r="BK474" s="174">
        <f>ROUND(I474*H474,2)</f>
        <v>0</v>
      </c>
      <c r="BL474" s="18" t="s">
        <v>244</v>
      </c>
      <c r="BM474" s="173" t="s">
        <v>1173</v>
      </c>
    </row>
    <row r="475" spans="2:63" s="12" customFormat="1" ht="22.9" customHeight="1">
      <c r="B475" s="148"/>
      <c r="D475" s="149" t="s">
        <v>76</v>
      </c>
      <c r="E475" s="159" t="s">
        <v>1174</v>
      </c>
      <c r="F475" s="159" t="s">
        <v>1175</v>
      </c>
      <c r="I475" s="151"/>
      <c r="J475" s="160">
        <f>BK475</f>
        <v>0</v>
      </c>
      <c r="L475" s="148"/>
      <c r="M475" s="153"/>
      <c r="N475" s="154"/>
      <c r="O475" s="154"/>
      <c r="P475" s="155">
        <f>SUM(P476:P488)</f>
        <v>0</v>
      </c>
      <c r="Q475" s="154"/>
      <c r="R475" s="155">
        <f>SUM(R476:R488)</f>
        <v>0.6259186999999999</v>
      </c>
      <c r="S475" s="154"/>
      <c r="T475" s="156">
        <f>SUM(T476:T488)</f>
        <v>0</v>
      </c>
      <c r="AR475" s="149" t="s">
        <v>87</v>
      </c>
      <c r="AT475" s="157" t="s">
        <v>76</v>
      </c>
      <c r="AU475" s="157" t="s">
        <v>85</v>
      </c>
      <c r="AY475" s="149" t="s">
        <v>137</v>
      </c>
      <c r="BK475" s="158">
        <f>SUM(BK476:BK488)</f>
        <v>0</v>
      </c>
    </row>
    <row r="476" spans="1:65" s="2" customFormat="1" ht="21.75" customHeight="1">
      <c r="A476" s="33"/>
      <c r="B476" s="161"/>
      <c r="C476" s="162" t="s">
        <v>1176</v>
      </c>
      <c r="D476" s="162" t="s">
        <v>139</v>
      </c>
      <c r="E476" s="163" t="s">
        <v>1177</v>
      </c>
      <c r="F476" s="164" t="s">
        <v>1178</v>
      </c>
      <c r="G476" s="165" t="s">
        <v>269</v>
      </c>
      <c r="H476" s="166">
        <v>23.6</v>
      </c>
      <c r="I476" s="167"/>
      <c r="J476" s="168">
        <f>ROUND(I476*H476,2)</f>
        <v>0</v>
      </c>
      <c r="K476" s="164" t="s">
        <v>1237</v>
      </c>
      <c r="L476" s="34"/>
      <c r="M476" s="169" t="s">
        <v>1</v>
      </c>
      <c r="N476" s="170" t="s">
        <v>42</v>
      </c>
      <c r="O476" s="59"/>
      <c r="P476" s="171">
        <f>O476*H476</f>
        <v>0</v>
      </c>
      <c r="Q476" s="171">
        <v>0.00043</v>
      </c>
      <c r="R476" s="171">
        <f>Q476*H476</f>
        <v>0.010148</v>
      </c>
      <c r="S476" s="171">
        <v>0</v>
      </c>
      <c r="T476" s="172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73" t="s">
        <v>244</v>
      </c>
      <c r="AT476" s="173" t="s">
        <v>139</v>
      </c>
      <c r="AU476" s="173" t="s">
        <v>87</v>
      </c>
      <c r="AY476" s="18" t="s">
        <v>137</v>
      </c>
      <c r="BE476" s="174">
        <f>IF(N476="základní",J476,0)</f>
        <v>0</v>
      </c>
      <c r="BF476" s="174">
        <f>IF(N476="snížená",J476,0)</f>
        <v>0</v>
      </c>
      <c r="BG476" s="174">
        <f>IF(N476="zákl. přenesená",J476,0)</f>
        <v>0</v>
      </c>
      <c r="BH476" s="174">
        <f>IF(N476="sníž. přenesená",J476,0)</f>
        <v>0</v>
      </c>
      <c r="BI476" s="174">
        <f>IF(N476="nulová",J476,0)</f>
        <v>0</v>
      </c>
      <c r="BJ476" s="18" t="s">
        <v>85</v>
      </c>
      <c r="BK476" s="174">
        <f>ROUND(I476*H476,2)</f>
        <v>0</v>
      </c>
      <c r="BL476" s="18" t="s">
        <v>244</v>
      </c>
      <c r="BM476" s="173" t="s">
        <v>1179</v>
      </c>
    </row>
    <row r="477" spans="2:51" s="13" customFormat="1" ht="12">
      <c r="B477" s="175"/>
      <c r="D477" s="176" t="s">
        <v>145</v>
      </c>
      <c r="E477" s="177" t="s">
        <v>1</v>
      </c>
      <c r="F477" s="178" t="s">
        <v>1180</v>
      </c>
      <c r="H477" s="177" t="s">
        <v>1</v>
      </c>
      <c r="I477" s="179"/>
      <c r="L477" s="175"/>
      <c r="M477" s="180"/>
      <c r="N477" s="181"/>
      <c r="O477" s="181"/>
      <c r="P477" s="181"/>
      <c r="Q477" s="181"/>
      <c r="R477" s="181"/>
      <c r="S477" s="181"/>
      <c r="T477" s="182"/>
      <c r="AT477" s="177" t="s">
        <v>145</v>
      </c>
      <c r="AU477" s="177" t="s">
        <v>87</v>
      </c>
      <c r="AV477" s="13" t="s">
        <v>85</v>
      </c>
      <c r="AW477" s="13" t="s">
        <v>33</v>
      </c>
      <c r="AX477" s="13" t="s">
        <v>77</v>
      </c>
      <c r="AY477" s="177" t="s">
        <v>137</v>
      </c>
    </row>
    <row r="478" spans="2:51" s="14" customFormat="1" ht="12">
      <c r="B478" s="183"/>
      <c r="D478" s="176" t="s">
        <v>145</v>
      </c>
      <c r="E478" s="184" t="s">
        <v>1</v>
      </c>
      <c r="F478" s="185" t="s">
        <v>1181</v>
      </c>
      <c r="H478" s="186">
        <v>12.6</v>
      </c>
      <c r="I478" s="187"/>
      <c r="L478" s="183"/>
      <c r="M478" s="188"/>
      <c r="N478" s="189"/>
      <c r="O478" s="189"/>
      <c r="P478" s="189"/>
      <c r="Q478" s="189"/>
      <c r="R478" s="189"/>
      <c r="S478" s="189"/>
      <c r="T478" s="190"/>
      <c r="AT478" s="184" t="s">
        <v>145</v>
      </c>
      <c r="AU478" s="184" t="s">
        <v>87</v>
      </c>
      <c r="AV478" s="14" t="s">
        <v>87</v>
      </c>
      <c r="AW478" s="14" t="s">
        <v>33</v>
      </c>
      <c r="AX478" s="14" t="s">
        <v>77</v>
      </c>
      <c r="AY478" s="184" t="s">
        <v>137</v>
      </c>
    </row>
    <row r="479" spans="2:51" s="13" customFormat="1" ht="12">
      <c r="B479" s="175"/>
      <c r="D479" s="176" t="s">
        <v>145</v>
      </c>
      <c r="E479" s="177" t="s">
        <v>1</v>
      </c>
      <c r="F479" s="178" t="s">
        <v>876</v>
      </c>
      <c r="H479" s="177" t="s">
        <v>1</v>
      </c>
      <c r="I479" s="179"/>
      <c r="L479" s="175"/>
      <c r="M479" s="180"/>
      <c r="N479" s="181"/>
      <c r="O479" s="181"/>
      <c r="P479" s="181"/>
      <c r="Q479" s="181"/>
      <c r="R479" s="181"/>
      <c r="S479" s="181"/>
      <c r="T479" s="182"/>
      <c r="AT479" s="177" t="s">
        <v>145</v>
      </c>
      <c r="AU479" s="177" t="s">
        <v>87</v>
      </c>
      <c r="AV479" s="13" t="s">
        <v>85</v>
      </c>
      <c r="AW479" s="13" t="s">
        <v>33</v>
      </c>
      <c r="AX479" s="13" t="s">
        <v>77</v>
      </c>
      <c r="AY479" s="177" t="s">
        <v>137</v>
      </c>
    </row>
    <row r="480" spans="2:51" s="14" customFormat="1" ht="12">
      <c r="B480" s="183"/>
      <c r="D480" s="176" t="s">
        <v>145</v>
      </c>
      <c r="E480" s="184" t="s">
        <v>1</v>
      </c>
      <c r="F480" s="185" t="s">
        <v>1182</v>
      </c>
      <c r="H480" s="186">
        <v>11</v>
      </c>
      <c r="I480" s="187"/>
      <c r="L480" s="183"/>
      <c r="M480" s="188"/>
      <c r="N480" s="189"/>
      <c r="O480" s="189"/>
      <c r="P480" s="189"/>
      <c r="Q480" s="189"/>
      <c r="R480" s="189"/>
      <c r="S480" s="189"/>
      <c r="T480" s="190"/>
      <c r="AT480" s="184" t="s">
        <v>145</v>
      </c>
      <c r="AU480" s="184" t="s">
        <v>87</v>
      </c>
      <c r="AV480" s="14" t="s">
        <v>87</v>
      </c>
      <c r="AW480" s="14" t="s">
        <v>33</v>
      </c>
      <c r="AX480" s="14" t="s">
        <v>77</v>
      </c>
      <c r="AY480" s="184" t="s">
        <v>137</v>
      </c>
    </row>
    <row r="481" spans="2:51" s="15" customFormat="1" ht="12">
      <c r="B481" s="191"/>
      <c r="D481" s="176" t="s">
        <v>145</v>
      </c>
      <c r="E481" s="192" t="s">
        <v>1</v>
      </c>
      <c r="F481" s="193" t="s">
        <v>149</v>
      </c>
      <c r="H481" s="194">
        <v>23.6</v>
      </c>
      <c r="I481" s="195"/>
      <c r="L481" s="191"/>
      <c r="M481" s="196"/>
      <c r="N481" s="197"/>
      <c r="O481" s="197"/>
      <c r="P481" s="197"/>
      <c r="Q481" s="197"/>
      <c r="R481" s="197"/>
      <c r="S481" s="197"/>
      <c r="T481" s="198"/>
      <c r="AT481" s="192" t="s">
        <v>145</v>
      </c>
      <c r="AU481" s="192" t="s">
        <v>87</v>
      </c>
      <c r="AV481" s="15" t="s">
        <v>143</v>
      </c>
      <c r="AW481" s="15" t="s">
        <v>33</v>
      </c>
      <c r="AX481" s="15" t="s">
        <v>85</v>
      </c>
      <c r="AY481" s="192" t="s">
        <v>137</v>
      </c>
    </row>
    <row r="482" spans="1:65" s="2" customFormat="1" ht="21.75" customHeight="1">
      <c r="A482" s="33"/>
      <c r="B482" s="161"/>
      <c r="C482" s="162" t="s">
        <v>1183</v>
      </c>
      <c r="D482" s="162" t="s">
        <v>139</v>
      </c>
      <c r="E482" s="163" t="s">
        <v>1184</v>
      </c>
      <c r="F482" s="164" t="s">
        <v>1185</v>
      </c>
      <c r="G482" s="165" t="s">
        <v>142</v>
      </c>
      <c r="H482" s="166">
        <v>21.295</v>
      </c>
      <c r="I482" s="167"/>
      <c r="J482" s="168">
        <f>ROUND(I482*H482,2)</f>
        <v>0</v>
      </c>
      <c r="K482" s="164" t="s">
        <v>1237</v>
      </c>
      <c r="L482" s="34"/>
      <c r="M482" s="169" t="s">
        <v>1</v>
      </c>
      <c r="N482" s="170" t="s">
        <v>42</v>
      </c>
      <c r="O482" s="59"/>
      <c r="P482" s="171">
        <f>O482*H482</f>
        <v>0</v>
      </c>
      <c r="Q482" s="171">
        <v>0.0075</v>
      </c>
      <c r="R482" s="171">
        <f>Q482*H482</f>
        <v>0.1597125</v>
      </c>
      <c r="S482" s="171">
        <v>0</v>
      </c>
      <c r="T482" s="172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73" t="s">
        <v>244</v>
      </c>
      <c r="AT482" s="173" t="s">
        <v>139</v>
      </c>
      <c r="AU482" s="173" t="s">
        <v>87</v>
      </c>
      <c r="AY482" s="18" t="s">
        <v>137</v>
      </c>
      <c r="BE482" s="174">
        <f>IF(N482="základní",J482,0)</f>
        <v>0</v>
      </c>
      <c r="BF482" s="174">
        <f>IF(N482="snížená",J482,0)</f>
        <v>0</v>
      </c>
      <c r="BG482" s="174">
        <f>IF(N482="zákl. přenesená",J482,0)</f>
        <v>0</v>
      </c>
      <c r="BH482" s="174">
        <f>IF(N482="sníž. přenesená",J482,0)</f>
        <v>0</v>
      </c>
      <c r="BI482" s="174">
        <f>IF(N482="nulová",J482,0)</f>
        <v>0</v>
      </c>
      <c r="BJ482" s="18" t="s">
        <v>85</v>
      </c>
      <c r="BK482" s="174">
        <f>ROUND(I482*H482,2)</f>
        <v>0</v>
      </c>
      <c r="BL482" s="18" t="s">
        <v>244</v>
      </c>
      <c r="BM482" s="173" t="s">
        <v>1186</v>
      </c>
    </row>
    <row r="483" spans="1:65" s="2" customFormat="1" ht="21.75" customHeight="1">
      <c r="A483" s="33"/>
      <c r="B483" s="161"/>
      <c r="C483" s="199" t="s">
        <v>1187</v>
      </c>
      <c r="D483" s="199" t="s">
        <v>253</v>
      </c>
      <c r="E483" s="200" t="s">
        <v>1188</v>
      </c>
      <c r="F483" s="201" t="s">
        <v>1189</v>
      </c>
      <c r="G483" s="202" t="s">
        <v>142</v>
      </c>
      <c r="H483" s="203">
        <v>25.766</v>
      </c>
      <c r="I483" s="204"/>
      <c r="J483" s="205">
        <f>ROUND(I483*H483,2)</f>
        <v>0</v>
      </c>
      <c r="K483" s="201" t="s">
        <v>1237</v>
      </c>
      <c r="L483" s="206"/>
      <c r="M483" s="207" t="s">
        <v>1</v>
      </c>
      <c r="N483" s="208" t="s">
        <v>42</v>
      </c>
      <c r="O483" s="59"/>
      <c r="P483" s="171">
        <f>O483*H483</f>
        <v>0</v>
      </c>
      <c r="Q483" s="171">
        <v>0.0177</v>
      </c>
      <c r="R483" s="171">
        <f>Q483*H483</f>
        <v>0.45605819999999997</v>
      </c>
      <c r="S483" s="171">
        <v>0</v>
      </c>
      <c r="T483" s="172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73" t="s">
        <v>343</v>
      </c>
      <c r="AT483" s="173" t="s">
        <v>253</v>
      </c>
      <c r="AU483" s="173" t="s">
        <v>87</v>
      </c>
      <c r="AY483" s="18" t="s">
        <v>137</v>
      </c>
      <c r="BE483" s="174">
        <f>IF(N483="základní",J483,0)</f>
        <v>0</v>
      </c>
      <c r="BF483" s="174">
        <f>IF(N483="snížená",J483,0)</f>
        <v>0</v>
      </c>
      <c r="BG483" s="174">
        <f>IF(N483="zákl. přenesená",J483,0)</f>
        <v>0</v>
      </c>
      <c r="BH483" s="174">
        <f>IF(N483="sníž. přenesená",J483,0)</f>
        <v>0</v>
      </c>
      <c r="BI483" s="174">
        <f>IF(N483="nulová",J483,0)</f>
        <v>0</v>
      </c>
      <c r="BJ483" s="18" t="s">
        <v>85</v>
      </c>
      <c r="BK483" s="174">
        <f>ROUND(I483*H483,2)</f>
        <v>0</v>
      </c>
      <c r="BL483" s="18" t="s">
        <v>244</v>
      </c>
      <c r="BM483" s="173" t="s">
        <v>1190</v>
      </c>
    </row>
    <row r="484" spans="2:51" s="14" customFormat="1" ht="12">
      <c r="B484" s="183"/>
      <c r="D484" s="176" t="s">
        <v>145</v>
      </c>
      <c r="E484" s="184" t="s">
        <v>1</v>
      </c>
      <c r="F484" s="185" t="s">
        <v>1191</v>
      </c>
      <c r="H484" s="186">
        <v>20.592</v>
      </c>
      <c r="I484" s="187"/>
      <c r="L484" s="183"/>
      <c r="M484" s="188"/>
      <c r="N484" s="189"/>
      <c r="O484" s="189"/>
      <c r="P484" s="189"/>
      <c r="Q484" s="189"/>
      <c r="R484" s="189"/>
      <c r="S484" s="189"/>
      <c r="T484" s="190"/>
      <c r="AT484" s="184" t="s">
        <v>145</v>
      </c>
      <c r="AU484" s="184" t="s">
        <v>87</v>
      </c>
      <c r="AV484" s="14" t="s">
        <v>87</v>
      </c>
      <c r="AW484" s="14" t="s">
        <v>33</v>
      </c>
      <c r="AX484" s="14" t="s">
        <v>77</v>
      </c>
      <c r="AY484" s="184" t="s">
        <v>137</v>
      </c>
    </row>
    <row r="485" spans="2:51" s="14" customFormat="1" ht="12">
      <c r="B485" s="183"/>
      <c r="D485" s="176" t="s">
        <v>145</v>
      </c>
      <c r="E485" s="184" t="s">
        <v>1</v>
      </c>
      <c r="F485" s="185" t="s">
        <v>1192</v>
      </c>
      <c r="H485" s="186">
        <v>2.832</v>
      </c>
      <c r="I485" s="187"/>
      <c r="L485" s="183"/>
      <c r="M485" s="188"/>
      <c r="N485" s="189"/>
      <c r="O485" s="189"/>
      <c r="P485" s="189"/>
      <c r="Q485" s="189"/>
      <c r="R485" s="189"/>
      <c r="S485" s="189"/>
      <c r="T485" s="190"/>
      <c r="AT485" s="184" t="s">
        <v>145</v>
      </c>
      <c r="AU485" s="184" t="s">
        <v>87</v>
      </c>
      <c r="AV485" s="14" t="s">
        <v>87</v>
      </c>
      <c r="AW485" s="14" t="s">
        <v>33</v>
      </c>
      <c r="AX485" s="14" t="s">
        <v>77</v>
      </c>
      <c r="AY485" s="184" t="s">
        <v>137</v>
      </c>
    </row>
    <row r="486" spans="2:51" s="15" customFormat="1" ht="12">
      <c r="B486" s="191"/>
      <c r="D486" s="176" t="s">
        <v>145</v>
      </c>
      <c r="E486" s="192" t="s">
        <v>1</v>
      </c>
      <c r="F486" s="193" t="s">
        <v>149</v>
      </c>
      <c r="H486" s="194">
        <v>23.424</v>
      </c>
      <c r="I486" s="195"/>
      <c r="L486" s="191"/>
      <c r="M486" s="196"/>
      <c r="N486" s="197"/>
      <c r="O486" s="197"/>
      <c r="P486" s="197"/>
      <c r="Q486" s="197"/>
      <c r="R486" s="197"/>
      <c r="S486" s="197"/>
      <c r="T486" s="198"/>
      <c r="AT486" s="192" t="s">
        <v>145</v>
      </c>
      <c r="AU486" s="192" t="s">
        <v>87</v>
      </c>
      <c r="AV486" s="15" t="s">
        <v>143</v>
      </c>
      <c r="AW486" s="15" t="s">
        <v>33</v>
      </c>
      <c r="AX486" s="15" t="s">
        <v>85</v>
      </c>
      <c r="AY486" s="192" t="s">
        <v>137</v>
      </c>
    </row>
    <row r="487" spans="2:51" s="14" customFormat="1" ht="12">
      <c r="B487" s="183"/>
      <c r="D487" s="176" t="s">
        <v>145</v>
      </c>
      <c r="F487" s="185" t="s">
        <v>1193</v>
      </c>
      <c r="H487" s="186">
        <v>25.766</v>
      </c>
      <c r="I487" s="187"/>
      <c r="L487" s="183"/>
      <c r="M487" s="188"/>
      <c r="N487" s="189"/>
      <c r="O487" s="189"/>
      <c r="P487" s="189"/>
      <c r="Q487" s="189"/>
      <c r="R487" s="189"/>
      <c r="S487" s="189"/>
      <c r="T487" s="190"/>
      <c r="AT487" s="184" t="s">
        <v>145</v>
      </c>
      <c r="AU487" s="184" t="s">
        <v>87</v>
      </c>
      <c r="AV487" s="14" t="s">
        <v>87</v>
      </c>
      <c r="AW487" s="14" t="s">
        <v>3</v>
      </c>
      <c r="AX487" s="14" t="s">
        <v>85</v>
      </c>
      <c r="AY487" s="184" t="s">
        <v>137</v>
      </c>
    </row>
    <row r="488" spans="1:65" s="2" customFormat="1" ht="21.75" customHeight="1">
      <c r="A488" s="33"/>
      <c r="B488" s="161"/>
      <c r="C488" s="162" t="s">
        <v>1194</v>
      </c>
      <c r="D488" s="162" t="s">
        <v>139</v>
      </c>
      <c r="E488" s="163" t="s">
        <v>1195</v>
      </c>
      <c r="F488" s="164" t="s">
        <v>1196</v>
      </c>
      <c r="G488" s="165" t="s">
        <v>516</v>
      </c>
      <c r="H488" s="209"/>
      <c r="I488" s="167"/>
      <c r="J488" s="168">
        <f>ROUND(I488*H488,2)</f>
        <v>0</v>
      </c>
      <c r="K488" s="164" t="s">
        <v>1237</v>
      </c>
      <c r="L488" s="34"/>
      <c r="M488" s="169" t="s">
        <v>1</v>
      </c>
      <c r="N488" s="170" t="s">
        <v>42</v>
      </c>
      <c r="O488" s="59"/>
      <c r="P488" s="171">
        <f>O488*H488</f>
        <v>0</v>
      </c>
      <c r="Q488" s="171">
        <v>0</v>
      </c>
      <c r="R488" s="171">
        <f>Q488*H488</f>
        <v>0</v>
      </c>
      <c r="S488" s="171">
        <v>0</v>
      </c>
      <c r="T488" s="172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73" t="s">
        <v>244</v>
      </c>
      <c r="AT488" s="173" t="s">
        <v>139</v>
      </c>
      <c r="AU488" s="173" t="s">
        <v>87</v>
      </c>
      <c r="AY488" s="18" t="s">
        <v>137</v>
      </c>
      <c r="BE488" s="174">
        <f>IF(N488="základní",J488,0)</f>
        <v>0</v>
      </c>
      <c r="BF488" s="174">
        <f>IF(N488="snížená",J488,0)</f>
        <v>0</v>
      </c>
      <c r="BG488" s="174">
        <f>IF(N488="zákl. přenesená",J488,0)</f>
        <v>0</v>
      </c>
      <c r="BH488" s="174">
        <f>IF(N488="sníž. přenesená",J488,0)</f>
        <v>0</v>
      </c>
      <c r="BI488" s="174">
        <f>IF(N488="nulová",J488,0)</f>
        <v>0</v>
      </c>
      <c r="BJ488" s="18" t="s">
        <v>85</v>
      </c>
      <c r="BK488" s="174">
        <f>ROUND(I488*H488,2)</f>
        <v>0</v>
      </c>
      <c r="BL488" s="18" t="s">
        <v>244</v>
      </c>
      <c r="BM488" s="173" t="s">
        <v>1197</v>
      </c>
    </row>
    <row r="489" spans="2:63" s="12" customFormat="1" ht="22.9" customHeight="1">
      <c r="B489" s="148"/>
      <c r="D489" s="149" t="s">
        <v>76</v>
      </c>
      <c r="E489" s="159" t="s">
        <v>1198</v>
      </c>
      <c r="F489" s="159" t="s">
        <v>1199</v>
      </c>
      <c r="I489" s="151"/>
      <c r="J489" s="160">
        <f>BK489</f>
        <v>0</v>
      </c>
      <c r="L489" s="148"/>
      <c r="M489" s="153"/>
      <c r="N489" s="154"/>
      <c r="O489" s="154"/>
      <c r="P489" s="155">
        <f>SUM(P490:P500)</f>
        <v>0</v>
      </c>
      <c r="Q489" s="154"/>
      <c r="R489" s="155">
        <f>SUM(R490:R500)</f>
        <v>0.040072319999999995</v>
      </c>
      <c r="S489" s="154"/>
      <c r="T489" s="156">
        <f>SUM(T490:T500)</f>
        <v>0</v>
      </c>
      <c r="AR489" s="149" t="s">
        <v>87</v>
      </c>
      <c r="AT489" s="157" t="s">
        <v>76</v>
      </c>
      <c r="AU489" s="157" t="s">
        <v>85</v>
      </c>
      <c r="AY489" s="149" t="s">
        <v>137</v>
      </c>
      <c r="BK489" s="158">
        <f>SUM(BK490:BK500)</f>
        <v>0</v>
      </c>
    </row>
    <row r="490" spans="1:65" s="2" customFormat="1" ht="21.75" customHeight="1">
      <c r="A490" s="33"/>
      <c r="B490" s="161"/>
      <c r="C490" s="162" t="s">
        <v>1200</v>
      </c>
      <c r="D490" s="162" t="s">
        <v>139</v>
      </c>
      <c r="E490" s="163" t="s">
        <v>1201</v>
      </c>
      <c r="F490" s="164" t="s">
        <v>1202</v>
      </c>
      <c r="G490" s="165" t="s">
        <v>142</v>
      </c>
      <c r="H490" s="166">
        <v>83.484</v>
      </c>
      <c r="I490" s="167"/>
      <c r="J490" s="168">
        <f>ROUND(I490*H490,2)</f>
        <v>0</v>
      </c>
      <c r="K490" s="164" t="s">
        <v>1237</v>
      </c>
      <c r="L490" s="34"/>
      <c r="M490" s="169" t="s">
        <v>1</v>
      </c>
      <c r="N490" s="170" t="s">
        <v>42</v>
      </c>
      <c r="O490" s="59"/>
      <c r="P490" s="171">
        <f>O490*H490</f>
        <v>0</v>
      </c>
      <c r="Q490" s="171">
        <v>0.0002</v>
      </c>
      <c r="R490" s="171">
        <f>Q490*H490</f>
        <v>0.0166968</v>
      </c>
      <c r="S490" s="171">
        <v>0</v>
      </c>
      <c r="T490" s="172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73" t="s">
        <v>244</v>
      </c>
      <c r="AT490" s="173" t="s">
        <v>139</v>
      </c>
      <c r="AU490" s="173" t="s">
        <v>87</v>
      </c>
      <c r="AY490" s="18" t="s">
        <v>137</v>
      </c>
      <c r="BE490" s="174">
        <f>IF(N490="základní",J490,0)</f>
        <v>0</v>
      </c>
      <c r="BF490" s="174">
        <f>IF(N490="snížená",J490,0)</f>
        <v>0</v>
      </c>
      <c r="BG490" s="174">
        <f>IF(N490="zákl. přenesená",J490,0)</f>
        <v>0</v>
      </c>
      <c r="BH490" s="174">
        <f>IF(N490="sníž. přenesená",J490,0)</f>
        <v>0</v>
      </c>
      <c r="BI490" s="174">
        <f>IF(N490="nulová",J490,0)</f>
        <v>0</v>
      </c>
      <c r="BJ490" s="18" t="s">
        <v>85</v>
      </c>
      <c r="BK490" s="174">
        <f>ROUND(I490*H490,2)</f>
        <v>0</v>
      </c>
      <c r="BL490" s="18" t="s">
        <v>244</v>
      </c>
      <c r="BM490" s="173" t="s">
        <v>1203</v>
      </c>
    </row>
    <row r="491" spans="2:51" s="13" customFormat="1" ht="12">
      <c r="B491" s="175"/>
      <c r="D491" s="176" t="s">
        <v>145</v>
      </c>
      <c r="E491" s="177" t="s">
        <v>1</v>
      </c>
      <c r="F491" s="178" t="s">
        <v>1204</v>
      </c>
      <c r="H491" s="177" t="s">
        <v>1</v>
      </c>
      <c r="I491" s="179"/>
      <c r="L491" s="175"/>
      <c r="M491" s="180"/>
      <c r="N491" s="181"/>
      <c r="O491" s="181"/>
      <c r="P491" s="181"/>
      <c r="Q491" s="181"/>
      <c r="R491" s="181"/>
      <c r="S491" s="181"/>
      <c r="T491" s="182"/>
      <c r="AT491" s="177" t="s">
        <v>145</v>
      </c>
      <c r="AU491" s="177" t="s">
        <v>87</v>
      </c>
      <c r="AV491" s="13" t="s">
        <v>85</v>
      </c>
      <c r="AW491" s="13" t="s">
        <v>33</v>
      </c>
      <c r="AX491" s="13" t="s">
        <v>77</v>
      </c>
      <c r="AY491" s="177" t="s">
        <v>137</v>
      </c>
    </row>
    <row r="492" spans="2:51" s="14" customFormat="1" ht="12">
      <c r="B492" s="183"/>
      <c r="D492" s="176" t="s">
        <v>145</v>
      </c>
      <c r="E492" s="184" t="s">
        <v>1</v>
      </c>
      <c r="F492" s="185" t="s">
        <v>864</v>
      </c>
      <c r="H492" s="186">
        <v>18.72</v>
      </c>
      <c r="I492" s="187"/>
      <c r="L492" s="183"/>
      <c r="M492" s="188"/>
      <c r="N492" s="189"/>
      <c r="O492" s="189"/>
      <c r="P492" s="189"/>
      <c r="Q492" s="189"/>
      <c r="R492" s="189"/>
      <c r="S492" s="189"/>
      <c r="T492" s="190"/>
      <c r="AT492" s="184" t="s">
        <v>145</v>
      </c>
      <c r="AU492" s="184" t="s">
        <v>87</v>
      </c>
      <c r="AV492" s="14" t="s">
        <v>87</v>
      </c>
      <c r="AW492" s="14" t="s">
        <v>33</v>
      </c>
      <c r="AX492" s="14" t="s">
        <v>77</v>
      </c>
      <c r="AY492" s="184" t="s">
        <v>137</v>
      </c>
    </row>
    <row r="493" spans="2:51" s="16" customFormat="1" ht="12">
      <c r="B493" s="215"/>
      <c r="D493" s="176" t="s">
        <v>145</v>
      </c>
      <c r="E493" s="216" t="s">
        <v>1</v>
      </c>
      <c r="F493" s="217" t="s">
        <v>705</v>
      </c>
      <c r="H493" s="218">
        <v>18.72</v>
      </c>
      <c r="I493" s="219"/>
      <c r="L493" s="215"/>
      <c r="M493" s="220"/>
      <c r="N493" s="221"/>
      <c r="O493" s="221"/>
      <c r="P493" s="221"/>
      <c r="Q493" s="221"/>
      <c r="R493" s="221"/>
      <c r="S493" s="221"/>
      <c r="T493" s="222"/>
      <c r="AT493" s="216" t="s">
        <v>145</v>
      </c>
      <c r="AU493" s="216" t="s">
        <v>87</v>
      </c>
      <c r="AV493" s="16" t="s">
        <v>154</v>
      </c>
      <c r="AW493" s="16" t="s">
        <v>33</v>
      </c>
      <c r="AX493" s="16" t="s">
        <v>77</v>
      </c>
      <c r="AY493" s="216" t="s">
        <v>137</v>
      </c>
    </row>
    <row r="494" spans="2:51" s="13" customFormat="1" ht="12">
      <c r="B494" s="175"/>
      <c r="D494" s="176" t="s">
        <v>145</v>
      </c>
      <c r="E494" s="177" t="s">
        <v>1</v>
      </c>
      <c r="F494" s="178" t="s">
        <v>871</v>
      </c>
      <c r="H494" s="177" t="s">
        <v>1</v>
      </c>
      <c r="I494" s="179"/>
      <c r="L494" s="175"/>
      <c r="M494" s="180"/>
      <c r="N494" s="181"/>
      <c r="O494" s="181"/>
      <c r="P494" s="181"/>
      <c r="Q494" s="181"/>
      <c r="R494" s="181"/>
      <c r="S494" s="181"/>
      <c r="T494" s="182"/>
      <c r="AT494" s="177" t="s">
        <v>145</v>
      </c>
      <c r="AU494" s="177" t="s">
        <v>87</v>
      </c>
      <c r="AV494" s="13" t="s">
        <v>85</v>
      </c>
      <c r="AW494" s="13" t="s">
        <v>33</v>
      </c>
      <c r="AX494" s="13" t="s">
        <v>77</v>
      </c>
      <c r="AY494" s="177" t="s">
        <v>137</v>
      </c>
    </row>
    <row r="495" spans="2:51" s="14" customFormat="1" ht="12">
      <c r="B495" s="183"/>
      <c r="D495" s="176" t="s">
        <v>145</v>
      </c>
      <c r="E495" s="184" t="s">
        <v>1</v>
      </c>
      <c r="F495" s="185" t="s">
        <v>1205</v>
      </c>
      <c r="H495" s="186">
        <v>34.438</v>
      </c>
      <c r="I495" s="187"/>
      <c r="L495" s="183"/>
      <c r="M495" s="188"/>
      <c r="N495" s="189"/>
      <c r="O495" s="189"/>
      <c r="P495" s="189"/>
      <c r="Q495" s="189"/>
      <c r="R495" s="189"/>
      <c r="S495" s="189"/>
      <c r="T495" s="190"/>
      <c r="AT495" s="184" t="s">
        <v>145</v>
      </c>
      <c r="AU495" s="184" t="s">
        <v>87</v>
      </c>
      <c r="AV495" s="14" t="s">
        <v>87</v>
      </c>
      <c r="AW495" s="14" t="s">
        <v>33</v>
      </c>
      <c r="AX495" s="14" t="s">
        <v>77</v>
      </c>
      <c r="AY495" s="184" t="s">
        <v>137</v>
      </c>
    </row>
    <row r="496" spans="2:51" s="13" customFormat="1" ht="12">
      <c r="B496" s="175"/>
      <c r="D496" s="176" t="s">
        <v>145</v>
      </c>
      <c r="E496" s="177" t="s">
        <v>1</v>
      </c>
      <c r="F496" s="178" t="s">
        <v>876</v>
      </c>
      <c r="H496" s="177" t="s">
        <v>1</v>
      </c>
      <c r="I496" s="179"/>
      <c r="L496" s="175"/>
      <c r="M496" s="180"/>
      <c r="N496" s="181"/>
      <c r="O496" s="181"/>
      <c r="P496" s="181"/>
      <c r="Q496" s="181"/>
      <c r="R496" s="181"/>
      <c r="S496" s="181"/>
      <c r="T496" s="182"/>
      <c r="AT496" s="177" t="s">
        <v>145</v>
      </c>
      <c r="AU496" s="177" t="s">
        <v>87</v>
      </c>
      <c r="AV496" s="13" t="s">
        <v>85</v>
      </c>
      <c r="AW496" s="13" t="s">
        <v>33</v>
      </c>
      <c r="AX496" s="13" t="s">
        <v>77</v>
      </c>
      <c r="AY496" s="177" t="s">
        <v>137</v>
      </c>
    </row>
    <row r="497" spans="2:51" s="14" customFormat="1" ht="12">
      <c r="B497" s="183"/>
      <c r="D497" s="176" t="s">
        <v>145</v>
      </c>
      <c r="E497" s="184" t="s">
        <v>1</v>
      </c>
      <c r="F497" s="185" t="s">
        <v>1206</v>
      </c>
      <c r="H497" s="186">
        <v>30.326</v>
      </c>
      <c r="I497" s="187"/>
      <c r="L497" s="183"/>
      <c r="M497" s="188"/>
      <c r="N497" s="189"/>
      <c r="O497" s="189"/>
      <c r="P497" s="189"/>
      <c r="Q497" s="189"/>
      <c r="R497" s="189"/>
      <c r="S497" s="189"/>
      <c r="T497" s="190"/>
      <c r="AT497" s="184" t="s">
        <v>145</v>
      </c>
      <c r="AU497" s="184" t="s">
        <v>87</v>
      </c>
      <c r="AV497" s="14" t="s">
        <v>87</v>
      </c>
      <c r="AW497" s="14" t="s">
        <v>33</v>
      </c>
      <c r="AX497" s="14" t="s">
        <v>77</v>
      </c>
      <c r="AY497" s="184" t="s">
        <v>137</v>
      </c>
    </row>
    <row r="498" spans="2:51" s="15" customFormat="1" ht="12">
      <c r="B498" s="191"/>
      <c r="D498" s="176" t="s">
        <v>145</v>
      </c>
      <c r="E498" s="192" t="s">
        <v>1</v>
      </c>
      <c r="F498" s="193" t="s">
        <v>149</v>
      </c>
      <c r="H498" s="194">
        <v>83.484</v>
      </c>
      <c r="I498" s="195"/>
      <c r="L498" s="191"/>
      <c r="M498" s="196"/>
      <c r="N498" s="197"/>
      <c r="O498" s="197"/>
      <c r="P498" s="197"/>
      <c r="Q498" s="197"/>
      <c r="R498" s="197"/>
      <c r="S498" s="197"/>
      <c r="T498" s="198"/>
      <c r="AT498" s="192" t="s">
        <v>145</v>
      </c>
      <c r="AU498" s="192" t="s">
        <v>87</v>
      </c>
      <c r="AV498" s="15" t="s">
        <v>143</v>
      </c>
      <c r="AW498" s="15" t="s">
        <v>33</v>
      </c>
      <c r="AX498" s="15" t="s">
        <v>85</v>
      </c>
      <c r="AY498" s="192" t="s">
        <v>137</v>
      </c>
    </row>
    <row r="499" spans="1:65" s="2" customFormat="1" ht="21.75" customHeight="1">
      <c r="A499" s="33"/>
      <c r="B499" s="161"/>
      <c r="C499" s="162" t="s">
        <v>1207</v>
      </c>
      <c r="D499" s="162" t="s">
        <v>139</v>
      </c>
      <c r="E499" s="163" t="s">
        <v>1208</v>
      </c>
      <c r="F499" s="164" t="s">
        <v>1209</v>
      </c>
      <c r="G499" s="165" t="s">
        <v>142</v>
      </c>
      <c r="H499" s="166">
        <v>83.484</v>
      </c>
      <c r="I499" s="167"/>
      <c r="J499" s="168">
        <f>ROUND(I499*H499,2)</f>
        <v>0</v>
      </c>
      <c r="K499" s="164" t="s">
        <v>1237</v>
      </c>
      <c r="L499" s="34"/>
      <c r="M499" s="169" t="s">
        <v>1</v>
      </c>
      <c r="N499" s="170" t="s">
        <v>42</v>
      </c>
      <c r="O499" s="59"/>
      <c r="P499" s="171">
        <f>O499*H499</f>
        <v>0</v>
      </c>
      <c r="Q499" s="171">
        <v>0.00028</v>
      </c>
      <c r="R499" s="171">
        <f>Q499*H499</f>
        <v>0.023375519999999997</v>
      </c>
      <c r="S499" s="171">
        <v>0</v>
      </c>
      <c r="T499" s="172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73" t="s">
        <v>244</v>
      </c>
      <c r="AT499" s="173" t="s">
        <v>139</v>
      </c>
      <c r="AU499" s="173" t="s">
        <v>87</v>
      </c>
      <c r="AY499" s="18" t="s">
        <v>137</v>
      </c>
      <c r="BE499" s="174">
        <f>IF(N499="základní",J499,0)</f>
        <v>0</v>
      </c>
      <c r="BF499" s="174">
        <f>IF(N499="snížená",J499,0)</f>
        <v>0</v>
      </c>
      <c r="BG499" s="174">
        <f>IF(N499="zákl. přenesená",J499,0)</f>
        <v>0</v>
      </c>
      <c r="BH499" s="174">
        <f>IF(N499="sníž. přenesená",J499,0)</f>
        <v>0</v>
      </c>
      <c r="BI499" s="174">
        <f>IF(N499="nulová",J499,0)</f>
        <v>0</v>
      </c>
      <c r="BJ499" s="18" t="s">
        <v>85</v>
      </c>
      <c r="BK499" s="174">
        <f>ROUND(I499*H499,2)</f>
        <v>0</v>
      </c>
      <c r="BL499" s="18" t="s">
        <v>244</v>
      </c>
      <c r="BM499" s="173" t="s">
        <v>1210</v>
      </c>
    </row>
    <row r="500" spans="2:51" s="14" customFormat="1" ht="12">
      <c r="B500" s="183"/>
      <c r="D500" s="176" t="s">
        <v>145</v>
      </c>
      <c r="E500" s="184" t="s">
        <v>1</v>
      </c>
      <c r="F500" s="185" t="s">
        <v>1211</v>
      </c>
      <c r="H500" s="186">
        <v>83.484</v>
      </c>
      <c r="I500" s="187"/>
      <c r="L500" s="183"/>
      <c r="M500" s="223"/>
      <c r="N500" s="224"/>
      <c r="O500" s="224"/>
      <c r="P500" s="224"/>
      <c r="Q500" s="224"/>
      <c r="R500" s="224"/>
      <c r="S500" s="224"/>
      <c r="T500" s="225"/>
      <c r="AT500" s="184" t="s">
        <v>145</v>
      </c>
      <c r="AU500" s="184" t="s">
        <v>87</v>
      </c>
      <c r="AV500" s="14" t="s">
        <v>87</v>
      </c>
      <c r="AW500" s="14" t="s">
        <v>33</v>
      </c>
      <c r="AX500" s="14" t="s">
        <v>85</v>
      </c>
      <c r="AY500" s="184" t="s">
        <v>137</v>
      </c>
    </row>
    <row r="501" spans="1:31" s="2" customFormat="1" ht="6.95" customHeight="1">
      <c r="A501" s="33"/>
      <c r="B501" s="48"/>
      <c r="C501" s="49"/>
      <c r="D501" s="49"/>
      <c r="E501" s="49"/>
      <c r="F501" s="49"/>
      <c r="G501" s="49"/>
      <c r="H501" s="49"/>
      <c r="I501" s="121"/>
      <c r="J501" s="49"/>
      <c r="K501" s="49"/>
      <c r="L501" s="34"/>
      <c r="M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</row>
  </sheetData>
  <autoFilter ref="C135:K500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28"/>
  <sheetViews>
    <sheetView showGridLines="0" workbookViewId="0" topLeftCell="A100">
      <selection activeCell="J112" sqref="J11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8" t="s">
        <v>96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87</v>
      </c>
    </row>
    <row r="4" spans="2:46" s="1" customFormat="1" ht="24.95" customHeight="1">
      <c r="B4" s="21"/>
      <c r="D4" s="22" t="s">
        <v>97</v>
      </c>
      <c r="I4" s="94"/>
      <c r="L4" s="21"/>
      <c r="M4" s="96" t="s">
        <v>10</v>
      </c>
      <c r="AT4" s="18" t="s">
        <v>3</v>
      </c>
    </row>
    <row r="5" spans="2:12" s="1" customFormat="1" ht="6.95" customHeight="1">
      <c r="B5" s="21"/>
      <c r="I5" s="94"/>
      <c r="L5" s="21"/>
    </row>
    <row r="6" spans="2:12" s="1" customFormat="1" ht="12" customHeight="1">
      <c r="B6" s="21"/>
      <c r="D6" s="28" t="s">
        <v>16</v>
      </c>
      <c r="I6" s="94"/>
      <c r="L6" s="21"/>
    </row>
    <row r="7" spans="2:12" s="1" customFormat="1" ht="16.5" customHeight="1">
      <c r="B7" s="21"/>
      <c r="E7" s="266" t="str">
        <f>'Rekapitulace stavby'!K6</f>
        <v>Obnova školního sportoviště-otevřené hřiště</v>
      </c>
      <c r="F7" s="267"/>
      <c r="G7" s="267"/>
      <c r="H7" s="267"/>
      <c r="I7" s="94"/>
      <c r="L7" s="21"/>
    </row>
    <row r="8" spans="1:31" s="2" customFormat="1" ht="12" customHeight="1">
      <c r="A8" s="33"/>
      <c r="B8" s="34"/>
      <c r="C8" s="33"/>
      <c r="D8" s="28" t="s">
        <v>98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43" t="s">
        <v>1212</v>
      </c>
      <c r="F9" s="265"/>
      <c r="G9" s="265"/>
      <c r="H9" s="265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9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98" t="s">
        <v>22</v>
      </c>
      <c r="J12" s="56">
        <f>'Rekapitulace stavby'!AN8</f>
        <v>44793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98" t="s">
        <v>24</v>
      </c>
      <c r="J14" s="26" t="s">
        <v>25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8" t="str">
        <f>'Rekapitulace stavby'!E14</f>
        <v>Vyplň údaj</v>
      </c>
      <c r="F18" s="260"/>
      <c r="G18" s="260"/>
      <c r="H18" s="260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24</v>
      </c>
      <c r="J20" s="26" t="s">
        <v>31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8" t="s">
        <v>27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4" t="s">
        <v>1</v>
      </c>
      <c r="F27" s="264"/>
      <c r="G27" s="264"/>
      <c r="H27" s="26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ROUND(J118,2)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6" t="s">
        <v>41</v>
      </c>
      <c r="E33" s="28" t="s">
        <v>42</v>
      </c>
      <c r="F33" s="107">
        <f>ROUND((SUM(BE118:BE127)),2)</f>
        <v>0</v>
      </c>
      <c r="G33" s="33"/>
      <c r="H33" s="33"/>
      <c r="I33" s="108">
        <v>0.21</v>
      </c>
      <c r="J33" s="107">
        <f>ROUND(((SUM(BE118:BE127))*I33),2)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7">
        <f>ROUND((SUM(BF118:BF127)),2)</f>
        <v>0</v>
      </c>
      <c r="G34" s="33"/>
      <c r="H34" s="33"/>
      <c r="I34" s="108">
        <v>0.15</v>
      </c>
      <c r="J34" s="107">
        <f>ROUND(((SUM(BF118:BF127))*I34),2)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ROUND((SUM(BG118:BG127)),2)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ROUND((SUM(BH118:BH127)),2)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ROUND((SUM(BI118:BI127)),2)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4"/>
      <c r="L41" s="21"/>
    </row>
    <row r="42" spans="2:12" s="1" customFormat="1" ht="14.45" customHeight="1">
      <c r="B42" s="21"/>
      <c r="I42" s="94"/>
      <c r="L42" s="21"/>
    </row>
    <row r="43" spans="2:12" s="1" customFormat="1" ht="14.45" customHeight="1">
      <c r="B43" s="21"/>
      <c r="I43" s="94"/>
      <c r="L43" s="21"/>
    </row>
    <row r="44" spans="2:12" s="1" customFormat="1" ht="14.45" customHeight="1">
      <c r="B44" s="21"/>
      <c r="I44" s="94"/>
      <c r="L44" s="21"/>
    </row>
    <row r="45" spans="2:12" s="1" customFormat="1" ht="14.45" customHeight="1">
      <c r="B45" s="21"/>
      <c r="I45" s="94"/>
      <c r="L45" s="21"/>
    </row>
    <row r="46" spans="2:12" s="1" customFormat="1" ht="14.45" customHeight="1">
      <c r="B46" s="21"/>
      <c r="I46" s="94"/>
      <c r="L46" s="21"/>
    </row>
    <row r="47" spans="2:12" s="1" customFormat="1" ht="14.45" customHeight="1">
      <c r="B47" s="21"/>
      <c r="I47" s="94"/>
      <c r="L47" s="21"/>
    </row>
    <row r="48" spans="2:12" s="1" customFormat="1" ht="14.45" customHeight="1">
      <c r="B48" s="21"/>
      <c r="I48" s="94"/>
      <c r="L48" s="21"/>
    </row>
    <row r="49" spans="2:12" s="1" customFormat="1" ht="14.45" customHeight="1">
      <c r="B49" s="21"/>
      <c r="I49" s="94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100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6" t="str">
        <f>E7</f>
        <v>Obnova školního sportoviště-otevřené hřiště</v>
      </c>
      <c r="F85" s="267"/>
      <c r="G85" s="267"/>
      <c r="H85" s="267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98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43" t="str">
        <f>E9</f>
        <v>04 - SO 04 Příprava pro osvětlení hřiště</v>
      </c>
      <c r="F87" s="265"/>
      <c r="G87" s="265"/>
      <c r="H87" s="265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Kutná Hora</v>
      </c>
      <c r="G89" s="33"/>
      <c r="H89" s="33"/>
      <c r="I89" s="98" t="s">
        <v>22</v>
      </c>
      <c r="J89" s="56">
        <f>IF(J12="","",J12)</f>
        <v>44793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0.15" customHeight="1">
      <c r="A91" s="33"/>
      <c r="B91" s="34"/>
      <c r="C91" s="28" t="s">
        <v>23</v>
      </c>
      <c r="D91" s="33"/>
      <c r="E91" s="33"/>
      <c r="F91" s="26" t="str">
        <f>E15</f>
        <v>SOŠ a SOU řemesel, Kutná Hora, Čáslavská 202</v>
      </c>
      <c r="G91" s="33"/>
      <c r="H91" s="33"/>
      <c r="I91" s="98" t="s">
        <v>30</v>
      </c>
      <c r="J91" s="31" t="str">
        <f>E21</f>
        <v>Pitter Design, s.r.o.Schulhoffova 1632  Pardubice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101</v>
      </c>
      <c r="D94" s="109"/>
      <c r="E94" s="109"/>
      <c r="F94" s="109"/>
      <c r="G94" s="109"/>
      <c r="H94" s="109"/>
      <c r="I94" s="124"/>
      <c r="J94" s="125" t="s">
        <v>102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103</v>
      </c>
      <c r="D96" s="33"/>
      <c r="E96" s="33"/>
      <c r="F96" s="33"/>
      <c r="G96" s="33"/>
      <c r="H96" s="33"/>
      <c r="I96" s="97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104</v>
      </c>
    </row>
    <row r="97" spans="2:12" s="9" customFormat="1" ht="24.95" customHeight="1">
      <c r="B97" s="127"/>
      <c r="D97" s="128" t="s">
        <v>114</v>
      </c>
      <c r="E97" s="129"/>
      <c r="F97" s="129"/>
      <c r="G97" s="129"/>
      <c r="H97" s="129"/>
      <c r="I97" s="130"/>
      <c r="J97" s="131">
        <f>J119</f>
        <v>0</v>
      </c>
      <c r="L97" s="127"/>
    </row>
    <row r="98" spans="2:12" s="10" customFormat="1" ht="19.9" customHeight="1">
      <c r="B98" s="132"/>
      <c r="D98" s="133" t="s">
        <v>1213</v>
      </c>
      <c r="E98" s="134"/>
      <c r="F98" s="134"/>
      <c r="G98" s="134"/>
      <c r="H98" s="134"/>
      <c r="I98" s="135"/>
      <c r="J98" s="136">
        <f>J120</f>
        <v>0</v>
      </c>
      <c r="L98" s="132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97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121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122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122</v>
      </c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16</v>
      </c>
      <c r="D107" s="33"/>
      <c r="E107" s="33"/>
      <c r="F107" s="33"/>
      <c r="G107" s="33"/>
      <c r="H107" s="33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66" t="str">
        <f>E7</f>
        <v>Obnova školního sportoviště-otevřené hřiště</v>
      </c>
      <c r="F108" s="267"/>
      <c r="G108" s="267"/>
      <c r="H108" s="267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98</v>
      </c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43" t="str">
        <f>E9</f>
        <v>04 - SO 04 Příprava pro osvětlení hřiště</v>
      </c>
      <c r="F110" s="265"/>
      <c r="G110" s="265"/>
      <c r="H110" s="265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20</v>
      </c>
      <c r="D112" s="33"/>
      <c r="E112" s="33"/>
      <c r="F112" s="26" t="str">
        <f>F12</f>
        <v>Kutná Hora</v>
      </c>
      <c r="G112" s="33"/>
      <c r="H112" s="33"/>
      <c r="I112" s="98" t="s">
        <v>22</v>
      </c>
      <c r="J112" s="56">
        <v>44793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40.15" customHeight="1">
      <c r="A114" s="33"/>
      <c r="B114" s="34"/>
      <c r="C114" s="28" t="s">
        <v>23</v>
      </c>
      <c r="D114" s="33"/>
      <c r="E114" s="33"/>
      <c r="F114" s="26" t="str">
        <f>E15</f>
        <v>SOŠ a SOU řemesel, Kutná Hora, Čáslavská 202</v>
      </c>
      <c r="G114" s="33"/>
      <c r="H114" s="33"/>
      <c r="I114" s="98" t="s">
        <v>30</v>
      </c>
      <c r="J114" s="31" t="str">
        <f>E21</f>
        <v>Pitter Design, s.r.o.Schulhoffova 1632  Pardubice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28</v>
      </c>
      <c r="D115" s="33"/>
      <c r="E115" s="33"/>
      <c r="F115" s="26" t="str">
        <f>IF(E18="","",E18)</f>
        <v>Vyplň údaj</v>
      </c>
      <c r="G115" s="33"/>
      <c r="H115" s="33"/>
      <c r="I115" s="98" t="s">
        <v>34</v>
      </c>
      <c r="J115" s="31" t="str">
        <f>E24</f>
        <v xml:space="preserve"> 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9.25" customHeight="1">
      <c r="A117" s="137"/>
      <c r="B117" s="138"/>
      <c r="C117" s="139" t="s">
        <v>123</v>
      </c>
      <c r="D117" s="140" t="s">
        <v>62</v>
      </c>
      <c r="E117" s="140" t="s">
        <v>58</v>
      </c>
      <c r="F117" s="140" t="s">
        <v>59</v>
      </c>
      <c r="G117" s="140" t="s">
        <v>124</v>
      </c>
      <c r="H117" s="140" t="s">
        <v>125</v>
      </c>
      <c r="I117" s="141" t="s">
        <v>126</v>
      </c>
      <c r="J117" s="140" t="s">
        <v>102</v>
      </c>
      <c r="K117" s="142" t="s">
        <v>127</v>
      </c>
      <c r="L117" s="143"/>
      <c r="M117" s="63" t="s">
        <v>1</v>
      </c>
      <c r="N117" s="64" t="s">
        <v>41</v>
      </c>
      <c r="O117" s="64" t="s">
        <v>128</v>
      </c>
      <c r="P117" s="64" t="s">
        <v>129</v>
      </c>
      <c r="Q117" s="64" t="s">
        <v>130</v>
      </c>
      <c r="R117" s="64" t="s">
        <v>131</v>
      </c>
      <c r="S117" s="64" t="s">
        <v>132</v>
      </c>
      <c r="T117" s="65" t="s">
        <v>133</v>
      </c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</row>
    <row r="118" spans="1:63" s="2" customFormat="1" ht="22.9" customHeight="1">
      <c r="A118" s="33"/>
      <c r="B118" s="34"/>
      <c r="C118" s="70" t="s">
        <v>134</v>
      </c>
      <c r="D118" s="33"/>
      <c r="E118" s="33"/>
      <c r="F118" s="33"/>
      <c r="G118" s="33"/>
      <c r="H118" s="33"/>
      <c r="I118" s="97"/>
      <c r="J118" s="144">
        <f>BK118</f>
        <v>0</v>
      </c>
      <c r="K118" s="33"/>
      <c r="L118" s="34"/>
      <c r="M118" s="66"/>
      <c r="N118" s="57"/>
      <c r="O118" s="67"/>
      <c r="P118" s="145">
        <f>P119</f>
        <v>0</v>
      </c>
      <c r="Q118" s="67"/>
      <c r="R118" s="145">
        <f>R119</f>
        <v>0</v>
      </c>
      <c r="S118" s="67"/>
      <c r="T118" s="146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76</v>
      </c>
      <c r="AU118" s="18" t="s">
        <v>104</v>
      </c>
      <c r="BK118" s="147">
        <f>BK119</f>
        <v>0</v>
      </c>
    </row>
    <row r="119" spans="2:63" s="12" customFormat="1" ht="25.9" customHeight="1">
      <c r="B119" s="148"/>
      <c r="D119" s="149" t="s">
        <v>76</v>
      </c>
      <c r="E119" s="150" t="s">
        <v>500</v>
      </c>
      <c r="F119" s="150" t="s">
        <v>501</v>
      </c>
      <c r="I119" s="151"/>
      <c r="J119" s="152">
        <f>BK119</f>
        <v>0</v>
      </c>
      <c r="L119" s="148"/>
      <c r="M119" s="153"/>
      <c r="N119" s="154"/>
      <c r="O119" s="154"/>
      <c r="P119" s="155">
        <f>P120</f>
        <v>0</v>
      </c>
      <c r="Q119" s="154"/>
      <c r="R119" s="155">
        <f>R120</f>
        <v>0</v>
      </c>
      <c r="S119" s="154"/>
      <c r="T119" s="156">
        <f>T120</f>
        <v>0</v>
      </c>
      <c r="AR119" s="149" t="s">
        <v>87</v>
      </c>
      <c r="AT119" s="157" t="s">
        <v>76</v>
      </c>
      <c r="AU119" s="157" t="s">
        <v>77</v>
      </c>
      <c r="AY119" s="149" t="s">
        <v>137</v>
      </c>
      <c r="BK119" s="158">
        <f>BK120</f>
        <v>0</v>
      </c>
    </row>
    <row r="120" spans="2:63" s="12" customFormat="1" ht="22.9" customHeight="1">
      <c r="B120" s="148"/>
      <c r="D120" s="149" t="s">
        <v>76</v>
      </c>
      <c r="E120" s="159" t="s">
        <v>1214</v>
      </c>
      <c r="F120" s="159" t="s">
        <v>1215</v>
      </c>
      <c r="I120" s="151"/>
      <c r="J120" s="160">
        <f>BK120</f>
        <v>0</v>
      </c>
      <c r="L120" s="148"/>
      <c r="M120" s="153"/>
      <c r="N120" s="154"/>
      <c r="O120" s="154"/>
      <c r="P120" s="155">
        <f>SUM(P121:P127)</f>
        <v>0</v>
      </c>
      <c r="Q120" s="154"/>
      <c r="R120" s="155">
        <f>SUM(R121:R127)</f>
        <v>0</v>
      </c>
      <c r="S120" s="154"/>
      <c r="T120" s="156">
        <f>SUM(T121:T127)</f>
        <v>0</v>
      </c>
      <c r="AR120" s="149" t="s">
        <v>87</v>
      </c>
      <c r="AT120" s="157" t="s">
        <v>76</v>
      </c>
      <c r="AU120" s="157" t="s">
        <v>85</v>
      </c>
      <c r="AY120" s="149" t="s">
        <v>137</v>
      </c>
      <c r="BK120" s="158">
        <f>SUM(BK121:BK127)</f>
        <v>0</v>
      </c>
    </row>
    <row r="121" spans="1:65" s="2" customFormat="1" ht="16.5" customHeight="1">
      <c r="A121" s="33"/>
      <c r="B121" s="161"/>
      <c r="C121" s="162" t="s">
        <v>85</v>
      </c>
      <c r="D121" s="162" t="s">
        <v>139</v>
      </c>
      <c r="E121" s="163" t="s">
        <v>1216</v>
      </c>
      <c r="F121" s="164" t="s">
        <v>1238</v>
      </c>
      <c r="G121" s="165" t="s">
        <v>269</v>
      </c>
      <c r="H121" s="166">
        <v>100</v>
      </c>
      <c r="I121" s="167"/>
      <c r="J121" s="168">
        <f aca="true" t="shared" si="0" ref="J121:J127">ROUND(I121*H121,2)</f>
        <v>0</v>
      </c>
      <c r="K121" s="164" t="s">
        <v>1</v>
      </c>
      <c r="L121" s="34"/>
      <c r="M121" s="169" t="s">
        <v>1</v>
      </c>
      <c r="N121" s="170" t="s">
        <v>42</v>
      </c>
      <c r="O121" s="59"/>
      <c r="P121" s="171">
        <f aca="true" t="shared" si="1" ref="P121:P127">O121*H121</f>
        <v>0</v>
      </c>
      <c r="Q121" s="171">
        <v>0</v>
      </c>
      <c r="R121" s="171">
        <f aca="true" t="shared" si="2" ref="R121:R127">Q121*H121</f>
        <v>0</v>
      </c>
      <c r="S121" s="171">
        <v>0</v>
      </c>
      <c r="T121" s="172">
        <f aca="true" t="shared" si="3" ref="T121:T127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3" t="s">
        <v>143</v>
      </c>
      <c r="AT121" s="173" t="s">
        <v>139</v>
      </c>
      <c r="AU121" s="173" t="s">
        <v>87</v>
      </c>
      <c r="AY121" s="18" t="s">
        <v>137</v>
      </c>
      <c r="BE121" s="174">
        <f aca="true" t="shared" si="4" ref="BE121:BE127">IF(N121="základní",J121,0)</f>
        <v>0</v>
      </c>
      <c r="BF121" s="174">
        <f aca="true" t="shared" si="5" ref="BF121:BF127">IF(N121="snížená",J121,0)</f>
        <v>0</v>
      </c>
      <c r="BG121" s="174">
        <f aca="true" t="shared" si="6" ref="BG121:BG127">IF(N121="zákl. přenesená",J121,0)</f>
        <v>0</v>
      </c>
      <c r="BH121" s="174">
        <f aca="true" t="shared" si="7" ref="BH121:BH127">IF(N121="sníž. přenesená",J121,0)</f>
        <v>0</v>
      </c>
      <c r="BI121" s="174">
        <f aca="true" t="shared" si="8" ref="BI121:BI127">IF(N121="nulová",J121,0)</f>
        <v>0</v>
      </c>
      <c r="BJ121" s="18" t="s">
        <v>85</v>
      </c>
      <c r="BK121" s="174">
        <f aca="true" t="shared" si="9" ref="BK121:BK127">ROUND(I121*H121,2)</f>
        <v>0</v>
      </c>
      <c r="BL121" s="18" t="s">
        <v>143</v>
      </c>
      <c r="BM121" s="173" t="s">
        <v>1217</v>
      </c>
    </row>
    <row r="122" spans="1:65" s="2" customFormat="1" ht="16.5" customHeight="1">
      <c r="A122" s="33"/>
      <c r="B122" s="161"/>
      <c r="C122" s="162" t="s">
        <v>87</v>
      </c>
      <c r="D122" s="162" t="s">
        <v>139</v>
      </c>
      <c r="E122" s="163" t="s">
        <v>1218</v>
      </c>
      <c r="F122" s="164" t="s">
        <v>1219</v>
      </c>
      <c r="G122" s="165" t="s">
        <v>269</v>
      </c>
      <c r="H122" s="166">
        <v>100</v>
      </c>
      <c r="I122" s="167"/>
      <c r="J122" s="168">
        <f t="shared" si="0"/>
        <v>0</v>
      </c>
      <c r="K122" s="164" t="s">
        <v>1</v>
      </c>
      <c r="L122" s="34"/>
      <c r="M122" s="169" t="s">
        <v>1</v>
      </c>
      <c r="N122" s="170" t="s">
        <v>42</v>
      </c>
      <c r="O122" s="59"/>
      <c r="P122" s="171">
        <f t="shared" si="1"/>
        <v>0</v>
      </c>
      <c r="Q122" s="171">
        <v>0</v>
      </c>
      <c r="R122" s="171">
        <f t="shared" si="2"/>
        <v>0</v>
      </c>
      <c r="S122" s="171">
        <v>0</v>
      </c>
      <c r="T122" s="172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3" t="s">
        <v>143</v>
      </c>
      <c r="AT122" s="173" t="s">
        <v>139</v>
      </c>
      <c r="AU122" s="173" t="s">
        <v>87</v>
      </c>
      <c r="AY122" s="18" t="s">
        <v>137</v>
      </c>
      <c r="BE122" s="174">
        <f t="shared" si="4"/>
        <v>0</v>
      </c>
      <c r="BF122" s="174">
        <f t="shared" si="5"/>
        <v>0</v>
      </c>
      <c r="BG122" s="174">
        <f t="shared" si="6"/>
        <v>0</v>
      </c>
      <c r="BH122" s="174">
        <f t="shared" si="7"/>
        <v>0</v>
      </c>
      <c r="BI122" s="174">
        <f t="shared" si="8"/>
        <v>0</v>
      </c>
      <c r="BJ122" s="18" t="s">
        <v>85</v>
      </c>
      <c r="BK122" s="174">
        <f t="shared" si="9"/>
        <v>0</v>
      </c>
      <c r="BL122" s="18" t="s">
        <v>143</v>
      </c>
      <c r="BM122" s="173" t="s">
        <v>1220</v>
      </c>
    </row>
    <row r="123" spans="1:65" s="2" customFormat="1" ht="16.5" customHeight="1">
      <c r="A123" s="33"/>
      <c r="B123" s="161"/>
      <c r="C123" s="162" t="s">
        <v>154</v>
      </c>
      <c r="D123" s="162" t="s">
        <v>139</v>
      </c>
      <c r="E123" s="163" t="s">
        <v>1221</v>
      </c>
      <c r="F123" s="164" t="s">
        <v>1222</v>
      </c>
      <c r="G123" s="165" t="s">
        <v>269</v>
      </c>
      <c r="H123" s="166">
        <v>100</v>
      </c>
      <c r="I123" s="167"/>
      <c r="J123" s="168">
        <f t="shared" si="0"/>
        <v>0</v>
      </c>
      <c r="K123" s="164" t="s">
        <v>1</v>
      </c>
      <c r="L123" s="34"/>
      <c r="M123" s="169" t="s">
        <v>1</v>
      </c>
      <c r="N123" s="170" t="s">
        <v>42</v>
      </c>
      <c r="O123" s="59"/>
      <c r="P123" s="171">
        <f t="shared" si="1"/>
        <v>0</v>
      </c>
      <c r="Q123" s="171">
        <v>0</v>
      </c>
      <c r="R123" s="171">
        <f t="shared" si="2"/>
        <v>0</v>
      </c>
      <c r="S123" s="171">
        <v>0</v>
      </c>
      <c r="T123" s="172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3" t="s">
        <v>143</v>
      </c>
      <c r="AT123" s="173" t="s">
        <v>139</v>
      </c>
      <c r="AU123" s="173" t="s">
        <v>87</v>
      </c>
      <c r="AY123" s="18" t="s">
        <v>137</v>
      </c>
      <c r="BE123" s="174">
        <f t="shared" si="4"/>
        <v>0</v>
      </c>
      <c r="BF123" s="174">
        <f t="shared" si="5"/>
        <v>0</v>
      </c>
      <c r="BG123" s="174">
        <f t="shared" si="6"/>
        <v>0</v>
      </c>
      <c r="BH123" s="174">
        <f t="shared" si="7"/>
        <v>0</v>
      </c>
      <c r="BI123" s="174">
        <f t="shared" si="8"/>
        <v>0</v>
      </c>
      <c r="BJ123" s="18" t="s">
        <v>85</v>
      </c>
      <c r="BK123" s="174">
        <f t="shared" si="9"/>
        <v>0</v>
      </c>
      <c r="BL123" s="18" t="s">
        <v>143</v>
      </c>
      <c r="BM123" s="173" t="s">
        <v>1223</v>
      </c>
    </row>
    <row r="124" spans="1:65" s="2" customFormat="1" ht="16.5" customHeight="1">
      <c r="A124" s="33"/>
      <c r="B124" s="161"/>
      <c r="C124" s="162" t="s">
        <v>143</v>
      </c>
      <c r="D124" s="162" t="s">
        <v>139</v>
      </c>
      <c r="E124" s="163" t="s">
        <v>1224</v>
      </c>
      <c r="F124" s="164" t="s">
        <v>1225</v>
      </c>
      <c r="G124" s="165" t="s">
        <v>269</v>
      </c>
      <c r="H124" s="166">
        <v>100</v>
      </c>
      <c r="I124" s="167"/>
      <c r="J124" s="168">
        <f t="shared" si="0"/>
        <v>0</v>
      </c>
      <c r="K124" s="164" t="s">
        <v>1</v>
      </c>
      <c r="L124" s="34"/>
      <c r="M124" s="169" t="s">
        <v>1</v>
      </c>
      <c r="N124" s="170" t="s">
        <v>42</v>
      </c>
      <c r="O124" s="59"/>
      <c r="P124" s="171">
        <f t="shared" si="1"/>
        <v>0</v>
      </c>
      <c r="Q124" s="171">
        <v>0</v>
      </c>
      <c r="R124" s="171">
        <f t="shared" si="2"/>
        <v>0</v>
      </c>
      <c r="S124" s="171">
        <v>0</v>
      </c>
      <c r="T124" s="172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3" t="s">
        <v>143</v>
      </c>
      <c r="AT124" s="173" t="s">
        <v>139</v>
      </c>
      <c r="AU124" s="173" t="s">
        <v>87</v>
      </c>
      <c r="AY124" s="18" t="s">
        <v>137</v>
      </c>
      <c r="BE124" s="174">
        <f t="shared" si="4"/>
        <v>0</v>
      </c>
      <c r="BF124" s="174">
        <f t="shared" si="5"/>
        <v>0</v>
      </c>
      <c r="BG124" s="174">
        <f t="shared" si="6"/>
        <v>0</v>
      </c>
      <c r="BH124" s="174">
        <f t="shared" si="7"/>
        <v>0</v>
      </c>
      <c r="BI124" s="174">
        <f t="shared" si="8"/>
        <v>0</v>
      </c>
      <c r="BJ124" s="18" t="s">
        <v>85</v>
      </c>
      <c r="BK124" s="174">
        <f t="shared" si="9"/>
        <v>0</v>
      </c>
      <c r="BL124" s="18" t="s">
        <v>143</v>
      </c>
      <c r="BM124" s="173" t="s">
        <v>1226</v>
      </c>
    </row>
    <row r="125" spans="1:65" s="2" customFormat="1" ht="16.5" customHeight="1">
      <c r="A125" s="33"/>
      <c r="B125" s="161"/>
      <c r="C125" s="162" t="s">
        <v>167</v>
      </c>
      <c r="D125" s="162" t="s">
        <v>139</v>
      </c>
      <c r="E125" s="163" t="s">
        <v>1227</v>
      </c>
      <c r="F125" s="164" t="s">
        <v>1228</v>
      </c>
      <c r="G125" s="165" t="s">
        <v>157</v>
      </c>
      <c r="H125" s="166">
        <v>6</v>
      </c>
      <c r="I125" s="167"/>
      <c r="J125" s="168">
        <f t="shared" si="0"/>
        <v>0</v>
      </c>
      <c r="K125" s="164" t="s">
        <v>1</v>
      </c>
      <c r="L125" s="34"/>
      <c r="M125" s="169" t="s">
        <v>1</v>
      </c>
      <c r="N125" s="170" t="s">
        <v>42</v>
      </c>
      <c r="O125" s="59"/>
      <c r="P125" s="171">
        <f t="shared" si="1"/>
        <v>0</v>
      </c>
      <c r="Q125" s="171">
        <v>0</v>
      </c>
      <c r="R125" s="171">
        <f t="shared" si="2"/>
        <v>0</v>
      </c>
      <c r="S125" s="171">
        <v>0</v>
      </c>
      <c r="T125" s="172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3" t="s">
        <v>143</v>
      </c>
      <c r="AT125" s="173" t="s">
        <v>139</v>
      </c>
      <c r="AU125" s="173" t="s">
        <v>87</v>
      </c>
      <c r="AY125" s="18" t="s">
        <v>137</v>
      </c>
      <c r="BE125" s="174">
        <f t="shared" si="4"/>
        <v>0</v>
      </c>
      <c r="BF125" s="174">
        <f t="shared" si="5"/>
        <v>0</v>
      </c>
      <c r="BG125" s="174">
        <f t="shared" si="6"/>
        <v>0</v>
      </c>
      <c r="BH125" s="174">
        <f t="shared" si="7"/>
        <v>0</v>
      </c>
      <c r="BI125" s="174">
        <f t="shared" si="8"/>
        <v>0</v>
      </c>
      <c r="BJ125" s="18" t="s">
        <v>85</v>
      </c>
      <c r="BK125" s="174">
        <f t="shared" si="9"/>
        <v>0</v>
      </c>
      <c r="BL125" s="18" t="s">
        <v>143</v>
      </c>
      <c r="BM125" s="173" t="s">
        <v>1229</v>
      </c>
    </row>
    <row r="126" spans="1:65" s="2" customFormat="1" ht="16.5" customHeight="1">
      <c r="A126" s="33"/>
      <c r="B126" s="161"/>
      <c r="C126" s="162" t="s">
        <v>187</v>
      </c>
      <c r="D126" s="162" t="s">
        <v>139</v>
      </c>
      <c r="E126" s="163" t="s">
        <v>1230</v>
      </c>
      <c r="F126" s="164" t="s">
        <v>1231</v>
      </c>
      <c r="G126" s="165" t="s">
        <v>1232</v>
      </c>
      <c r="H126" s="166">
        <v>4</v>
      </c>
      <c r="I126" s="167"/>
      <c r="J126" s="168">
        <f t="shared" si="0"/>
        <v>0</v>
      </c>
      <c r="K126" s="164" t="s">
        <v>1</v>
      </c>
      <c r="L126" s="34"/>
      <c r="M126" s="169" t="s">
        <v>1</v>
      </c>
      <c r="N126" s="170" t="s">
        <v>42</v>
      </c>
      <c r="O126" s="59"/>
      <c r="P126" s="171">
        <f t="shared" si="1"/>
        <v>0</v>
      </c>
      <c r="Q126" s="171">
        <v>0</v>
      </c>
      <c r="R126" s="171">
        <f t="shared" si="2"/>
        <v>0</v>
      </c>
      <c r="S126" s="171">
        <v>0</v>
      </c>
      <c r="T126" s="172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3" t="s">
        <v>143</v>
      </c>
      <c r="AT126" s="173" t="s">
        <v>139</v>
      </c>
      <c r="AU126" s="173" t="s">
        <v>87</v>
      </c>
      <c r="AY126" s="18" t="s">
        <v>137</v>
      </c>
      <c r="BE126" s="174">
        <f t="shared" si="4"/>
        <v>0</v>
      </c>
      <c r="BF126" s="174">
        <f t="shared" si="5"/>
        <v>0</v>
      </c>
      <c r="BG126" s="174">
        <f t="shared" si="6"/>
        <v>0</v>
      </c>
      <c r="BH126" s="174">
        <f t="shared" si="7"/>
        <v>0</v>
      </c>
      <c r="BI126" s="174">
        <f t="shared" si="8"/>
        <v>0</v>
      </c>
      <c r="BJ126" s="18" t="s">
        <v>85</v>
      </c>
      <c r="BK126" s="174">
        <f t="shared" si="9"/>
        <v>0</v>
      </c>
      <c r="BL126" s="18" t="s">
        <v>143</v>
      </c>
      <c r="BM126" s="173" t="s">
        <v>1233</v>
      </c>
    </row>
    <row r="127" spans="1:65" s="2" customFormat="1" ht="16.5" customHeight="1">
      <c r="A127" s="33"/>
      <c r="B127" s="161"/>
      <c r="C127" s="162" t="s">
        <v>196</v>
      </c>
      <c r="D127" s="162" t="s">
        <v>139</v>
      </c>
      <c r="E127" s="163" t="s">
        <v>1234</v>
      </c>
      <c r="F127" s="164" t="s">
        <v>1235</v>
      </c>
      <c r="G127" s="165" t="s">
        <v>269</v>
      </c>
      <c r="H127" s="166">
        <v>100</v>
      </c>
      <c r="I127" s="167"/>
      <c r="J127" s="168">
        <f t="shared" si="0"/>
        <v>0</v>
      </c>
      <c r="K127" s="164" t="s">
        <v>1</v>
      </c>
      <c r="L127" s="34"/>
      <c r="M127" s="210" t="s">
        <v>1</v>
      </c>
      <c r="N127" s="211" t="s">
        <v>42</v>
      </c>
      <c r="O127" s="212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3" t="s">
        <v>143</v>
      </c>
      <c r="AT127" s="173" t="s">
        <v>139</v>
      </c>
      <c r="AU127" s="173" t="s">
        <v>87</v>
      </c>
      <c r="AY127" s="18" t="s">
        <v>137</v>
      </c>
      <c r="BE127" s="174">
        <f t="shared" si="4"/>
        <v>0</v>
      </c>
      <c r="BF127" s="174">
        <f t="shared" si="5"/>
        <v>0</v>
      </c>
      <c r="BG127" s="174">
        <f t="shared" si="6"/>
        <v>0</v>
      </c>
      <c r="BH127" s="174">
        <f t="shared" si="7"/>
        <v>0</v>
      </c>
      <c r="BI127" s="174">
        <f t="shared" si="8"/>
        <v>0</v>
      </c>
      <c r="BJ127" s="18" t="s">
        <v>85</v>
      </c>
      <c r="BK127" s="174">
        <f t="shared" si="9"/>
        <v>0</v>
      </c>
      <c r="BL127" s="18" t="s">
        <v>143</v>
      </c>
      <c r="BM127" s="173" t="s">
        <v>1236</v>
      </c>
    </row>
    <row r="128" spans="1:31" s="2" customFormat="1" ht="6.95" customHeight="1">
      <c r="A128" s="33"/>
      <c r="B128" s="48"/>
      <c r="C128" s="49"/>
      <c r="D128" s="49"/>
      <c r="E128" s="49"/>
      <c r="F128" s="49"/>
      <c r="G128" s="49"/>
      <c r="H128" s="49"/>
      <c r="I128" s="121"/>
      <c r="J128" s="49"/>
      <c r="K128" s="49"/>
      <c r="L128" s="34"/>
      <c r="M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</sheetData>
  <autoFilter ref="C117:K12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Doma\Sládková</dc:creator>
  <cp:keywords/>
  <dc:description/>
  <cp:lastModifiedBy>Josef Vavřinec</cp:lastModifiedBy>
  <dcterms:created xsi:type="dcterms:W3CDTF">2022-06-21T08:41:36Z</dcterms:created>
  <dcterms:modified xsi:type="dcterms:W3CDTF">2023-06-01T05:08:36Z</dcterms:modified>
  <cp:category/>
  <cp:version/>
  <cp:contentType/>
  <cp:contentStatus/>
</cp:coreProperties>
</file>