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9040" windowHeight="15840" activeTab="2"/>
  </bookViews>
  <sheets>
    <sheet name="Stavba" sheetId="1" r:id="rId1"/>
    <sheet name="VzorPolozky" sheetId="10" state="hidden" r:id="rId2"/>
    <sheet name="1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Pol'!$A$1:$X$144</definedName>
    <definedName name="_xlnm.Print_Area" localSheetId="0">Stavba!$A$1:$J$62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/>
  <c r="G8" s="1"/>
  <c r="I9"/>
  <c r="I8" s="1"/>
  <c r="K9"/>
  <c r="K8" s="1"/>
  <c r="O9"/>
  <c r="O8" s="1"/>
  <c r="Q9"/>
  <c r="Q8" s="1"/>
  <c r="V9"/>
  <c r="V8" s="1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I28"/>
  <c r="K28"/>
  <c r="M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2"/>
  <c r="M52" s="1"/>
  <c r="I52"/>
  <c r="K52"/>
  <c r="K51" s="1"/>
  <c r="O52"/>
  <c r="Q52"/>
  <c r="V52"/>
  <c r="G53"/>
  <c r="I53"/>
  <c r="I51" s="1"/>
  <c r="K53"/>
  <c r="M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7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2"/>
  <c r="M82" s="1"/>
  <c r="I82"/>
  <c r="K82"/>
  <c r="K81" s="1"/>
  <c r="O82"/>
  <c r="O81" s="1"/>
  <c r="Q82"/>
  <c r="Q81" s="1"/>
  <c r="V82"/>
  <c r="V81" s="1"/>
  <c r="G83"/>
  <c r="M83" s="1"/>
  <c r="I83"/>
  <c r="K83"/>
  <c r="O83"/>
  <c r="Q83"/>
  <c r="V83"/>
  <c r="G85"/>
  <c r="M85" s="1"/>
  <c r="I85"/>
  <c r="K85"/>
  <c r="O85"/>
  <c r="O84" s="1"/>
  <c r="Q85"/>
  <c r="V85"/>
  <c r="G86"/>
  <c r="M86" s="1"/>
  <c r="I86"/>
  <c r="K86"/>
  <c r="O86"/>
  <c r="Q86"/>
  <c r="V86"/>
  <c r="G87"/>
  <c r="M87" s="1"/>
  <c r="I87"/>
  <c r="I84" s="1"/>
  <c r="K87"/>
  <c r="O87"/>
  <c r="Q87"/>
  <c r="V87"/>
  <c r="G88"/>
  <c r="M88" s="1"/>
  <c r="I88"/>
  <c r="K88"/>
  <c r="O88"/>
  <c r="Q88"/>
  <c r="V88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M100" s="1"/>
  <c r="I100"/>
  <c r="K100"/>
  <c r="O100"/>
  <c r="Q100"/>
  <c r="V100"/>
  <c r="G101"/>
  <c r="I101"/>
  <c r="K101"/>
  <c r="M101"/>
  <c r="O101"/>
  <c r="Q101"/>
  <c r="V101"/>
  <c r="G102"/>
  <c r="I102"/>
  <c r="K102"/>
  <c r="M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M105" s="1"/>
  <c r="I105"/>
  <c r="K105"/>
  <c r="O105"/>
  <c r="Q105"/>
  <c r="V105"/>
  <c r="G107"/>
  <c r="M107" s="1"/>
  <c r="M106" s="1"/>
  <c r="I107"/>
  <c r="I106" s="1"/>
  <c r="K107"/>
  <c r="K106" s="1"/>
  <c r="O107"/>
  <c r="O106" s="1"/>
  <c r="Q107"/>
  <c r="Q106" s="1"/>
  <c r="V107"/>
  <c r="V106" s="1"/>
  <c r="G109"/>
  <c r="M109" s="1"/>
  <c r="I109"/>
  <c r="K109"/>
  <c r="O109"/>
  <c r="Q109"/>
  <c r="Q108" s="1"/>
  <c r="V109"/>
  <c r="G110"/>
  <c r="M110" s="1"/>
  <c r="I110"/>
  <c r="K110"/>
  <c r="O110"/>
  <c r="Q110"/>
  <c r="V110"/>
  <c r="G111"/>
  <c r="M111" s="1"/>
  <c r="I111"/>
  <c r="K111"/>
  <c r="O111"/>
  <c r="Q111"/>
  <c r="V111"/>
  <c r="G113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9"/>
  <c r="M119" s="1"/>
  <c r="I119"/>
  <c r="K119"/>
  <c r="O119"/>
  <c r="Q119"/>
  <c r="V119"/>
  <c r="G120"/>
  <c r="M120" s="1"/>
  <c r="I120"/>
  <c r="K120"/>
  <c r="O120"/>
  <c r="Q120"/>
  <c r="V120"/>
  <c r="G121"/>
  <c r="I121"/>
  <c r="K121"/>
  <c r="O121"/>
  <c r="Q121"/>
  <c r="V121"/>
  <c r="G122"/>
  <c r="M122" s="1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I125"/>
  <c r="K125"/>
  <c r="M125"/>
  <c r="O125"/>
  <c r="Q125"/>
  <c r="V125"/>
  <c r="G126"/>
  <c r="M126" s="1"/>
  <c r="I126"/>
  <c r="K126"/>
  <c r="O126"/>
  <c r="Q126"/>
  <c r="Q118" s="1"/>
  <c r="V126"/>
  <c r="G127"/>
  <c r="M127" s="1"/>
  <c r="I127"/>
  <c r="K127"/>
  <c r="O127"/>
  <c r="Q127"/>
  <c r="V127"/>
  <c r="G128"/>
  <c r="M128" s="1"/>
  <c r="I128"/>
  <c r="K128"/>
  <c r="O128"/>
  <c r="Q128"/>
  <c r="V128"/>
  <c r="Q129"/>
  <c r="G130"/>
  <c r="M130" s="1"/>
  <c r="I130"/>
  <c r="K130"/>
  <c r="O130"/>
  <c r="O129" s="1"/>
  <c r="Q130"/>
  <c r="V130"/>
  <c r="V129" s="1"/>
  <c r="G131"/>
  <c r="M131" s="1"/>
  <c r="I131"/>
  <c r="K131"/>
  <c r="O131"/>
  <c r="Q131"/>
  <c r="V131"/>
  <c r="G132"/>
  <c r="M132" s="1"/>
  <c r="I132"/>
  <c r="K132"/>
  <c r="O132"/>
  <c r="Q132"/>
  <c r="V132"/>
  <c r="AE134"/>
  <c r="F39" i="1" s="1"/>
  <c r="F42" s="1"/>
  <c r="I20"/>
  <c r="I18"/>
  <c r="J28"/>
  <c r="J26"/>
  <c r="G38"/>
  <c r="F38"/>
  <c r="J23"/>
  <c r="J24"/>
  <c r="J25"/>
  <c r="J27"/>
  <c r="E24"/>
  <c r="E26"/>
  <c r="I108" i="12" l="1"/>
  <c r="Q112"/>
  <c r="K112"/>
  <c r="G81"/>
  <c r="I54" i="1" s="1"/>
  <c r="M51" i="12"/>
  <c r="M108"/>
  <c r="G129"/>
  <c r="I61" i="1" s="1"/>
  <c r="K118" i="12"/>
  <c r="I118"/>
  <c r="I112"/>
  <c r="K89"/>
  <c r="V84"/>
  <c r="G84"/>
  <c r="I55" i="1" s="1"/>
  <c r="V36" i="12"/>
  <c r="Q10"/>
  <c r="O10"/>
  <c r="G112"/>
  <c r="I59" i="1" s="1"/>
  <c r="V108" i="12"/>
  <c r="I89"/>
  <c r="M84"/>
  <c r="Q84"/>
  <c r="V51"/>
  <c r="Q36"/>
  <c r="F41" i="1"/>
  <c r="O89" i="12"/>
  <c r="F40" i="1"/>
  <c r="G108" i="12"/>
  <c r="I58" i="1" s="1"/>
  <c r="I56" i="12"/>
  <c r="G51"/>
  <c r="I52" i="1" s="1"/>
  <c r="O36" i="12"/>
  <c r="K10"/>
  <c r="K129"/>
  <c r="V118"/>
  <c r="O108"/>
  <c r="V89"/>
  <c r="Q89"/>
  <c r="G89"/>
  <c r="I56" i="1" s="1"/>
  <c r="I81" i="12"/>
  <c r="K56"/>
  <c r="G56"/>
  <c r="I53" i="1" s="1"/>
  <c r="Q51" i="12"/>
  <c r="O51"/>
  <c r="I49" i="1"/>
  <c r="I129" i="12"/>
  <c r="G118"/>
  <c r="I60" i="1" s="1"/>
  <c r="O112" i="12"/>
  <c r="V112"/>
  <c r="K84"/>
  <c r="M81"/>
  <c r="I10"/>
  <c r="M129"/>
  <c r="O118"/>
  <c r="K108"/>
  <c r="O56"/>
  <c r="K36"/>
  <c r="I36"/>
  <c r="V56"/>
  <c r="Q56"/>
  <c r="V10"/>
  <c r="G23" i="1"/>
  <c r="M36" i="12"/>
  <c r="M10"/>
  <c r="M89"/>
  <c r="G106"/>
  <c r="I57" i="1" s="1"/>
  <c r="G10" i="12"/>
  <c r="I50" i="1" s="1"/>
  <c r="AF134" i="12"/>
  <c r="G36"/>
  <c r="I51" i="1" s="1"/>
  <c r="M121" i="12"/>
  <c r="M118" s="1"/>
  <c r="M113"/>
  <c r="M112" s="1"/>
  <c r="M57"/>
  <c r="M56" s="1"/>
  <c r="M9"/>
  <c r="M8" s="1"/>
  <c r="I62" i="1" l="1"/>
  <c r="J53" s="1"/>
  <c r="G134" i="12"/>
  <c r="I16" i="1"/>
  <c r="I17"/>
  <c r="G39"/>
  <c r="G41"/>
  <c r="H41" s="1"/>
  <c r="I41" s="1"/>
  <c r="G40"/>
  <c r="H40" s="1"/>
  <c r="I40" s="1"/>
  <c r="A23"/>
  <c r="J60" l="1"/>
  <c r="J50"/>
  <c r="J54"/>
  <c r="J57"/>
  <c r="J58"/>
  <c r="J51"/>
  <c r="J49"/>
  <c r="J55"/>
  <c r="J59"/>
  <c r="J52"/>
  <c r="I19"/>
  <c r="I21" s="1"/>
  <c r="G25" s="1"/>
  <c r="J61"/>
  <c r="J56"/>
  <c r="H39"/>
  <c r="H42" s="1"/>
  <c r="G42"/>
  <c r="G24"/>
  <c r="A24"/>
  <c r="J62" l="1"/>
  <c r="I39"/>
  <c r="I42" s="1"/>
  <c r="J39" s="1"/>
  <c r="J42" s="1"/>
  <c r="A25"/>
  <c r="G28"/>
  <c r="J40" l="1"/>
  <c r="J41"/>
  <c r="A26"/>
  <c r="G26"/>
  <c r="A27" l="1"/>
  <c r="A29" s="1"/>
  <c r="G29"/>
</calcChain>
</file>

<file path=xl/sharedStrings.xml><?xml version="1.0" encoding="utf-8"?>
<sst xmlns="http://schemas.openxmlformats.org/spreadsheetml/2006/main" count="1004" uniqueCount="369">
  <si>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</si>
  <si>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</si>
  <si>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</si>
  <si>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</si>
  <si>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</si>
  <si>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</si>
  <si>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</si>
  <si>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</si>
  <si>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</si>
  <si>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</si>
  <si>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</si>
  <si>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</si>
  <si>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</si>
  <si>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</si>
  <si>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</si>
  <si>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</si>
  <si>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</si>
  <si>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</si>
  <si>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</si>
  <si>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</si>
  <si>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</si>
  <si>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</si>
  <si>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</si>
  <si>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</si>
  <si>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</si>
  <si>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</si>
  <si>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</si>
  <si>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</si>
  <si>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</si>
  <si>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</si>
  <si>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</si>
  <si>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</si>
  <si>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</si>
  <si>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</si>
  <si>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</si>
  <si>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</si>
  <si>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</si>
  <si>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</si>
  <si>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</si>
  <si>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</si>
  <si>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</si>
  <si>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Stavební část</t>
  </si>
  <si>
    <t>REVITALIZACE MULTIFUNKČNÍHO SPORTOVIŠTĚ</t>
  </si>
  <si>
    <t>Objekt:</t>
  </si>
  <si>
    <t>Rozpočet:</t>
  </si>
  <si>
    <t>11</t>
  </si>
  <si>
    <t>KOLÍN - SOŠ INFORMATIKY A SPOJŮ A SOU</t>
  </si>
  <si>
    <t>Stavba</t>
  </si>
  <si>
    <t>Celkem za stavbu</t>
  </si>
  <si>
    <t>CZK</t>
  </si>
  <si>
    <t>Rekapitulace dílů</t>
  </si>
  <si>
    <t>Typ dílu</t>
  </si>
  <si>
    <t>02</t>
  </si>
  <si>
    <t>Ostatní práce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</si>
  <si>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</si>
  <si>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</si>
  <si>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</si>
  <si>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</si>
  <si>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</si>
  <si>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</si>
  <si>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</si>
  <si>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</si>
  <si>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</si>
  <si>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</si>
  <si>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</si>
  <si>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</si>
  <si>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</si>
  <si>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</si>
  <si>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</si>
  <si>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</si>
  <si>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</si>
  <si>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</si>
  <si>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</si>
  <si>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</si>
  <si>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</si>
  <si>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</si>
  <si>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</si>
  <si>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</si>
  <si>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</si>
  <si>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</si>
  <si>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</si>
  <si>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</si>
  <si>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</si>
  <si>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</si>
  <si>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</si>
  <si>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</si>
  <si>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</si>
  <si>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</si>
  <si>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</si>
  <si>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</si>
  <si>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</si>
  <si>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</si>
  <si>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</si>
  <si>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</si>
  <si>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</si>
  <si>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</si>
  <si>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</si>
  <si>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</si>
  <si>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</si>
  <si>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</si>
  <si>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</si>
  <si>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</si>
  <si>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</si>
  <si>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</si>
  <si>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</si>
  <si>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</si>
  <si>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</si>
  <si>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900      RT2</t>
  </si>
  <si>
    <t>HZS - stavební a přípravné práce Práce v tarifní třídě 5</t>
  </si>
  <si>
    <t>h</t>
  </si>
  <si>
    <t>Prav.M</t>
  </si>
  <si>
    <t>RTS 21/ I</t>
  </si>
  <si>
    <t>Indiv</t>
  </si>
  <si>
    <t>HZS</t>
  </si>
  <si>
    <t>POL10_8</t>
  </si>
  <si>
    <t>122201101R00</t>
  </si>
  <si>
    <t>Odkopávky nezapažené v hor. 3 do 100 m3</t>
  </si>
  <si>
    <t>m3</t>
  </si>
  <si>
    <t>Práce</t>
  </si>
  <si>
    <t>POL1_</t>
  </si>
  <si>
    <t>131201112R00</t>
  </si>
  <si>
    <t>Hloubení nezapaž. jam hor.3 do 1000 m3, STROJNĚ</t>
  </si>
  <si>
    <t>131201119R00</t>
  </si>
  <si>
    <t>Příplatek za lepivost - hloubení nezap.jam v hor.3</t>
  </si>
  <si>
    <t>132201111R00</t>
  </si>
  <si>
    <t>Hloubení rýh š.do 60 cm v hor.3 do 100 m3, STROJNĚ</t>
  </si>
  <si>
    <t>RTS 20/ II</t>
  </si>
  <si>
    <t>132201119R00</t>
  </si>
  <si>
    <t>Přípl.za lepivost,hloubení rýh 60 cm,hor.3,STROJNĚ</t>
  </si>
  <si>
    <t>132201211R00</t>
  </si>
  <si>
    <t>Hloubení rýh š.do 200 cm hor.3 do 100 m3,STROJNĚ</t>
  </si>
  <si>
    <t>132201219R00</t>
  </si>
  <si>
    <t>Přípl.za lepivost,hloubení rýh 200cm,hor.3,STROJNĚ</t>
  </si>
  <si>
    <t>133210012R00</t>
  </si>
  <si>
    <t>Hloubení šachet zem.vrtákem hor.3-4;D 20cm, hl.80cm</t>
  </si>
  <si>
    <t>kus</t>
  </si>
  <si>
    <t>139601102R00</t>
  </si>
  <si>
    <t>Ruční výkop jam, rýh a šachet v hornině tř. 3</t>
  </si>
  <si>
    <t>162201102R00</t>
  </si>
  <si>
    <t>Vodorovné přemístění výkopku z hor.1-4 do 50 m</t>
  </si>
  <si>
    <t>162701105R00</t>
  </si>
  <si>
    <t>Vodorovné přemístění výkopku z hor.1-4 do 10000 m</t>
  </si>
  <si>
    <t>167101102R00</t>
  </si>
  <si>
    <t>Nakládání výkopku z hor.1-4 v množství nad 100 m3</t>
  </si>
  <si>
    <t>171201101R00</t>
  </si>
  <si>
    <t>Uložení sypaniny do násypů nezhutněných</t>
  </si>
  <si>
    <t>174101101R00</t>
  </si>
  <si>
    <t>Zásyp jam, rýh, šachet se zhutněním</t>
  </si>
  <si>
    <t>174201203R00</t>
  </si>
  <si>
    <t>Zásyp jam po pařezech do D 80 cm vytěženou zeminou z terénních úprav</t>
  </si>
  <si>
    <t>175101101RT2</t>
  </si>
  <si>
    <t>Obsyp potrubí bez prohození sypaniny s dodáním štěrkopísku frakce 0 - 22 mm</t>
  </si>
  <si>
    <t>181301102R00</t>
  </si>
  <si>
    <t>Rozprostření ornice, rovina, tl. 10-15 cm</t>
  </si>
  <si>
    <t>m2</t>
  </si>
  <si>
    <t>183403153R00</t>
  </si>
  <si>
    <t>Obdělání půdy hrabáním</t>
  </si>
  <si>
    <t>185802113R00</t>
  </si>
  <si>
    <t>Hnojení umělým hnojivem v rovině</t>
  </si>
  <si>
    <t>t</t>
  </si>
  <si>
    <t>185803111R00</t>
  </si>
  <si>
    <t>Ošetření trávníku v rovině</t>
  </si>
  <si>
    <t>199000007R00</t>
  </si>
  <si>
    <t>Uložení zeminy na skládku, vč. poplatku za skládku - hor. 3</t>
  </si>
  <si>
    <t>215901101RT5</t>
  </si>
  <si>
    <t>Zhutnění podloží z hornin nesoudržných do 92% PS vibrační deskou</t>
  </si>
  <si>
    <t>460620006RT1</t>
  </si>
  <si>
    <t>Osetí povrchu trávou včetně dodávky osiva</t>
  </si>
  <si>
    <t>10311100R</t>
  </si>
  <si>
    <t>Substrát zahradní (kompost + příměs písku)</t>
  </si>
  <si>
    <t>SPCM</t>
  </si>
  <si>
    <t>Specifikace</t>
  </si>
  <si>
    <t>POL3_</t>
  </si>
  <si>
    <t>10364200R</t>
  </si>
  <si>
    <t>Ornice pro pozemkové úpravy</t>
  </si>
  <si>
    <t>212561111R00</t>
  </si>
  <si>
    <t>Výplň odvodňov. trativodů kam. hrubě drcen. 16 mm</t>
  </si>
  <si>
    <t>POL1_0</t>
  </si>
  <si>
    <t>212753114R00</t>
  </si>
  <si>
    <t>Montáž ohebné dren. trubky do rýhy DN 100,bez lože</t>
  </si>
  <si>
    <t>m</t>
  </si>
  <si>
    <t>274272120RT4</t>
  </si>
  <si>
    <t>Zdivo základové z bednicích tvárnic, tl. 20 cm výplň tvárnic betonem C 20/25</t>
  </si>
  <si>
    <t>274272140RT4</t>
  </si>
  <si>
    <t>Zdivo základové z bednicích tvárnic, tl. 30 cm výplň tvárnic betonem C 20/25</t>
  </si>
  <si>
    <t>274313611R00</t>
  </si>
  <si>
    <t>Beton základových pasů prostý C 16/20</t>
  </si>
  <si>
    <t>274351215R00</t>
  </si>
  <si>
    <t>Bednění stěn základových pasů - zřízení</t>
  </si>
  <si>
    <t>274351216R00</t>
  </si>
  <si>
    <t>Bednění stěn základových pasů - odstranění</t>
  </si>
  <si>
    <t>279321312R00</t>
  </si>
  <si>
    <t>Železobeton základových zdí C 20/25</t>
  </si>
  <si>
    <t>279351101R00</t>
  </si>
  <si>
    <t>Bednění stěn základových zdí, jednostranné-zřízení</t>
  </si>
  <si>
    <t>279351102R00</t>
  </si>
  <si>
    <t>Bednění stěn základových zdí, jednostranné-odstran</t>
  </si>
  <si>
    <t>279361821R00</t>
  </si>
  <si>
    <t>Výztuž základových zdí z betonář. oceli 10 505 (R)</t>
  </si>
  <si>
    <t>289970111R00</t>
  </si>
  <si>
    <t>Vrstva geotextilie Geofiltex 300g/m2 obalení potrubí</t>
  </si>
  <si>
    <t>POL1_1</t>
  </si>
  <si>
    <t>213150010RAA</t>
  </si>
  <si>
    <t>Vsakovací pole pro objekt, geotex., štěrk. lože, bedničky 80x80x32cm, komínek, systémové řešení dle PD</t>
  </si>
  <si>
    <t>soubor</t>
  </si>
  <si>
    <t>Agregovaná položka</t>
  </si>
  <si>
    <t>POL2_</t>
  </si>
  <si>
    <t>28611223.AR</t>
  </si>
  <si>
    <t>Trubka PVC drenážní flexibilní d 100 mm</t>
  </si>
  <si>
    <t>POL3_0</t>
  </si>
  <si>
    <t>417321315R00</t>
  </si>
  <si>
    <t>Ztužující pásy a věnce z betonu železového C 20/25</t>
  </si>
  <si>
    <t>417351115R00</t>
  </si>
  <si>
    <t>Bednění ztužujících pásů a věnců - zřízení</t>
  </si>
  <si>
    <t>417351116R00</t>
  </si>
  <si>
    <t>Bednění ztužujících pásů a věnců - odstranění</t>
  </si>
  <si>
    <t>417361821R00</t>
  </si>
  <si>
    <t>Výztuž ztužujících pásů a věnců z oceli 10505(R)</t>
  </si>
  <si>
    <t>457621412R00</t>
  </si>
  <si>
    <t>Těsnění z asfaltobet. úprava spár zálivkou</t>
  </si>
  <si>
    <t>564201111R00</t>
  </si>
  <si>
    <t>Podklad ze štěrkopísku po zhutnění tloušťky 4 cm</t>
  </si>
  <si>
    <t>564821111RT2</t>
  </si>
  <si>
    <t>Podklad ze štěrkodrti po zhutnění tloušťky 8 cm štěrkodrť frakce 8-16 mm</t>
  </si>
  <si>
    <t>564841111RT2</t>
  </si>
  <si>
    <t>Podklad ze štěrkodrti po zhutnění tloušťky 12 cm štěrkodrť frakce 16-32 mm</t>
  </si>
  <si>
    <t>564861111RT2</t>
  </si>
  <si>
    <t>Podklad ze štěrkodrti po zhutnění tloušťky 20 cm štěrkodrť frakce 8-16 mm</t>
  </si>
  <si>
    <t>564861111RT4</t>
  </si>
  <si>
    <t>Podklad ze štěrkodrti po zhutnění tloušťky 20 cm štěrkodrť frakce 0-63 mm</t>
  </si>
  <si>
    <t>564871111RT2</t>
  </si>
  <si>
    <t>Podklad ze štěrkodrti po zhutnění tloušťky 30 cm štěrkodrť frakce 16-32 mm</t>
  </si>
  <si>
    <t>573111111R00</t>
  </si>
  <si>
    <t>Postřik živičný infiltr.+ posyp 0,60kg/m2</t>
  </si>
  <si>
    <t>573231110R00</t>
  </si>
  <si>
    <t>Postřik živičný spojovací z emulze 0,3-0,5 kg/m2</t>
  </si>
  <si>
    <t>576111111R00</t>
  </si>
  <si>
    <t>Umělý polyuretan, tl. 11 mm</t>
  </si>
  <si>
    <t>577112123RT2</t>
  </si>
  <si>
    <t>Beton asfalt. AKDJ, tl.4 cm plochy 201-1000 m2</t>
  </si>
  <si>
    <t>577112124RT2</t>
  </si>
  <si>
    <t>Beton asfalt. ACO 11 S modifik. š.nad 3 m, tl.5 cm</t>
  </si>
  <si>
    <t>577132111RT2</t>
  </si>
  <si>
    <t>Beton asfalt. AKDH, tl. 4 cm plochy 201-1000 m2</t>
  </si>
  <si>
    <t>577142112RT3</t>
  </si>
  <si>
    <t>Beton asfaltový ACO nad 3 m, tl.5 cm</t>
  </si>
  <si>
    <t>596215021R00</t>
  </si>
  <si>
    <t>Kladení zámkové dlažby tl. 6 cm do drtě tl. 4 cm</t>
  </si>
  <si>
    <t>597092112RS7</t>
  </si>
  <si>
    <t>Žlab odvodňovací ACO, rošt, čílko dle PD</t>
  </si>
  <si>
    <t>917862111R00</t>
  </si>
  <si>
    <t>Osazení stojat. obrub.bet. s opěrou,lože z C 16/20</t>
  </si>
  <si>
    <t>917932121RT2</t>
  </si>
  <si>
    <t>Osazení betonové prefa přídlažby do lože z C16/20 včetně dodávky silniční přídlažby 20x20x6</t>
  </si>
  <si>
    <t>918101111R00</t>
  </si>
  <si>
    <t>Lože pod obrubníky nebo obruby dlažeb z C 16/20</t>
  </si>
  <si>
    <t>460030061RT1</t>
  </si>
  <si>
    <t>Kladení dlažby do lože z písku včetně dodávky dlaždic HBB 30/30/4</t>
  </si>
  <si>
    <t>592173328R</t>
  </si>
  <si>
    <t>Obrubník zahradní ABO 9-20 1000/50/200 mm šedý</t>
  </si>
  <si>
    <t>59217421R</t>
  </si>
  <si>
    <t>Obrubník chodníkový ABO 14-10 1000/100/250 přírodní</t>
  </si>
  <si>
    <t>592452655R</t>
  </si>
  <si>
    <t>Dlažba vegetační přírodní 20x20x6 povrch STANDARD</t>
  </si>
  <si>
    <t>592453092R</t>
  </si>
  <si>
    <t>Dlažba zámková přírodní 20x10x6 povrch STANDARD</t>
  </si>
  <si>
    <t>RTS 20/ I</t>
  </si>
  <si>
    <t>631501111R00</t>
  </si>
  <si>
    <t>Smíšený násyp z kameniva hrubého a hlíny</t>
  </si>
  <si>
    <t>631571004R00</t>
  </si>
  <si>
    <t>Násyp ze štěrkopísku 16 - 32, tř. I</t>
  </si>
  <si>
    <t>899721112R00</t>
  </si>
  <si>
    <t>Fólie výstražná z PVC, šířka 30 cm</t>
  </si>
  <si>
    <t>721176223R00</t>
  </si>
  <si>
    <t>Potrubí KG svodné (ležaté) v zemi D 125 x 3,2 mm</t>
  </si>
  <si>
    <t>733184106RT2</t>
  </si>
  <si>
    <t>Montáž předizolovaného potrubí DN 65 mm, potrubí, napojení vnější průměr předizolovaného potrubí do D 160 mm</t>
  </si>
  <si>
    <t>894431323RBC</t>
  </si>
  <si>
    <t>Šachta filtrační, D 600 mm, dl.šach.roury do 2,0 m, sběrná dno KG do D 125 mm, poklop děrovaný litina do 12,5 t, dle PD</t>
  </si>
  <si>
    <t>112101103R00</t>
  </si>
  <si>
    <t>Kácení stromů listnatých a jehličnatých o průměru kmene do 80 cm</t>
  </si>
  <si>
    <t>112201203R00</t>
  </si>
  <si>
    <t>Odřezání nebo odsekání pařezů průměru do 80 cm</t>
  </si>
  <si>
    <t>113106121R00</t>
  </si>
  <si>
    <t>Rozebrání dlažeb z betonových dlaždic na sucho</t>
  </si>
  <si>
    <t>113107622R00</t>
  </si>
  <si>
    <t>Odstranění podkladu nad 50 m2,kam.drcené + směs zemina tl.20 cm</t>
  </si>
  <si>
    <t>113107630R00</t>
  </si>
  <si>
    <t>Odstranění podkladu do 50 m2,kam.drcené + směs zemina do tl.40 cm</t>
  </si>
  <si>
    <t>113108310R00</t>
  </si>
  <si>
    <t>Odstranění asfaltové vrstvy pl. do 50 m2, tl.10 cm</t>
  </si>
  <si>
    <t>113202111R00</t>
  </si>
  <si>
    <t>Vytrhání obrub obrubníků silničních</t>
  </si>
  <si>
    <t>919735113R00</t>
  </si>
  <si>
    <t>Řezání stávajícího živičného krytu tl. 10 - 15 cm</t>
  </si>
  <si>
    <t>965042241RT5</t>
  </si>
  <si>
    <t>Bourání mazanin betonových tl. nad 10 cm, nad 4 m2 pneumat. kladivo, tl. mazaniny 15 - 20 cm</t>
  </si>
  <si>
    <t>722130806R00</t>
  </si>
  <si>
    <t>Demontáž potrubí ocelových závitových do DN 100</t>
  </si>
  <si>
    <t>767911822R00</t>
  </si>
  <si>
    <t>Demontáž drátěného pletiva výšky do 2,0 m</t>
  </si>
  <si>
    <t>767914830R00</t>
  </si>
  <si>
    <t>Demontáž oplocení rámového H do 2 m</t>
  </si>
  <si>
    <t>767996803R00</t>
  </si>
  <si>
    <t>Demontáž atypických ocelových konstr. do 250 kg demontáž stávajícího držáku basket koše, přístřešek</t>
  </si>
  <si>
    <t>kg</t>
  </si>
  <si>
    <t>960001</t>
  </si>
  <si>
    <t>Ostatní pomocné demontážní a bourací práce (demontáž stávajícího mobiliáře) demontáž lavičky a odpadkového koše</t>
  </si>
  <si>
    <t>hod</t>
  </si>
  <si>
    <t>Vlastní</t>
  </si>
  <si>
    <t>960002</t>
  </si>
  <si>
    <t>Demontáž stávajího sloupu VO</t>
  </si>
  <si>
    <t>960003</t>
  </si>
  <si>
    <t>Demontáž cvičných sloupů</t>
  </si>
  <si>
    <t>998225111R00</t>
  </si>
  <si>
    <t>Přesun hmot, pozemní komunikace, kryt živičný a dlážděný</t>
  </si>
  <si>
    <t>Přesun hmot</t>
  </si>
  <si>
    <t>POL7_</t>
  </si>
  <si>
    <t>766121210R00</t>
  </si>
  <si>
    <t>Stěny komplet. plné s výplní, H do 2,0 m, dle PD (uvedena čistá plocha řeziva - bez mezer) vč. řeziva dub, tlak. impreg. detaily zakončení</t>
  </si>
  <si>
    <t>766121212R00</t>
  </si>
  <si>
    <t>Lavice, dle PD (uvedena čistá plocha řeziva - bez mezer) vč. řeziva dub, tlak. impreg. detaily zakončení</t>
  </si>
  <si>
    <t>998766201R00</t>
  </si>
  <si>
    <t>Přesun hmot pro truhlářské konstr., výšky do 6 m</t>
  </si>
  <si>
    <t>338171112R00</t>
  </si>
  <si>
    <t>Osazení sloupků plot.ocelových do 2 m,zabet.C25/30</t>
  </si>
  <si>
    <t>767914130R00</t>
  </si>
  <si>
    <t>Montáž oplocení rámového H do 2,0 m původní</t>
  </si>
  <si>
    <t>767920230R00</t>
  </si>
  <si>
    <t>Montáž vrat na ocelové sloupky, plochy do 6 m2, doplnění, oprava, dle PD původní</t>
  </si>
  <si>
    <t>767002</t>
  </si>
  <si>
    <t>Provedení nosné ocelové konstrukce zástěny - sloupky a vzpěry dle PD, vč. kotvení a povrch. úprava pozink</t>
  </si>
  <si>
    <t>998767201R00</t>
  </si>
  <si>
    <t>Přesun hmot pro zámečnické konstr., výšky do 6 m</t>
  </si>
  <si>
    <t>799001</t>
  </si>
  <si>
    <t>Lajnování (futsal, volejbal, tenis, basket, florbal) dle PD</t>
  </si>
  <si>
    <t>kpl</t>
  </si>
  <si>
    <t>799002</t>
  </si>
  <si>
    <t>Volejbalový sloupek, dle PD</t>
  </si>
  <si>
    <t>pár</t>
  </si>
  <si>
    <t>799003</t>
  </si>
  <si>
    <t>Kotevní pouzdra pro sloupky, dle PD</t>
  </si>
  <si>
    <t>799004</t>
  </si>
  <si>
    <t>Síť pro volejbal, dle PD</t>
  </si>
  <si>
    <t>799005</t>
  </si>
  <si>
    <t>Sloupky tenis, dle PD</t>
  </si>
  <si>
    <t>799006</t>
  </si>
  <si>
    <t>Síť tenis, dle PD</t>
  </si>
  <si>
    <t>799007</t>
  </si>
  <si>
    <t>Branky futsal, dle PD</t>
  </si>
  <si>
    <t>799008</t>
  </si>
  <si>
    <t>Kotevní prvky branek, dle PD</t>
  </si>
  <si>
    <t>799009</t>
  </si>
  <si>
    <t>Deska s košem basket, koš - deska 1800x1050mm, dle PD</t>
  </si>
  <si>
    <t>799010</t>
  </si>
  <si>
    <t>Provedení ochranné sítě (nerezové lanko, oka 45x45), dle PD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</si>
  <si>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</si>
  <si>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</si>
  <si>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</si>
  <si>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</si>
  <si>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</si>
  <si>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</si>
  <si>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979990107R00</t>
  </si>
  <si>
    <t>Poplatek za skládku suti - směs betonu,cihel,dřeva</t>
  </si>
  <si>
    <t>SUM</t>
  </si>
  <si>
    <t>Poznámky uchazeče k zadání</t>
  </si>
  <si>
    <t>POPUZIV</t>
  </si>
  <si>
    <t>END</t>
  </si>
  <si>
    <t>VÝKAZ VÝMĚR</t>
  </si>
</sst>
</file>

<file path=xl/styles.xml><?xml version="1.0" encoding="utf-8"?>
<styleSheet xmlns="http://schemas.openxmlformats.org/spreadsheetml/2006/main">
  <numFmts count="1">
    <numFmt numFmtId="164" formatCode="#,##0.00000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0" fontId="15" fillId="0" borderId="0" xfId="0" applyFont="1" applyBorder="1" applyAlignment="1">
      <alignment horizontal="center" vertical="top" shrinkToFit="1"/>
    </xf>
    <xf numFmtId="4" fontId="15" fillId="0" borderId="0" xfId="0" applyNumberFormat="1" applyFont="1" applyBorder="1" applyAlignment="1">
      <alignment vertical="top" shrinkToFit="1"/>
    </xf>
    <xf numFmtId="4" fontId="15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4" fontId="15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Fill="1" applyAlignment="1">
      <alignment wrapTex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164" fontId="15" fillId="0" borderId="42" xfId="0" applyNumberFormat="1" applyFont="1" applyBorder="1" applyAlignment="1">
      <alignment vertical="top" shrinkToFit="1"/>
    </xf>
    <xf numFmtId="164" fontId="15" fillId="0" borderId="45" xfId="0" applyNumberFormat="1" applyFont="1" applyBorder="1" applyAlignment="1">
      <alignment vertical="top" shrinkToFit="1"/>
    </xf>
    <xf numFmtId="0" fontId="0" fillId="0" borderId="0" xfId="0" applyFill="1" applyAlignment="1">
      <alignment horizontal="right"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0" fillId="0" borderId="18" xfId="0" applyFill="1" applyBorder="1" applyAlignment="1">
      <alignment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horizontal="right" vertical="center"/>
    </xf>
    <xf numFmtId="4" fontId="15" fillId="5" borderId="45" xfId="0" applyNumberFormat="1" applyFont="1" applyFill="1" applyBorder="1" applyAlignment="1">
      <alignment vertical="top" shrinkToFit="1"/>
    </xf>
    <xf numFmtId="4" fontId="15" fillId="5" borderId="42" xfId="0" applyNumberFormat="1" applyFont="1" applyFill="1" applyBorder="1" applyAlignment="1">
      <alignment vertical="top" shrinkToFi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3" fillId="5" borderId="15" xfId="0" applyNumberFormat="1" applyFont="1" applyFill="1" applyBorder="1" applyAlignment="1">
      <alignment horizontal="right" vertical="center" indent="1"/>
    </xf>
    <xf numFmtId="4" fontId="13" fillId="5" borderId="22" xfId="0" applyNumberFormat="1" applyFont="1" applyFill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5" borderId="18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5"/>
  <sheetViews>
    <sheetView showGridLines="0" topLeftCell="B1" zoomScaleSheetLayoutView="75" workbookViewId="0">
      <selection activeCell="M16" sqref="M16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9" customWidth="1"/>
    <col min="4" max="4" width="13" style="49" customWidth="1"/>
    <col min="5" max="5" width="9.7109375" style="49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4" t="s">
        <v>37</v>
      </c>
      <c r="B1" s="231" t="s">
        <v>368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2"/>
      <c r="B2" s="71" t="s">
        <v>23</v>
      </c>
      <c r="C2" s="72"/>
      <c r="D2" s="73" t="s">
        <v>45</v>
      </c>
      <c r="E2" s="237" t="s">
        <v>46</v>
      </c>
      <c r="F2" s="238"/>
      <c r="G2" s="238"/>
      <c r="H2" s="238"/>
      <c r="I2" s="238"/>
      <c r="J2" s="239"/>
      <c r="O2" s="1"/>
    </row>
    <row r="3" spans="1:15" ht="27" customHeight="1">
      <c r="A3" s="2"/>
      <c r="B3" s="74" t="s">
        <v>43</v>
      </c>
      <c r="C3" s="72"/>
      <c r="D3" s="75" t="s">
        <v>40</v>
      </c>
      <c r="E3" s="240" t="s">
        <v>42</v>
      </c>
      <c r="F3" s="241"/>
      <c r="G3" s="241"/>
      <c r="H3" s="241"/>
      <c r="I3" s="241"/>
      <c r="J3" s="242"/>
    </row>
    <row r="4" spans="1:15" ht="23.25" customHeight="1">
      <c r="A4" s="70">
        <v>1561</v>
      </c>
      <c r="B4" s="76" t="s">
        <v>44</v>
      </c>
      <c r="C4" s="77"/>
      <c r="D4" s="78" t="s">
        <v>40</v>
      </c>
      <c r="E4" s="220" t="s">
        <v>41</v>
      </c>
      <c r="F4" s="221"/>
      <c r="G4" s="221"/>
      <c r="H4" s="221"/>
      <c r="I4" s="221"/>
      <c r="J4" s="222"/>
    </row>
    <row r="5" spans="1:15" ht="24" customHeight="1">
      <c r="A5" s="2"/>
      <c r="B5" s="30" t="s">
        <v>22</v>
      </c>
      <c r="D5" s="225"/>
      <c r="E5" s="226"/>
      <c r="F5" s="226"/>
      <c r="G5" s="226"/>
      <c r="H5" s="18" t="s">
        <v>39</v>
      </c>
      <c r="I5" s="21"/>
      <c r="J5" s="8"/>
    </row>
    <row r="6" spans="1:15" ht="15.75" customHeight="1">
      <c r="A6" s="2"/>
      <c r="B6" s="27"/>
      <c r="C6" s="52"/>
      <c r="D6" s="227"/>
      <c r="E6" s="228"/>
      <c r="F6" s="228"/>
      <c r="G6" s="228"/>
      <c r="H6" s="18" t="s">
        <v>35</v>
      </c>
      <c r="I6" s="21"/>
      <c r="J6" s="8"/>
    </row>
    <row r="7" spans="1:15" ht="15.75" customHeight="1">
      <c r="A7" s="2"/>
      <c r="B7" s="28"/>
      <c r="C7" s="53"/>
      <c r="D7" s="50"/>
      <c r="E7" s="229"/>
      <c r="F7" s="230"/>
      <c r="G7" s="230"/>
      <c r="H7" s="23"/>
      <c r="I7" s="22"/>
      <c r="J7" s="33"/>
    </row>
    <row r="8" spans="1:15" ht="24" hidden="1" customHeight="1">
      <c r="A8" s="2"/>
      <c r="B8" s="30" t="s">
        <v>20</v>
      </c>
      <c r="D8" s="48"/>
      <c r="H8" s="18" t="s">
        <v>39</v>
      </c>
      <c r="I8" s="21"/>
      <c r="J8" s="8"/>
    </row>
    <row r="9" spans="1:15" ht="15.75" hidden="1" customHeight="1">
      <c r="A9" s="2"/>
      <c r="B9" s="2"/>
      <c r="D9" s="48"/>
      <c r="H9" s="18" t="s">
        <v>35</v>
      </c>
      <c r="I9" s="21"/>
      <c r="J9" s="8"/>
    </row>
    <row r="10" spans="1:15" ht="15.75" hidden="1" customHeight="1">
      <c r="A10" s="2"/>
      <c r="B10" s="34"/>
      <c r="C10" s="53"/>
      <c r="D10" s="50"/>
      <c r="E10" s="54"/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C11" s="175"/>
      <c r="D11" s="244"/>
      <c r="E11" s="244"/>
      <c r="F11" s="244"/>
      <c r="G11" s="244"/>
      <c r="H11" s="180" t="s">
        <v>39</v>
      </c>
      <c r="I11" s="181"/>
      <c r="J11" s="8"/>
    </row>
    <row r="12" spans="1:15" ht="15.75" customHeight="1">
      <c r="A12" s="2"/>
      <c r="B12" s="27"/>
      <c r="C12" s="182"/>
      <c r="D12" s="219"/>
      <c r="E12" s="219"/>
      <c r="F12" s="219"/>
      <c r="G12" s="219"/>
      <c r="H12" s="180" t="s">
        <v>35</v>
      </c>
      <c r="I12" s="181"/>
      <c r="J12" s="8"/>
    </row>
    <row r="13" spans="1:15" ht="15.75" customHeight="1">
      <c r="A13" s="2"/>
      <c r="B13" s="28"/>
      <c r="C13" s="183"/>
      <c r="D13" s="184"/>
      <c r="E13" s="223"/>
      <c r="F13" s="224"/>
      <c r="G13" s="224"/>
      <c r="H13" s="185"/>
      <c r="I13" s="186"/>
      <c r="J13" s="33"/>
    </row>
    <row r="14" spans="1:15" ht="24" customHeight="1">
      <c r="A14" s="2"/>
      <c r="B14" s="42" t="s">
        <v>21</v>
      </c>
      <c r="C14" s="187"/>
      <c r="D14" s="188"/>
      <c r="E14" s="189"/>
      <c r="F14" s="190"/>
      <c r="G14" s="190"/>
      <c r="H14" s="191"/>
      <c r="I14" s="190"/>
      <c r="J14" s="43"/>
    </row>
    <row r="15" spans="1:15" ht="32.25" customHeight="1">
      <c r="A15" s="2"/>
      <c r="B15" s="34" t="s">
        <v>33</v>
      </c>
      <c r="C15" s="55"/>
      <c r="D15" s="51"/>
      <c r="E15" s="243"/>
      <c r="F15" s="243"/>
      <c r="G15" s="245"/>
      <c r="H15" s="245"/>
      <c r="I15" s="245" t="s">
        <v>30</v>
      </c>
      <c r="J15" s="246"/>
    </row>
    <row r="16" spans="1:15" ht="23.25" customHeight="1">
      <c r="A16" s="131" t="s">
        <v>25</v>
      </c>
      <c r="B16" s="37" t="s">
        <v>25</v>
      </c>
      <c r="C16" s="56"/>
      <c r="D16" s="57"/>
      <c r="E16" s="206"/>
      <c r="F16" s="207"/>
      <c r="G16" s="206"/>
      <c r="H16" s="207"/>
      <c r="I16" s="206">
        <f>SUMIF(F49:F61,A16,I49:I61)+SUMIF(F49:F61,"PSU",I49:I61)</f>
        <v>0</v>
      </c>
      <c r="J16" s="208"/>
    </row>
    <row r="17" spans="1:10" ht="23.25" customHeight="1">
      <c r="A17" s="131" t="s">
        <v>26</v>
      </c>
      <c r="B17" s="37" t="s">
        <v>26</v>
      </c>
      <c r="C17" s="56"/>
      <c r="D17" s="57"/>
      <c r="E17" s="206"/>
      <c r="F17" s="207"/>
      <c r="G17" s="206"/>
      <c r="H17" s="207"/>
      <c r="I17" s="206">
        <f>SUMIF(F49:F61,A17,I49:I61)</f>
        <v>0</v>
      </c>
      <c r="J17" s="208"/>
    </row>
    <row r="18" spans="1:10" ht="23.25" customHeight="1">
      <c r="A18" s="131" t="s">
        <v>27</v>
      </c>
      <c r="B18" s="37" t="s">
        <v>27</v>
      </c>
      <c r="C18" s="56"/>
      <c r="D18" s="57"/>
      <c r="E18" s="206"/>
      <c r="F18" s="207"/>
      <c r="G18" s="206"/>
      <c r="H18" s="207"/>
      <c r="I18" s="206">
        <f>SUMIF(F49:F61,A18,I49:I61)</f>
        <v>0</v>
      </c>
      <c r="J18" s="208"/>
    </row>
    <row r="19" spans="1:10" ht="23.25" customHeight="1">
      <c r="A19" s="131" t="s">
        <v>78</v>
      </c>
      <c r="B19" s="37" t="s">
        <v>28</v>
      </c>
      <c r="C19" s="56"/>
      <c r="D19" s="57"/>
      <c r="E19" s="206" t="s">
        <v>0</v>
      </c>
      <c r="F19" s="207"/>
      <c r="G19" s="211">
        <v>0</v>
      </c>
      <c r="H19" s="212"/>
      <c r="I19" s="206">
        <f>(I16+I17)/100*G19</f>
        <v>0</v>
      </c>
      <c r="J19" s="208"/>
    </row>
    <row r="20" spans="1:10" ht="23.25" customHeight="1">
      <c r="A20" s="131" t="s">
        <v>79</v>
      </c>
      <c r="B20" s="37" t="s">
        <v>29</v>
      </c>
      <c r="C20" s="56"/>
      <c r="D20" s="57"/>
      <c r="E20" s="206"/>
      <c r="F20" s="207"/>
      <c r="G20" s="206"/>
      <c r="H20" s="207"/>
      <c r="I20" s="206">
        <f>SUMIF(F49:F61,A20,I49:I61)</f>
        <v>0</v>
      </c>
      <c r="J20" s="208"/>
    </row>
    <row r="21" spans="1:10" ht="23.25" customHeight="1">
      <c r="A21" s="2"/>
      <c r="B21" s="45" t="s">
        <v>30</v>
      </c>
      <c r="C21" s="58"/>
      <c r="D21" s="59"/>
      <c r="E21" s="209"/>
      <c r="F21" s="247"/>
      <c r="G21" s="209"/>
      <c r="H21" s="247"/>
      <c r="I21" s="209">
        <f>SUM(I16:J20)</f>
        <v>0</v>
      </c>
      <c r="J21" s="210"/>
    </row>
    <row r="22" spans="1:10" ht="33" customHeight="1">
      <c r="A22" s="2"/>
      <c r="B22" s="41" t="s">
        <v>34</v>
      </c>
      <c r="C22" s="56"/>
      <c r="D22" s="57"/>
      <c r="E22" s="60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12</v>
      </c>
      <c r="C23" s="56"/>
      <c r="D23" s="57"/>
      <c r="E23" s="61">
        <v>15</v>
      </c>
      <c r="F23" s="38" t="s">
        <v>0</v>
      </c>
      <c r="G23" s="204">
        <f>ZakladDPHSniVypocet</f>
        <v>0</v>
      </c>
      <c r="H23" s="205"/>
      <c r="I23" s="205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13</v>
      </c>
      <c r="C24" s="56"/>
      <c r="D24" s="57"/>
      <c r="E24" s="61">
        <f>SazbaDPH1</f>
        <v>15</v>
      </c>
      <c r="F24" s="38" t="s">
        <v>0</v>
      </c>
      <c r="G24" s="202">
        <f>A23</f>
        <v>0</v>
      </c>
      <c r="H24" s="203"/>
      <c r="I24" s="203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14</v>
      </c>
      <c r="C25" s="56"/>
      <c r="D25" s="57"/>
      <c r="E25" s="61">
        <v>21</v>
      </c>
      <c r="F25" s="38" t="s">
        <v>0</v>
      </c>
      <c r="G25" s="204">
        <f>I21</f>
        <v>0</v>
      </c>
      <c r="H25" s="205"/>
      <c r="I25" s="205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15</v>
      </c>
      <c r="C26" s="62"/>
      <c r="D26" s="51"/>
      <c r="E26" s="63">
        <f>SazbaDPH2</f>
        <v>21</v>
      </c>
      <c r="F26" s="29" t="s">
        <v>0</v>
      </c>
      <c r="G26" s="234">
        <f>A25</f>
        <v>0</v>
      </c>
      <c r="H26" s="235"/>
      <c r="I26" s="235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4</v>
      </c>
      <c r="C27" s="64"/>
      <c r="D27" s="65"/>
      <c r="E27" s="64"/>
      <c r="F27" s="16"/>
      <c r="G27" s="236">
        <v>0</v>
      </c>
      <c r="H27" s="236"/>
      <c r="I27" s="236"/>
      <c r="J27" s="40" t="str">
        <f t="shared" si="0"/>
        <v>CZK</v>
      </c>
    </row>
    <row r="28" spans="1:10" ht="27.75" hidden="1" customHeight="1" thickBot="1">
      <c r="A28" s="2"/>
      <c r="B28" s="105" t="s">
        <v>24</v>
      </c>
      <c r="C28" s="106"/>
      <c r="D28" s="106"/>
      <c r="E28" s="107"/>
      <c r="F28" s="108"/>
      <c r="G28" s="214">
        <f>ZakladDPHSniVypocet+ZakladDPHZaklVypocet</f>
        <v>0</v>
      </c>
      <c r="H28" s="214"/>
      <c r="I28" s="214"/>
      <c r="J28" s="109" t="str">
        <f t="shared" si="0"/>
        <v>CZK</v>
      </c>
    </row>
    <row r="29" spans="1:10" ht="27.75" customHeight="1" thickBot="1">
      <c r="A29" s="2">
        <f>(A27-INT(A27))*100</f>
        <v>0</v>
      </c>
      <c r="B29" s="105" t="s">
        <v>36</v>
      </c>
      <c r="C29" s="110"/>
      <c r="D29" s="110"/>
      <c r="E29" s="110"/>
      <c r="F29" s="111"/>
      <c r="G29" s="213">
        <f>ZakladDPHZakl+DPHZakl+Zaokrouhleni</f>
        <v>0</v>
      </c>
      <c r="H29" s="213"/>
      <c r="I29" s="213"/>
      <c r="J29" s="112" t="s">
        <v>49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6" t="s">
        <v>11</v>
      </c>
      <c r="D32" s="67"/>
      <c r="E32" s="67"/>
      <c r="F32" s="15" t="s">
        <v>10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0" customFormat="1" ht="18.75" customHeight="1">
      <c r="A34" s="19"/>
      <c r="B34" s="19"/>
      <c r="C34" s="68"/>
      <c r="D34" s="215"/>
      <c r="E34" s="216"/>
      <c r="G34" s="217"/>
      <c r="H34" s="218"/>
      <c r="I34" s="218"/>
      <c r="J34" s="24"/>
    </row>
    <row r="35" spans="1:10" ht="12.75" customHeight="1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>
      <c r="A36" s="11"/>
      <c r="B36" s="11"/>
      <c r="C36" s="69"/>
      <c r="D36" s="69"/>
      <c r="E36" s="69"/>
      <c r="F36" s="12"/>
      <c r="G36" s="12"/>
      <c r="H36" s="12"/>
      <c r="I36" s="12"/>
      <c r="J36" s="13"/>
    </row>
    <row r="37" spans="1:10" ht="27" hidden="1" customHeight="1">
      <c r="B37" s="82" t="s">
        <v>16</v>
      </c>
      <c r="C37" s="83"/>
      <c r="D37" s="83"/>
      <c r="E37" s="83"/>
      <c r="F37" s="84"/>
      <c r="G37" s="84"/>
      <c r="H37" s="84"/>
      <c r="I37" s="84"/>
      <c r="J37" s="85"/>
    </row>
    <row r="38" spans="1:10" ht="25.5" hidden="1" customHeight="1">
      <c r="A38" s="81" t="s">
        <v>38</v>
      </c>
      <c r="B38" s="86" t="s">
        <v>17</v>
      </c>
      <c r="C38" s="87" t="s">
        <v>5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18</v>
      </c>
      <c r="I38" s="89" t="s">
        <v>1</v>
      </c>
      <c r="J38" s="90" t="s">
        <v>0</v>
      </c>
    </row>
    <row r="39" spans="1:10" ht="25.5" hidden="1" customHeight="1">
      <c r="A39" s="81">
        <v>1</v>
      </c>
      <c r="B39" s="91" t="s">
        <v>47</v>
      </c>
      <c r="C39" s="196"/>
      <c r="D39" s="196"/>
      <c r="E39" s="196"/>
      <c r="F39" s="92">
        <f>'1 1 Pol'!AE134</f>
        <v>0</v>
      </c>
      <c r="G39" s="93">
        <f>'1 1 Pol'!AF134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>
      <c r="A40" s="81">
        <v>2</v>
      </c>
      <c r="B40" s="96" t="s">
        <v>40</v>
      </c>
      <c r="C40" s="197" t="s">
        <v>42</v>
      </c>
      <c r="D40" s="197"/>
      <c r="E40" s="197"/>
      <c r="F40" s="97">
        <f>'1 1 Pol'!AE134</f>
        <v>0</v>
      </c>
      <c r="G40" s="98">
        <f>'1 1 Pol'!AF134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>
      <c r="A41" s="81">
        <v>3</v>
      </c>
      <c r="B41" s="100" t="s">
        <v>40</v>
      </c>
      <c r="C41" s="196" t="s">
        <v>41</v>
      </c>
      <c r="D41" s="196"/>
      <c r="E41" s="196"/>
      <c r="F41" s="101">
        <f>'1 1 Pol'!AE134</f>
        <v>0</v>
      </c>
      <c r="G41" s="94">
        <f>'1 1 Pol'!AF134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>
      <c r="A42" s="81"/>
      <c r="B42" s="198" t="s">
        <v>48</v>
      </c>
      <c r="C42" s="199"/>
      <c r="D42" s="199"/>
      <c r="E42" s="200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>
      <c r="B46" s="113" t="s">
        <v>50</v>
      </c>
    </row>
    <row r="48" spans="1:10" ht="25.5" customHeight="1">
      <c r="A48" s="115"/>
      <c r="B48" s="118" t="s">
        <v>17</v>
      </c>
      <c r="C48" s="118" t="s">
        <v>5</v>
      </c>
      <c r="D48" s="119"/>
      <c r="E48" s="119"/>
      <c r="F48" s="120" t="s">
        <v>51</v>
      </c>
      <c r="G48" s="120"/>
      <c r="H48" s="120"/>
      <c r="I48" s="120" t="s">
        <v>30</v>
      </c>
      <c r="J48" s="120" t="s">
        <v>0</v>
      </c>
    </row>
    <row r="49" spans="1:10" ht="36.75" customHeight="1">
      <c r="A49" s="116"/>
      <c r="B49" s="121" t="s">
        <v>52</v>
      </c>
      <c r="C49" s="194" t="s">
        <v>53</v>
      </c>
      <c r="D49" s="195"/>
      <c r="E49" s="195"/>
      <c r="F49" s="127" t="s">
        <v>25</v>
      </c>
      <c r="G49" s="128"/>
      <c r="H49" s="128"/>
      <c r="I49" s="128">
        <f>'1 1 Pol'!G8</f>
        <v>0</v>
      </c>
      <c r="J49" s="125" t="str">
        <f>IF(I62=0,"",I49/I62*100)</f>
        <v/>
      </c>
    </row>
    <row r="50" spans="1:10" ht="36.75" customHeight="1">
      <c r="A50" s="116"/>
      <c r="B50" s="121" t="s">
        <v>40</v>
      </c>
      <c r="C50" s="194" t="s">
        <v>54</v>
      </c>
      <c r="D50" s="195"/>
      <c r="E50" s="195"/>
      <c r="F50" s="127" t="s">
        <v>25</v>
      </c>
      <c r="G50" s="128"/>
      <c r="H50" s="128"/>
      <c r="I50" s="128">
        <f>'1 1 Pol'!G10</f>
        <v>0</v>
      </c>
      <c r="J50" s="125" t="str">
        <f>IF(I62=0,"",I50/I62*100)</f>
        <v/>
      </c>
    </row>
    <row r="51" spans="1:10" ht="36.75" customHeight="1">
      <c r="A51" s="116"/>
      <c r="B51" s="121" t="s">
        <v>55</v>
      </c>
      <c r="C51" s="194" t="s">
        <v>56</v>
      </c>
      <c r="D51" s="195"/>
      <c r="E51" s="195"/>
      <c r="F51" s="127" t="s">
        <v>25</v>
      </c>
      <c r="G51" s="128"/>
      <c r="H51" s="128"/>
      <c r="I51" s="128">
        <f>'1 1 Pol'!G36</f>
        <v>0</v>
      </c>
      <c r="J51" s="125" t="str">
        <f>IF(I62=0,"",I51/I62*100)</f>
        <v/>
      </c>
    </row>
    <row r="52" spans="1:10" ht="36.75" customHeight="1">
      <c r="A52" s="116"/>
      <c r="B52" s="121" t="s">
        <v>57</v>
      </c>
      <c r="C52" s="194" t="s">
        <v>58</v>
      </c>
      <c r="D52" s="195"/>
      <c r="E52" s="195"/>
      <c r="F52" s="127" t="s">
        <v>25</v>
      </c>
      <c r="G52" s="128"/>
      <c r="H52" s="128"/>
      <c r="I52" s="128">
        <f>'1 1 Pol'!G51</f>
        <v>0</v>
      </c>
      <c r="J52" s="125" t="str">
        <f>IF(I62=0,"",I52/I62*100)</f>
        <v/>
      </c>
    </row>
    <row r="53" spans="1:10" ht="36.75" customHeight="1">
      <c r="A53" s="116"/>
      <c r="B53" s="121" t="s">
        <v>59</v>
      </c>
      <c r="C53" s="194" t="s">
        <v>60</v>
      </c>
      <c r="D53" s="195"/>
      <c r="E53" s="195"/>
      <c r="F53" s="127" t="s">
        <v>25</v>
      </c>
      <c r="G53" s="128"/>
      <c r="H53" s="128"/>
      <c r="I53" s="128">
        <f>'1 1 Pol'!G56</f>
        <v>0</v>
      </c>
      <c r="J53" s="125" t="str">
        <f>IF(I62=0,"",I53/I62*100)</f>
        <v/>
      </c>
    </row>
    <row r="54" spans="1:10" ht="36.75" customHeight="1">
      <c r="A54" s="116"/>
      <c r="B54" s="121" t="s">
        <v>61</v>
      </c>
      <c r="C54" s="194" t="s">
        <v>62</v>
      </c>
      <c r="D54" s="195"/>
      <c r="E54" s="195"/>
      <c r="F54" s="127" t="s">
        <v>25</v>
      </c>
      <c r="G54" s="128"/>
      <c r="H54" s="128"/>
      <c r="I54" s="128">
        <f>'1 1 Pol'!G81</f>
        <v>0</v>
      </c>
      <c r="J54" s="125" t="str">
        <f>IF(I62=0,"",I54/I62*100)</f>
        <v/>
      </c>
    </row>
    <row r="55" spans="1:10" ht="36.75" customHeight="1">
      <c r="A55" s="116"/>
      <c r="B55" s="121" t="s">
        <v>63</v>
      </c>
      <c r="C55" s="194" t="s">
        <v>64</v>
      </c>
      <c r="D55" s="195"/>
      <c r="E55" s="195"/>
      <c r="F55" s="127" t="s">
        <v>25</v>
      </c>
      <c r="G55" s="128"/>
      <c r="H55" s="128"/>
      <c r="I55" s="128">
        <f>'1 1 Pol'!G84</f>
        <v>0</v>
      </c>
      <c r="J55" s="125" t="str">
        <f>IF(I62=0,"",I55/I62*100)</f>
        <v/>
      </c>
    </row>
    <row r="56" spans="1:10" ht="36.75" customHeight="1">
      <c r="A56" s="116"/>
      <c r="B56" s="121" t="s">
        <v>65</v>
      </c>
      <c r="C56" s="194" t="s">
        <v>66</v>
      </c>
      <c r="D56" s="195"/>
      <c r="E56" s="195"/>
      <c r="F56" s="127" t="s">
        <v>25</v>
      </c>
      <c r="G56" s="128"/>
      <c r="H56" s="128"/>
      <c r="I56" s="128">
        <f>'1 1 Pol'!G89</f>
        <v>0</v>
      </c>
      <c r="J56" s="125" t="str">
        <f>IF(I62=0,"",I56/I62*100)</f>
        <v/>
      </c>
    </row>
    <row r="57" spans="1:10" ht="36.75" customHeight="1">
      <c r="A57" s="116"/>
      <c r="B57" s="121" t="s">
        <v>67</v>
      </c>
      <c r="C57" s="194" t="s">
        <v>68</v>
      </c>
      <c r="D57" s="195"/>
      <c r="E57" s="195"/>
      <c r="F57" s="127" t="s">
        <v>25</v>
      </c>
      <c r="G57" s="128"/>
      <c r="H57" s="128"/>
      <c r="I57" s="128">
        <f>'1 1 Pol'!G106</f>
        <v>0</v>
      </c>
      <c r="J57" s="125" t="str">
        <f>IF(I62=0,"",I57/I62*100)</f>
        <v/>
      </c>
    </row>
    <row r="58" spans="1:10" ht="36.75" customHeight="1">
      <c r="A58" s="116"/>
      <c r="B58" s="121" t="s">
        <v>69</v>
      </c>
      <c r="C58" s="194" t="s">
        <v>70</v>
      </c>
      <c r="D58" s="195"/>
      <c r="E58" s="195"/>
      <c r="F58" s="127" t="s">
        <v>26</v>
      </c>
      <c r="G58" s="128"/>
      <c r="H58" s="128"/>
      <c r="I58" s="128">
        <f>'1 1 Pol'!G108</f>
        <v>0</v>
      </c>
      <c r="J58" s="125" t="str">
        <f>IF(I62=0,"",I58/I62*100)</f>
        <v/>
      </c>
    </row>
    <row r="59" spans="1:10" ht="36.75" customHeight="1">
      <c r="A59" s="116"/>
      <c r="B59" s="121" t="s">
        <v>71</v>
      </c>
      <c r="C59" s="194" t="s">
        <v>72</v>
      </c>
      <c r="D59" s="195"/>
      <c r="E59" s="195"/>
      <c r="F59" s="127" t="s">
        <v>26</v>
      </c>
      <c r="G59" s="128"/>
      <c r="H59" s="128"/>
      <c r="I59" s="128">
        <f>'1 1 Pol'!G112</f>
        <v>0</v>
      </c>
      <c r="J59" s="125" t="str">
        <f>IF(I62=0,"",I59/I62*100)</f>
        <v/>
      </c>
    </row>
    <row r="60" spans="1:10" ht="36.75" customHeight="1">
      <c r="A60" s="116"/>
      <c r="B60" s="121" t="s">
        <v>73</v>
      </c>
      <c r="C60" s="194" t="s">
        <v>74</v>
      </c>
      <c r="D60" s="195"/>
      <c r="E60" s="195"/>
      <c r="F60" s="127" t="s">
        <v>26</v>
      </c>
      <c r="G60" s="128"/>
      <c r="H60" s="128"/>
      <c r="I60" s="128">
        <f>'1 1 Pol'!G118</f>
        <v>0</v>
      </c>
      <c r="J60" s="125" t="str">
        <f>IF(I62=0,"",I60/I62*100)</f>
        <v/>
      </c>
    </row>
    <row r="61" spans="1:10" ht="36.75" customHeight="1">
      <c r="A61" s="116"/>
      <c r="B61" s="121" t="s">
        <v>75</v>
      </c>
      <c r="C61" s="194" t="s">
        <v>76</v>
      </c>
      <c r="D61" s="195"/>
      <c r="E61" s="195"/>
      <c r="F61" s="127" t="s">
        <v>77</v>
      </c>
      <c r="G61" s="128"/>
      <c r="H61" s="128"/>
      <c r="I61" s="128">
        <f>'1 1 Pol'!G129</f>
        <v>0</v>
      </c>
      <c r="J61" s="125" t="str">
        <f>IF(I62=0,"",I61/I62*100)</f>
        <v/>
      </c>
    </row>
    <row r="62" spans="1:10" ht="25.5" customHeight="1">
      <c r="A62" s="117"/>
      <c r="B62" s="122" t="s">
        <v>1</v>
      </c>
      <c r="C62" s="123"/>
      <c r="D62" s="124"/>
      <c r="E62" s="124"/>
      <c r="F62" s="129"/>
      <c r="G62" s="130"/>
      <c r="H62" s="130"/>
      <c r="I62" s="130">
        <f>SUM(I49:I61)</f>
        <v>0</v>
      </c>
      <c r="J62" s="126">
        <f>SUM(J49:J61)</f>
        <v>0</v>
      </c>
    </row>
    <row r="63" spans="1:10">
      <c r="F63" s="79"/>
      <c r="G63" s="79"/>
      <c r="H63" s="79"/>
      <c r="I63" s="79"/>
      <c r="J63" s="80"/>
    </row>
    <row r="64" spans="1:10">
      <c r="F64" s="79"/>
      <c r="G64" s="79"/>
      <c r="H64" s="79"/>
      <c r="I64" s="79"/>
      <c r="J64" s="80"/>
    </row>
    <row r="65" spans="6:10">
      <c r="F65" s="79"/>
      <c r="G65" s="79"/>
      <c r="H65" s="79"/>
      <c r="I65" s="79"/>
      <c r="J65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>
      <c r="A2" s="47" t="s">
        <v>7</v>
      </c>
      <c r="B2" s="46"/>
      <c r="C2" s="250"/>
      <c r="D2" s="250"/>
      <c r="E2" s="250"/>
      <c r="F2" s="250"/>
      <c r="G2" s="251"/>
    </row>
    <row r="3" spans="1:7" ht="24.95" customHeight="1">
      <c r="A3" s="47" t="s">
        <v>8</v>
      </c>
      <c r="B3" s="46"/>
      <c r="C3" s="250"/>
      <c r="D3" s="250"/>
      <c r="E3" s="250"/>
      <c r="F3" s="250"/>
      <c r="G3" s="251"/>
    </row>
    <row r="4" spans="1:7" ht="24.95" customHeight="1">
      <c r="A4" s="47" t="s">
        <v>9</v>
      </c>
      <c r="B4" s="46"/>
      <c r="C4" s="250"/>
      <c r="D4" s="250"/>
      <c r="E4" s="250"/>
      <c r="F4" s="250"/>
      <c r="G4" s="251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" sqref="C2:G2"/>
    </sheetView>
  </sheetViews>
  <sheetFormatPr defaultRowHeight="12.75" outlineLevelRow="1"/>
  <cols>
    <col min="1" max="1" width="3.42578125" customWidth="1"/>
    <col min="2" max="2" width="12.5703125" style="114" customWidth="1"/>
    <col min="3" max="3" width="38.28515625" style="11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368</v>
      </c>
      <c r="B1" s="264"/>
      <c r="C1" s="264"/>
      <c r="D1" s="264"/>
      <c r="E1" s="264"/>
      <c r="F1" s="264"/>
      <c r="G1" s="264"/>
      <c r="AG1" t="s">
        <v>80</v>
      </c>
    </row>
    <row r="2" spans="1:60" ht="24.95" customHeight="1">
      <c r="A2" s="132" t="s">
        <v>7</v>
      </c>
      <c r="B2" s="46" t="s">
        <v>45</v>
      </c>
      <c r="C2" s="265" t="s">
        <v>46</v>
      </c>
      <c r="D2" s="266"/>
      <c r="E2" s="266"/>
      <c r="F2" s="266"/>
      <c r="G2" s="267"/>
      <c r="AG2" t="s">
        <v>81</v>
      </c>
    </row>
    <row r="3" spans="1:60" ht="24.95" customHeight="1">
      <c r="A3" s="132" t="s">
        <v>8</v>
      </c>
      <c r="B3" s="46" t="s">
        <v>40</v>
      </c>
      <c r="C3" s="265" t="s">
        <v>42</v>
      </c>
      <c r="D3" s="266"/>
      <c r="E3" s="266"/>
      <c r="F3" s="266"/>
      <c r="G3" s="267"/>
      <c r="AC3" s="114" t="s">
        <v>81</v>
      </c>
      <c r="AG3" t="s">
        <v>82</v>
      </c>
    </row>
    <row r="4" spans="1:60" ht="24.95" customHeight="1">
      <c r="A4" s="133" t="s">
        <v>9</v>
      </c>
      <c r="B4" s="134" t="s">
        <v>40</v>
      </c>
      <c r="C4" s="268" t="s">
        <v>41</v>
      </c>
      <c r="D4" s="269"/>
      <c r="E4" s="269"/>
      <c r="F4" s="269"/>
      <c r="G4" s="270"/>
      <c r="AG4" t="s">
        <v>83</v>
      </c>
    </row>
    <row r="5" spans="1:60">
      <c r="D5" s="10"/>
    </row>
    <row r="6" spans="1:60" ht="38.25">
      <c r="A6" s="136" t="s">
        <v>84</v>
      </c>
      <c r="B6" s="138" t="s">
        <v>85</v>
      </c>
      <c r="C6" s="138" t="s">
        <v>86</v>
      </c>
      <c r="D6" s="137" t="s">
        <v>87</v>
      </c>
      <c r="E6" s="136" t="s">
        <v>88</v>
      </c>
      <c r="F6" s="135" t="s">
        <v>89</v>
      </c>
      <c r="G6" s="136" t="s">
        <v>30</v>
      </c>
      <c r="H6" s="139" t="s">
        <v>31</v>
      </c>
      <c r="I6" s="139" t="s">
        <v>90</v>
      </c>
      <c r="J6" s="139" t="s">
        <v>32</v>
      </c>
      <c r="K6" s="139" t="s">
        <v>91</v>
      </c>
      <c r="L6" s="139" t="s">
        <v>92</v>
      </c>
      <c r="M6" s="139" t="s">
        <v>93</v>
      </c>
      <c r="N6" s="139" t="s">
        <v>94</v>
      </c>
      <c r="O6" s="139" t="s">
        <v>95</v>
      </c>
      <c r="P6" s="139" t="s">
        <v>96</v>
      </c>
      <c r="Q6" s="139" t="s">
        <v>97</v>
      </c>
      <c r="R6" s="139" t="s">
        <v>98</v>
      </c>
      <c r="S6" s="139" t="s">
        <v>99</v>
      </c>
      <c r="T6" s="139" t="s">
        <v>100</v>
      </c>
      <c r="U6" s="139" t="s">
        <v>101</v>
      </c>
      <c r="V6" s="139" t="s">
        <v>102</v>
      </c>
      <c r="W6" s="139" t="s">
        <v>103</v>
      </c>
      <c r="X6" s="139" t="s">
        <v>104</v>
      </c>
    </row>
    <row r="7" spans="1:60" hidden="1">
      <c r="A7" s="3"/>
      <c r="B7" s="4"/>
      <c r="C7" s="4"/>
      <c r="D7" s="6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60">
      <c r="A8" s="153" t="s">
        <v>105</v>
      </c>
      <c r="B8" s="154" t="s">
        <v>52</v>
      </c>
      <c r="C8" s="168" t="s">
        <v>53</v>
      </c>
      <c r="D8" s="155"/>
      <c r="E8" s="156"/>
      <c r="F8" s="157"/>
      <c r="G8" s="158">
        <f>SUMIF(AG9:AG9,"&lt;&gt;NOR",G9:G9)</f>
        <v>0</v>
      </c>
      <c r="H8" s="152"/>
      <c r="I8" s="152">
        <f>SUM(I9:I9)</f>
        <v>0</v>
      </c>
      <c r="J8" s="152"/>
      <c r="K8" s="152">
        <f>SUM(K9:K9)</f>
        <v>0</v>
      </c>
      <c r="L8" s="152"/>
      <c r="M8" s="152">
        <f>SUM(M9:M9)</f>
        <v>0</v>
      </c>
      <c r="N8" s="152"/>
      <c r="O8" s="152">
        <f>SUM(O9:O9)</f>
        <v>0</v>
      </c>
      <c r="P8" s="152"/>
      <c r="Q8" s="152">
        <f>SUM(Q9:Q9)</f>
        <v>0</v>
      </c>
      <c r="R8" s="152"/>
      <c r="S8" s="152"/>
      <c r="T8" s="152"/>
      <c r="U8" s="152"/>
      <c r="V8" s="152">
        <f>SUM(V9:V9)</f>
        <v>0</v>
      </c>
      <c r="W8" s="152"/>
      <c r="X8" s="152"/>
      <c r="AG8" t="s">
        <v>106</v>
      </c>
    </row>
    <row r="9" spans="1:60" ht="22.5" outlineLevel="1">
      <c r="A9" s="163">
        <v>1</v>
      </c>
      <c r="B9" s="164" t="s">
        <v>107</v>
      </c>
      <c r="C9" s="169" t="s">
        <v>108</v>
      </c>
      <c r="D9" s="165" t="s">
        <v>109</v>
      </c>
      <c r="E9" s="179">
        <v>10</v>
      </c>
      <c r="F9" s="192">
        <v>0</v>
      </c>
      <c r="G9" s="166">
        <f>ROUND(E9*F9,2)</f>
        <v>0</v>
      </c>
      <c r="H9" s="151"/>
      <c r="I9" s="150">
        <f>ROUND(E9*H9,2)</f>
        <v>0</v>
      </c>
      <c r="J9" s="151"/>
      <c r="K9" s="150">
        <f>ROUND(E9*J9,2)</f>
        <v>0</v>
      </c>
      <c r="L9" s="150">
        <v>21</v>
      </c>
      <c r="M9" s="150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0" t="s">
        <v>110</v>
      </c>
      <c r="S9" s="150" t="s">
        <v>111</v>
      </c>
      <c r="T9" s="150" t="s">
        <v>112</v>
      </c>
      <c r="U9" s="150">
        <v>0</v>
      </c>
      <c r="V9" s="150">
        <f>ROUND(E9*U9,2)</f>
        <v>0</v>
      </c>
      <c r="W9" s="150"/>
      <c r="X9" s="150" t="s">
        <v>113</v>
      </c>
      <c r="Y9" s="140"/>
      <c r="Z9" s="140"/>
      <c r="AA9" s="140"/>
      <c r="AB9" s="140"/>
      <c r="AC9" s="140"/>
      <c r="AD9" s="140"/>
      <c r="AE9" s="140"/>
      <c r="AF9" s="140"/>
      <c r="AG9" s="140" t="s">
        <v>114</v>
      </c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>
      <c r="A10" s="153" t="s">
        <v>105</v>
      </c>
      <c r="B10" s="154" t="s">
        <v>40</v>
      </c>
      <c r="C10" s="168" t="s">
        <v>54</v>
      </c>
      <c r="D10" s="155"/>
      <c r="E10" s="176"/>
      <c r="F10" s="177"/>
      <c r="G10" s="158">
        <f>SUMIF(AG11:AG35,"&lt;&gt;NOR",G11:G35)</f>
        <v>0</v>
      </c>
      <c r="H10" s="152"/>
      <c r="I10" s="152">
        <f>SUM(I11:I35)</f>
        <v>0</v>
      </c>
      <c r="J10" s="152"/>
      <c r="K10" s="152">
        <f>SUM(K11:K35)</f>
        <v>0</v>
      </c>
      <c r="L10" s="152"/>
      <c r="M10" s="152">
        <f>SUM(M11:M35)</f>
        <v>0</v>
      </c>
      <c r="N10" s="152"/>
      <c r="O10" s="152">
        <f>SUM(O11:O35)</f>
        <v>127.47</v>
      </c>
      <c r="P10" s="152"/>
      <c r="Q10" s="152">
        <f>SUM(Q11:Q35)</f>
        <v>0</v>
      </c>
      <c r="R10" s="152"/>
      <c r="S10" s="152"/>
      <c r="T10" s="152"/>
      <c r="U10" s="152"/>
      <c r="V10" s="152">
        <f>SUM(V11:V35)</f>
        <v>483.44000000000005</v>
      </c>
      <c r="W10" s="152"/>
      <c r="X10" s="152"/>
      <c r="AG10" t="s">
        <v>106</v>
      </c>
    </row>
    <row r="11" spans="1:60" outlineLevel="1">
      <c r="A11" s="163">
        <v>2</v>
      </c>
      <c r="B11" s="164" t="s">
        <v>115</v>
      </c>
      <c r="C11" s="169" t="s">
        <v>116</v>
      </c>
      <c r="D11" s="165" t="s">
        <v>117</v>
      </c>
      <c r="E11" s="179">
        <v>54</v>
      </c>
      <c r="F11" s="192">
        <v>0</v>
      </c>
      <c r="G11" s="166">
        <f t="shared" ref="G11:G35" si="0">ROUND(E11*F11,2)</f>
        <v>0</v>
      </c>
      <c r="H11" s="151"/>
      <c r="I11" s="150">
        <f t="shared" ref="I11:I35" si="1">ROUND(E11*H11,2)</f>
        <v>0</v>
      </c>
      <c r="J11" s="151"/>
      <c r="K11" s="150">
        <f t="shared" ref="K11:K35" si="2">ROUND(E11*J11,2)</f>
        <v>0</v>
      </c>
      <c r="L11" s="150">
        <v>21</v>
      </c>
      <c r="M11" s="150">
        <f t="shared" ref="M11:M35" si="3">G11*(1+L11/100)</f>
        <v>0</v>
      </c>
      <c r="N11" s="150">
        <v>0</v>
      </c>
      <c r="O11" s="150">
        <f t="shared" ref="O11:O35" si="4">ROUND(E11*N11,2)</f>
        <v>0</v>
      </c>
      <c r="P11" s="150">
        <v>0</v>
      </c>
      <c r="Q11" s="150">
        <f t="shared" ref="Q11:Q35" si="5">ROUND(E11*P11,2)</f>
        <v>0</v>
      </c>
      <c r="R11" s="150"/>
      <c r="S11" s="150" t="s">
        <v>111</v>
      </c>
      <c r="T11" s="150" t="s">
        <v>111</v>
      </c>
      <c r="U11" s="150">
        <v>0.37</v>
      </c>
      <c r="V11" s="150">
        <f t="shared" ref="V11:V35" si="6">ROUND(E11*U11,2)</f>
        <v>19.98</v>
      </c>
      <c r="W11" s="150"/>
      <c r="X11" s="150" t="s">
        <v>118</v>
      </c>
      <c r="Y11" s="140"/>
      <c r="Z11" s="140"/>
      <c r="AA11" s="140"/>
      <c r="AB11" s="140"/>
      <c r="AC11" s="140"/>
      <c r="AD11" s="140"/>
      <c r="AE11" s="140"/>
      <c r="AF11" s="140"/>
      <c r="AG11" s="140" t="s">
        <v>119</v>
      </c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>
      <c r="A12" s="163">
        <v>3</v>
      </c>
      <c r="B12" s="164" t="s">
        <v>120</v>
      </c>
      <c r="C12" s="169" t="s">
        <v>121</v>
      </c>
      <c r="D12" s="165" t="s">
        <v>117</v>
      </c>
      <c r="E12" s="179">
        <v>45</v>
      </c>
      <c r="F12" s="192">
        <v>0</v>
      </c>
      <c r="G12" s="166">
        <f t="shared" si="0"/>
        <v>0</v>
      </c>
      <c r="H12" s="151"/>
      <c r="I12" s="150">
        <f t="shared" si="1"/>
        <v>0</v>
      </c>
      <c r="J12" s="151"/>
      <c r="K12" s="150">
        <f t="shared" si="2"/>
        <v>0</v>
      </c>
      <c r="L12" s="150">
        <v>21</v>
      </c>
      <c r="M12" s="150">
        <f t="shared" si="3"/>
        <v>0</v>
      </c>
      <c r="N12" s="150">
        <v>0</v>
      </c>
      <c r="O12" s="150">
        <f t="shared" si="4"/>
        <v>0</v>
      </c>
      <c r="P12" s="150">
        <v>0</v>
      </c>
      <c r="Q12" s="150">
        <f t="shared" si="5"/>
        <v>0</v>
      </c>
      <c r="R12" s="150"/>
      <c r="S12" s="150" t="s">
        <v>111</v>
      </c>
      <c r="T12" s="150" t="s">
        <v>111</v>
      </c>
      <c r="U12" s="150">
        <v>0.11</v>
      </c>
      <c r="V12" s="150">
        <f t="shared" si="6"/>
        <v>4.95</v>
      </c>
      <c r="W12" s="150"/>
      <c r="X12" s="150" t="s">
        <v>118</v>
      </c>
      <c r="Y12" s="140"/>
      <c r="Z12" s="140"/>
      <c r="AA12" s="140"/>
      <c r="AB12" s="140"/>
      <c r="AC12" s="140"/>
      <c r="AD12" s="140"/>
      <c r="AE12" s="140"/>
      <c r="AF12" s="140"/>
      <c r="AG12" s="140" t="s">
        <v>119</v>
      </c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>
      <c r="A13" s="163">
        <v>4</v>
      </c>
      <c r="B13" s="164" t="s">
        <v>122</v>
      </c>
      <c r="C13" s="169" t="s">
        <v>123</v>
      </c>
      <c r="D13" s="165" t="s">
        <v>117</v>
      </c>
      <c r="E13" s="179">
        <v>45</v>
      </c>
      <c r="F13" s="192">
        <v>0</v>
      </c>
      <c r="G13" s="166">
        <f t="shared" si="0"/>
        <v>0</v>
      </c>
      <c r="H13" s="151"/>
      <c r="I13" s="150">
        <f t="shared" si="1"/>
        <v>0</v>
      </c>
      <c r="J13" s="151"/>
      <c r="K13" s="150">
        <f t="shared" si="2"/>
        <v>0</v>
      </c>
      <c r="L13" s="150">
        <v>21</v>
      </c>
      <c r="M13" s="150">
        <f t="shared" si="3"/>
        <v>0</v>
      </c>
      <c r="N13" s="150">
        <v>0</v>
      </c>
      <c r="O13" s="150">
        <f t="shared" si="4"/>
        <v>0</v>
      </c>
      <c r="P13" s="150">
        <v>0</v>
      </c>
      <c r="Q13" s="150">
        <f t="shared" si="5"/>
        <v>0</v>
      </c>
      <c r="R13" s="150"/>
      <c r="S13" s="150" t="s">
        <v>111</v>
      </c>
      <c r="T13" s="150" t="s">
        <v>111</v>
      </c>
      <c r="U13" s="150">
        <v>0.04</v>
      </c>
      <c r="V13" s="150">
        <f t="shared" si="6"/>
        <v>1.8</v>
      </c>
      <c r="W13" s="150"/>
      <c r="X13" s="150" t="s">
        <v>118</v>
      </c>
      <c r="Y13" s="140"/>
      <c r="Z13" s="140"/>
      <c r="AA13" s="140"/>
      <c r="AB13" s="140"/>
      <c r="AC13" s="140"/>
      <c r="AD13" s="140"/>
      <c r="AE13" s="140"/>
      <c r="AF13" s="140"/>
      <c r="AG13" s="140" t="s">
        <v>119</v>
      </c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ht="22.5" outlineLevel="1">
      <c r="A14" s="163">
        <v>5</v>
      </c>
      <c r="B14" s="164" t="s">
        <v>124</v>
      </c>
      <c r="C14" s="169" t="s">
        <v>125</v>
      </c>
      <c r="D14" s="165" t="s">
        <v>117</v>
      </c>
      <c r="E14" s="179">
        <v>134.5</v>
      </c>
      <c r="F14" s="192">
        <v>0</v>
      </c>
      <c r="G14" s="166">
        <f t="shared" si="0"/>
        <v>0</v>
      </c>
      <c r="H14" s="151"/>
      <c r="I14" s="150">
        <f t="shared" si="1"/>
        <v>0</v>
      </c>
      <c r="J14" s="151"/>
      <c r="K14" s="150">
        <f t="shared" si="2"/>
        <v>0</v>
      </c>
      <c r="L14" s="150">
        <v>21</v>
      </c>
      <c r="M14" s="150">
        <f t="shared" si="3"/>
        <v>0</v>
      </c>
      <c r="N14" s="150">
        <v>0</v>
      </c>
      <c r="O14" s="150">
        <f t="shared" si="4"/>
        <v>0</v>
      </c>
      <c r="P14" s="150">
        <v>0</v>
      </c>
      <c r="Q14" s="150">
        <f t="shared" si="5"/>
        <v>0</v>
      </c>
      <c r="R14" s="150"/>
      <c r="S14" s="150" t="s">
        <v>111</v>
      </c>
      <c r="T14" s="150" t="s">
        <v>126</v>
      </c>
      <c r="U14" s="150">
        <v>0.23</v>
      </c>
      <c r="V14" s="150">
        <f t="shared" si="6"/>
        <v>30.94</v>
      </c>
      <c r="W14" s="150"/>
      <c r="X14" s="150" t="s">
        <v>118</v>
      </c>
      <c r="Y14" s="140"/>
      <c r="Z14" s="140"/>
      <c r="AA14" s="140"/>
      <c r="AB14" s="140"/>
      <c r="AC14" s="140"/>
      <c r="AD14" s="140"/>
      <c r="AE14" s="140"/>
      <c r="AF14" s="140"/>
      <c r="AG14" s="140" t="s">
        <v>119</v>
      </c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1">
      <c r="A15" s="163">
        <v>6</v>
      </c>
      <c r="B15" s="164" t="s">
        <v>127</v>
      </c>
      <c r="C15" s="169" t="s">
        <v>128</v>
      </c>
      <c r="D15" s="165" t="s">
        <v>117</v>
      </c>
      <c r="E15" s="179">
        <v>134.5</v>
      </c>
      <c r="F15" s="192">
        <v>0</v>
      </c>
      <c r="G15" s="166">
        <f t="shared" si="0"/>
        <v>0</v>
      </c>
      <c r="H15" s="151"/>
      <c r="I15" s="150">
        <f t="shared" si="1"/>
        <v>0</v>
      </c>
      <c r="J15" s="151"/>
      <c r="K15" s="150">
        <f t="shared" si="2"/>
        <v>0</v>
      </c>
      <c r="L15" s="150">
        <v>21</v>
      </c>
      <c r="M15" s="150">
        <f t="shared" si="3"/>
        <v>0</v>
      </c>
      <c r="N15" s="150">
        <v>0</v>
      </c>
      <c r="O15" s="150">
        <f t="shared" si="4"/>
        <v>0</v>
      </c>
      <c r="P15" s="150">
        <v>0</v>
      </c>
      <c r="Q15" s="150">
        <f t="shared" si="5"/>
        <v>0</v>
      </c>
      <c r="R15" s="150"/>
      <c r="S15" s="150" t="s">
        <v>111</v>
      </c>
      <c r="T15" s="150" t="s">
        <v>126</v>
      </c>
      <c r="U15" s="150">
        <v>0.39</v>
      </c>
      <c r="V15" s="150">
        <f t="shared" si="6"/>
        <v>52.46</v>
      </c>
      <c r="W15" s="150"/>
      <c r="X15" s="150" t="s">
        <v>118</v>
      </c>
      <c r="Y15" s="140"/>
      <c r="Z15" s="140"/>
      <c r="AA15" s="140"/>
      <c r="AB15" s="140"/>
      <c r="AC15" s="140"/>
      <c r="AD15" s="140"/>
      <c r="AE15" s="140"/>
      <c r="AF15" s="140"/>
      <c r="AG15" s="140" t="s">
        <v>119</v>
      </c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>
      <c r="A16" s="163">
        <v>7</v>
      </c>
      <c r="B16" s="164" t="s">
        <v>129</v>
      </c>
      <c r="C16" s="169" t="s">
        <v>130</v>
      </c>
      <c r="D16" s="165" t="s">
        <v>117</v>
      </c>
      <c r="E16" s="179">
        <v>163.5</v>
      </c>
      <c r="F16" s="192">
        <v>0</v>
      </c>
      <c r="G16" s="166">
        <f t="shared" si="0"/>
        <v>0</v>
      </c>
      <c r="H16" s="151"/>
      <c r="I16" s="150">
        <f t="shared" si="1"/>
        <v>0</v>
      </c>
      <c r="J16" s="151"/>
      <c r="K16" s="150">
        <f t="shared" si="2"/>
        <v>0</v>
      </c>
      <c r="L16" s="150">
        <v>21</v>
      </c>
      <c r="M16" s="150">
        <f t="shared" si="3"/>
        <v>0</v>
      </c>
      <c r="N16" s="150">
        <v>0</v>
      </c>
      <c r="O16" s="150">
        <f t="shared" si="4"/>
        <v>0</v>
      </c>
      <c r="P16" s="150">
        <v>0</v>
      </c>
      <c r="Q16" s="150">
        <f t="shared" si="5"/>
        <v>0</v>
      </c>
      <c r="R16" s="150"/>
      <c r="S16" s="150" t="s">
        <v>111</v>
      </c>
      <c r="T16" s="150" t="s">
        <v>111</v>
      </c>
      <c r="U16" s="150">
        <v>0.2</v>
      </c>
      <c r="V16" s="150">
        <f t="shared" si="6"/>
        <v>32.700000000000003</v>
      </c>
      <c r="W16" s="150"/>
      <c r="X16" s="150" t="s">
        <v>118</v>
      </c>
      <c r="Y16" s="140"/>
      <c r="Z16" s="140"/>
      <c r="AA16" s="140"/>
      <c r="AB16" s="140"/>
      <c r="AC16" s="140"/>
      <c r="AD16" s="140"/>
      <c r="AE16" s="140"/>
      <c r="AF16" s="140"/>
      <c r="AG16" s="140" t="s">
        <v>119</v>
      </c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>
      <c r="A17" s="163">
        <v>8</v>
      </c>
      <c r="B17" s="164" t="s">
        <v>131</v>
      </c>
      <c r="C17" s="169" t="s">
        <v>132</v>
      </c>
      <c r="D17" s="165" t="s">
        <v>117</v>
      </c>
      <c r="E17" s="179">
        <v>163.5</v>
      </c>
      <c r="F17" s="192">
        <v>0</v>
      </c>
      <c r="G17" s="166">
        <f t="shared" si="0"/>
        <v>0</v>
      </c>
      <c r="H17" s="151"/>
      <c r="I17" s="150">
        <f t="shared" si="1"/>
        <v>0</v>
      </c>
      <c r="J17" s="151"/>
      <c r="K17" s="150">
        <f t="shared" si="2"/>
        <v>0</v>
      </c>
      <c r="L17" s="150">
        <v>21</v>
      </c>
      <c r="M17" s="150">
        <f t="shared" si="3"/>
        <v>0</v>
      </c>
      <c r="N17" s="150">
        <v>0</v>
      </c>
      <c r="O17" s="150">
        <f t="shared" si="4"/>
        <v>0</v>
      </c>
      <c r="P17" s="150">
        <v>0</v>
      </c>
      <c r="Q17" s="150">
        <f t="shared" si="5"/>
        <v>0</v>
      </c>
      <c r="R17" s="150"/>
      <c r="S17" s="150" t="s">
        <v>111</v>
      </c>
      <c r="T17" s="150" t="s">
        <v>111</v>
      </c>
      <c r="U17" s="150">
        <v>0.08</v>
      </c>
      <c r="V17" s="150">
        <f t="shared" si="6"/>
        <v>13.08</v>
      </c>
      <c r="W17" s="150"/>
      <c r="X17" s="150" t="s">
        <v>118</v>
      </c>
      <c r="Y17" s="140"/>
      <c r="Z17" s="140"/>
      <c r="AA17" s="140"/>
      <c r="AB17" s="140"/>
      <c r="AC17" s="140"/>
      <c r="AD17" s="140"/>
      <c r="AE17" s="140"/>
      <c r="AF17" s="140"/>
      <c r="AG17" s="140" t="s">
        <v>119</v>
      </c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ht="22.5" outlineLevel="1">
      <c r="A18" s="163">
        <v>9</v>
      </c>
      <c r="B18" s="164" t="s">
        <v>133</v>
      </c>
      <c r="C18" s="169" t="s">
        <v>134</v>
      </c>
      <c r="D18" s="165" t="s">
        <v>135</v>
      </c>
      <c r="E18" s="179">
        <v>8</v>
      </c>
      <c r="F18" s="192">
        <v>0</v>
      </c>
      <c r="G18" s="166">
        <f t="shared" si="0"/>
        <v>0</v>
      </c>
      <c r="H18" s="151"/>
      <c r="I18" s="150">
        <f t="shared" si="1"/>
        <v>0</v>
      </c>
      <c r="J18" s="151"/>
      <c r="K18" s="150">
        <f t="shared" si="2"/>
        <v>0</v>
      </c>
      <c r="L18" s="150">
        <v>21</v>
      </c>
      <c r="M18" s="150">
        <f t="shared" si="3"/>
        <v>0</v>
      </c>
      <c r="N18" s="150">
        <v>0</v>
      </c>
      <c r="O18" s="150">
        <f t="shared" si="4"/>
        <v>0</v>
      </c>
      <c r="P18" s="150">
        <v>0</v>
      </c>
      <c r="Q18" s="150">
        <f t="shared" si="5"/>
        <v>0</v>
      </c>
      <c r="R18" s="150"/>
      <c r="S18" s="150" t="s">
        <v>111</v>
      </c>
      <c r="T18" s="150" t="s">
        <v>111</v>
      </c>
      <c r="U18" s="150">
        <v>0.6</v>
      </c>
      <c r="V18" s="150">
        <f t="shared" si="6"/>
        <v>4.8</v>
      </c>
      <c r="W18" s="150"/>
      <c r="X18" s="150" t="s">
        <v>118</v>
      </c>
      <c r="Y18" s="140"/>
      <c r="Z18" s="140"/>
      <c r="AA18" s="140"/>
      <c r="AB18" s="140"/>
      <c r="AC18" s="140"/>
      <c r="AD18" s="140"/>
      <c r="AE18" s="140"/>
      <c r="AF18" s="140"/>
      <c r="AG18" s="140" t="s">
        <v>119</v>
      </c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>
      <c r="A19" s="163">
        <v>10</v>
      </c>
      <c r="B19" s="164" t="s">
        <v>136</v>
      </c>
      <c r="C19" s="169" t="s">
        <v>137</v>
      </c>
      <c r="D19" s="165" t="s">
        <v>117</v>
      </c>
      <c r="E19" s="179">
        <v>4.5</v>
      </c>
      <c r="F19" s="192">
        <v>0</v>
      </c>
      <c r="G19" s="166">
        <f t="shared" si="0"/>
        <v>0</v>
      </c>
      <c r="H19" s="151"/>
      <c r="I19" s="150">
        <f t="shared" si="1"/>
        <v>0</v>
      </c>
      <c r="J19" s="151"/>
      <c r="K19" s="150">
        <f t="shared" si="2"/>
        <v>0</v>
      </c>
      <c r="L19" s="150">
        <v>21</v>
      </c>
      <c r="M19" s="150">
        <f t="shared" si="3"/>
        <v>0</v>
      </c>
      <c r="N19" s="150">
        <v>0</v>
      </c>
      <c r="O19" s="150">
        <f t="shared" si="4"/>
        <v>0</v>
      </c>
      <c r="P19" s="150">
        <v>0</v>
      </c>
      <c r="Q19" s="150">
        <f t="shared" si="5"/>
        <v>0</v>
      </c>
      <c r="R19" s="150"/>
      <c r="S19" s="150" t="s">
        <v>111</v>
      </c>
      <c r="T19" s="150" t="s">
        <v>126</v>
      </c>
      <c r="U19" s="150">
        <v>3.5329999999999999</v>
      </c>
      <c r="V19" s="150">
        <f t="shared" si="6"/>
        <v>15.9</v>
      </c>
      <c r="W19" s="150"/>
      <c r="X19" s="150" t="s">
        <v>118</v>
      </c>
      <c r="Y19" s="140"/>
      <c r="Z19" s="140"/>
      <c r="AA19" s="140"/>
      <c r="AB19" s="140"/>
      <c r="AC19" s="140"/>
      <c r="AD19" s="140"/>
      <c r="AE19" s="140"/>
      <c r="AF19" s="140"/>
      <c r="AG19" s="140" t="s">
        <v>119</v>
      </c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outlineLevel="1">
      <c r="A20" s="163">
        <v>11</v>
      </c>
      <c r="B20" s="164" t="s">
        <v>138</v>
      </c>
      <c r="C20" s="169" t="s">
        <v>139</v>
      </c>
      <c r="D20" s="165" t="s">
        <v>117</v>
      </c>
      <c r="E20" s="179">
        <v>251</v>
      </c>
      <c r="F20" s="192">
        <v>0</v>
      </c>
      <c r="G20" s="166">
        <f t="shared" si="0"/>
        <v>0</v>
      </c>
      <c r="H20" s="151"/>
      <c r="I20" s="150">
        <f t="shared" si="1"/>
        <v>0</v>
      </c>
      <c r="J20" s="151"/>
      <c r="K20" s="150">
        <f t="shared" si="2"/>
        <v>0</v>
      </c>
      <c r="L20" s="150">
        <v>21</v>
      </c>
      <c r="M20" s="150">
        <f t="shared" si="3"/>
        <v>0</v>
      </c>
      <c r="N20" s="150">
        <v>0</v>
      </c>
      <c r="O20" s="150">
        <f t="shared" si="4"/>
        <v>0</v>
      </c>
      <c r="P20" s="150">
        <v>0</v>
      </c>
      <c r="Q20" s="150">
        <f t="shared" si="5"/>
        <v>0</v>
      </c>
      <c r="R20" s="150"/>
      <c r="S20" s="150" t="s">
        <v>111</v>
      </c>
      <c r="T20" s="150" t="s">
        <v>111</v>
      </c>
      <c r="U20" s="150">
        <v>7.3999999999999996E-2</v>
      </c>
      <c r="V20" s="150">
        <f t="shared" si="6"/>
        <v>18.57</v>
      </c>
      <c r="W20" s="150"/>
      <c r="X20" s="150" t="s">
        <v>118</v>
      </c>
      <c r="Y20" s="140"/>
      <c r="Z20" s="140"/>
      <c r="AA20" s="140"/>
      <c r="AB20" s="140"/>
      <c r="AC20" s="140"/>
      <c r="AD20" s="140"/>
      <c r="AE20" s="140"/>
      <c r="AF20" s="140"/>
      <c r="AG20" s="140" t="s">
        <v>119</v>
      </c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ht="22.5" outlineLevel="1">
      <c r="A21" s="163">
        <v>12</v>
      </c>
      <c r="B21" s="164" t="s">
        <v>140</v>
      </c>
      <c r="C21" s="169" t="s">
        <v>141</v>
      </c>
      <c r="D21" s="165" t="s">
        <v>117</v>
      </c>
      <c r="E21" s="179">
        <v>149.5</v>
      </c>
      <c r="F21" s="192">
        <v>0</v>
      </c>
      <c r="G21" s="166">
        <f t="shared" si="0"/>
        <v>0</v>
      </c>
      <c r="H21" s="151"/>
      <c r="I21" s="150">
        <f t="shared" si="1"/>
        <v>0</v>
      </c>
      <c r="J21" s="151"/>
      <c r="K21" s="150">
        <f t="shared" si="2"/>
        <v>0</v>
      </c>
      <c r="L21" s="150">
        <v>21</v>
      </c>
      <c r="M21" s="150">
        <f t="shared" si="3"/>
        <v>0</v>
      </c>
      <c r="N21" s="150">
        <v>0</v>
      </c>
      <c r="O21" s="150">
        <f t="shared" si="4"/>
        <v>0</v>
      </c>
      <c r="P21" s="150">
        <v>0</v>
      </c>
      <c r="Q21" s="150">
        <f t="shared" si="5"/>
        <v>0</v>
      </c>
      <c r="R21" s="150"/>
      <c r="S21" s="150" t="s">
        <v>111</v>
      </c>
      <c r="T21" s="150" t="s">
        <v>111</v>
      </c>
      <c r="U21" s="150">
        <v>1.0999999999999999E-2</v>
      </c>
      <c r="V21" s="150">
        <f t="shared" si="6"/>
        <v>1.64</v>
      </c>
      <c r="W21" s="150"/>
      <c r="X21" s="150" t="s">
        <v>118</v>
      </c>
      <c r="Y21" s="140"/>
      <c r="Z21" s="140"/>
      <c r="AA21" s="140"/>
      <c r="AB21" s="140"/>
      <c r="AC21" s="140"/>
      <c r="AD21" s="140"/>
      <c r="AE21" s="140"/>
      <c r="AF21" s="140"/>
      <c r="AG21" s="140" t="s">
        <v>119</v>
      </c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>
      <c r="A22" s="163">
        <v>13</v>
      </c>
      <c r="B22" s="164" t="s">
        <v>142</v>
      </c>
      <c r="C22" s="169" t="s">
        <v>143</v>
      </c>
      <c r="D22" s="165" t="s">
        <v>117</v>
      </c>
      <c r="E22" s="179">
        <v>251</v>
      </c>
      <c r="F22" s="192">
        <v>0</v>
      </c>
      <c r="G22" s="166">
        <f t="shared" si="0"/>
        <v>0</v>
      </c>
      <c r="H22" s="151"/>
      <c r="I22" s="150">
        <f t="shared" si="1"/>
        <v>0</v>
      </c>
      <c r="J22" s="151"/>
      <c r="K22" s="150">
        <f t="shared" si="2"/>
        <v>0</v>
      </c>
      <c r="L22" s="150">
        <v>21</v>
      </c>
      <c r="M22" s="150">
        <f t="shared" si="3"/>
        <v>0</v>
      </c>
      <c r="N22" s="150">
        <v>0</v>
      </c>
      <c r="O22" s="150">
        <f t="shared" si="4"/>
        <v>0</v>
      </c>
      <c r="P22" s="150">
        <v>0</v>
      </c>
      <c r="Q22" s="150">
        <f t="shared" si="5"/>
        <v>0</v>
      </c>
      <c r="R22" s="150"/>
      <c r="S22" s="150" t="s">
        <v>111</v>
      </c>
      <c r="T22" s="150" t="s">
        <v>111</v>
      </c>
      <c r="U22" s="150">
        <v>5.2999999999999999E-2</v>
      </c>
      <c r="V22" s="150">
        <f t="shared" si="6"/>
        <v>13.3</v>
      </c>
      <c r="W22" s="150"/>
      <c r="X22" s="150" t="s">
        <v>118</v>
      </c>
      <c r="Y22" s="140"/>
      <c r="Z22" s="140"/>
      <c r="AA22" s="140"/>
      <c r="AB22" s="140"/>
      <c r="AC22" s="140"/>
      <c r="AD22" s="140"/>
      <c r="AE22" s="140"/>
      <c r="AF22" s="140"/>
      <c r="AG22" s="140" t="s">
        <v>119</v>
      </c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>
      <c r="A23" s="163">
        <v>14</v>
      </c>
      <c r="B23" s="164" t="s">
        <v>144</v>
      </c>
      <c r="C23" s="169" t="s">
        <v>145</v>
      </c>
      <c r="D23" s="165" t="s">
        <v>117</v>
      </c>
      <c r="E23" s="179">
        <v>251</v>
      </c>
      <c r="F23" s="192">
        <v>0</v>
      </c>
      <c r="G23" s="166">
        <f t="shared" si="0"/>
        <v>0</v>
      </c>
      <c r="H23" s="151"/>
      <c r="I23" s="150">
        <f t="shared" si="1"/>
        <v>0</v>
      </c>
      <c r="J23" s="151"/>
      <c r="K23" s="150">
        <f t="shared" si="2"/>
        <v>0</v>
      </c>
      <c r="L23" s="150">
        <v>21</v>
      </c>
      <c r="M23" s="150">
        <f t="shared" si="3"/>
        <v>0</v>
      </c>
      <c r="N23" s="150">
        <v>0</v>
      </c>
      <c r="O23" s="150">
        <f t="shared" si="4"/>
        <v>0</v>
      </c>
      <c r="P23" s="150">
        <v>0</v>
      </c>
      <c r="Q23" s="150">
        <f t="shared" si="5"/>
        <v>0</v>
      </c>
      <c r="R23" s="150"/>
      <c r="S23" s="150" t="s">
        <v>111</v>
      </c>
      <c r="T23" s="150" t="s">
        <v>111</v>
      </c>
      <c r="U23" s="150">
        <v>3.1E-2</v>
      </c>
      <c r="V23" s="150">
        <f t="shared" si="6"/>
        <v>7.78</v>
      </c>
      <c r="W23" s="150"/>
      <c r="X23" s="150" t="s">
        <v>118</v>
      </c>
      <c r="Y23" s="140"/>
      <c r="Z23" s="140"/>
      <c r="AA23" s="140"/>
      <c r="AB23" s="140"/>
      <c r="AC23" s="140"/>
      <c r="AD23" s="140"/>
      <c r="AE23" s="140"/>
      <c r="AF23" s="140"/>
      <c r="AG23" s="140" t="s">
        <v>119</v>
      </c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>
      <c r="A24" s="163">
        <v>15</v>
      </c>
      <c r="B24" s="164" t="s">
        <v>146</v>
      </c>
      <c r="C24" s="169" t="s">
        <v>147</v>
      </c>
      <c r="D24" s="165" t="s">
        <v>117</v>
      </c>
      <c r="E24" s="179">
        <v>251</v>
      </c>
      <c r="F24" s="192">
        <v>0</v>
      </c>
      <c r="G24" s="166">
        <f t="shared" si="0"/>
        <v>0</v>
      </c>
      <c r="H24" s="151"/>
      <c r="I24" s="150">
        <f t="shared" si="1"/>
        <v>0</v>
      </c>
      <c r="J24" s="151"/>
      <c r="K24" s="150">
        <f t="shared" si="2"/>
        <v>0</v>
      </c>
      <c r="L24" s="150">
        <v>21</v>
      </c>
      <c r="M24" s="150">
        <f t="shared" si="3"/>
        <v>0</v>
      </c>
      <c r="N24" s="150">
        <v>0</v>
      </c>
      <c r="O24" s="150">
        <f t="shared" si="4"/>
        <v>0</v>
      </c>
      <c r="P24" s="150">
        <v>0</v>
      </c>
      <c r="Q24" s="150">
        <f t="shared" si="5"/>
        <v>0</v>
      </c>
      <c r="R24" s="150"/>
      <c r="S24" s="150" t="s">
        <v>111</v>
      </c>
      <c r="T24" s="150" t="s">
        <v>112</v>
      </c>
      <c r="U24" s="150">
        <v>0.20200000000000001</v>
      </c>
      <c r="V24" s="150">
        <f t="shared" si="6"/>
        <v>50.7</v>
      </c>
      <c r="W24" s="150"/>
      <c r="X24" s="150" t="s">
        <v>118</v>
      </c>
      <c r="Y24" s="140"/>
      <c r="Z24" s="140"/>
      <c r="AA24" s="140"/>
      <c r="AB24" s="140"/>
      <c r="AC24" s="140"/>
      <c r="AD24" s="140"/>
      <c r="AE24" s="140"/>
      <c r="AF24" s="140"/>
      <c r="AG24" s="140" t="s">
        <v>119</v>
      </c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ht="22.5" outlineLevel="1">
      <c r="A25" s="163">
        <v>16</v>
      </c>
      <c r="B25" s="164" t="s">
        <v>148</v>
      </c>
      <c r="C25" s="169" t="s">
        <v>149</v>
      </c>
      <c r="D25" s="165" t="s">
        <v>135</v>
      </c>
      <c r="E25" s="179">
        <v>9</v>
      </c>
      <c r="F25" s="192">
        <v>0</v>
      </c>
      <c r="G25" s="166">
        <f t="shared" si="0"/>
        <v>0</v>
      </c>
      <c r="H25" s="151"/>
      <c r="I25" s="150">
        <f t="shared" si="1"/>
        <v>0</v>
      </c>
      <c r="J25" s="151"/>
      <c r="K25" s="150">
        <f t="shared" si="2"/>
        <v>0</v>
      </c>
      <c r="L25" s="150">
        <v>21</v>
      </c>
      <c r="M25" s="150">
        <f t="shared" si="3"/>
        <v>0</v>
      </c>
      <c r="N25" s="150">
        <v>0</v>
      </c>
      <c r="O25" s="150">
        <f t="shared" si="4"/>
        <v>0</v>
      </c>
      <c r="P25" s="150">
        <v>0</v>
      </c>
      <c r="Q25" s="150">
        <f t="shared" si="5"/>
        <v>0</v>
      </c>
      <c r="R25" s="150"/>
      <c r="S25" s="150" t="s">
        <v>111</v>
      </c>
      <c r="T25" s="150" t="s">
        <v>126</v>
      </c>
      <c r="U25" s="150">
        <v>1.43</v>
      </c>
      <c r="V25" s="150">
        <f t="shared" si="6"/>
        <v>12.87</v>
      </c>
      <c r="W25" s="150"/>
      <c r="X25" s="150" t="s">
        <v>118</v>
      </c>
      <c r="Y25" s="140"/>
      <c r="Z25" s="140"/>
      <c r="AA25" s="140"/>
      <c r="AB25" s="140"/>
      <c r="AC25" s="140"/>
      <c r="AD25" s="140"/>
      <c r="AE25" s="140"/>
      <c r="AF25" s="140"/>
      <c r="AG25" s="140" t="s">
        <v>119</v>
      </c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ht="22.5" outlineLevel="1">
      <c r="A26" s="163">
        <v>17</v>
      </c>
      <c r="B26" s="164" t="s">
        <v>150</v>
      </c>
      <c r="C26" s="169" t="s">
        <v>151</v>
      </c>
      <c r="D26" s="165" t="s">
        <v>117</v>
      </c>
      <c r="E26" s="179">
        <v>42.7</v>
      </c>
      <c r="F26" s="192">
        <v>0</v>
      </c>
      <c r="G26" s="166">
        <f t="shared" si="0"/>
        <v>0</v>
      </c>
      <c r="H26" s="151"/>
      <c r="I26" s="150">
        <f t="shared" si="1"/>
        <v>0</v>
      </c>
      <c r="J26" s="151"/>
      <c r="K26" s="150">
        <f t="shared" si="2"/>
        <v>0</v>
      </c>
      <c r="L26" s="150">
        <v>21</v>
      </c>
      <c r="M26" s="150">
        <f t="shared" si="3"/>
        <v>0</v>
      </c>
      <c r="N26" s="150">
        <v>1.7</v>
      </c>
      <c r="O26" s="150">
        <f t="shared" si="4"/>
        <v>72.59</v>
      </c>
      <c r="P26" s="150">
        <v>0</v>
      </c>
      <c r="Q26" s="150">
        <f t="shared" si="5"/>
        <v>0</v>
      </c>
      <c r="R26" s="150"/>
      <c r="S26" s="150" t="s">
        <v>111</v>
      </c>
      <c r="T26" s="150" t="s">
        <v>111</v>
      </c>
      <c r="U26" s="150">
        <v>1.59</v>
      </c>
      <c r="V26" s="150">
        <f t="shared" si="6"/>
        <v>67.89</v>
      </c>
      <c r="W26" s="150"/>
      <c r="X26" s="150" t="s">
        <v>118</v>
      </c>
      <c r="Y26" s="140"/>
      <c r="Z26" s="140"/>
      <c r="AA26" s="140"/>
      <c r="AB26" s="140"/>
      <c r="AC26" s="140"/>
      <c r="AD26" s="140"/>
      <c r="AE26" s="140"/>
      <c r="AF26" s="140"/>
      <c r="AG26" s="140" t="s">
        <v>119</v>
      </c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>
      <c r="A27" s="163">
        <v>18</v>
      </c>
      <c r="B27" s="164" t="s">
        <v>152</v>
      </c>
      <c r="C27" s="169" t="s">
        <v>153</v>
      </c>
      <c r="D27" s="165" t="s">
        <v>154</v>
      </c>
      <c r="E27" s="179">
        <v>249</v>
      </c>
      <c r="F27" s="192">
        <v>0</v>
      </c>
      <c r="G27" s="166">
        <f t="shared" si="0"/>
        <v>0</v>
      </c>
      <c r="H27" s="151"/>
      <c r="I27" s="150">
        <f t="shared" si="1"/>
        <v>0</v>
      </c>
      <c r="J27" s="151"/>
      <c r="K27" s="150">
        <f t="shared" si="2"/>
        <v>0</v>
      </c>
      <c r="L27" s="150">
        <v>21</v>
      </c>
      <c r="M27" s="150">
        <f t="shared" si="3"/>
        <v>0</v>
      </c>
      <c r="N27" s="150">
        <v>0</v>
      </c>
      <c r="O27" s="150">
        <f t="shared" si="4"/>
        <v>0</v>
      </c>
      <c r="P27" s="150">
        <v>0</v>
      </c>
      <c r="Q27" s="150">
        <f t="shared" si="5"/>
        <v>0</v>
      </c>
      <c r="R27" s="150"/>
      <c r="S27" s="150" t="s">
        <v>111</v>
      </c>
      <c r="T27" s="150" t="s">
        <v>111</v>
      </c>
      <c r="U27" s="150">
        <v>0.18</v>
      </c>
      <c r="V27" s="150">
        <f t="shared" si="6"/>
        <v>44.82</v>
      </c>
      <c r="W27" s="150"/>
      <c r="X27" s="150" t="s">
        <v>118</v>
      </c>
      <c r="Y27" s="140"/>
      <c r="Z27" s="140"/>
      <c r="AA27" s="140"/>
      <c r="AB27" s="140"/>
      <c r="AC27" s="140"/>
      <c r="AD27" s="140"/>
      <c r="AE27" s="140"/>
      <c r="AF27" s="140"/>
      <c r="AG27" s="140" t="s">
        <v>119</v>
      </c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>
      <c r="A28" s="163">
        <v>19</v>
      </c>
      <c r="B28" s="164" t="s">
        <v>155</v>
      </c>
      <c r="C28" s="169" t="s">
        <v>156</v>
      </c>
      <c r="D28" s="165" t="s">
        <v>154</v>
      </c>
      <c r="E28" s="179">
        <v>249</v>
      </c>
      <c r="F28" s="192">
        <v>0</v>
      </c>
      <c r="G28" s="166">
        <f t="shared" si="0"/>
        <v>0</v>
      </c>
      <c r="H28" s="151"/>
      <c r="I28" s="150">
        <f t="shared" si="1"/>
        <v>0</v>
      </c>
      <c r="J28" s="151"/>
      <c r="K28" s="150">
        <f t="shared" si="2"/>
        <v>0</v>
      </c>
      <c r="L28" s="150">
        <v>21</v>
      </c>
      <c r="M28" s="150">
        <f t="shared" si="3"/>
        <v>0</v>
      </c>
      <c r="N28" s="150">
        <v>0</v>
      </c>
      <c r="O28" s="150">
        <f t="shared" si="4"/>
        <v>0</v>
      </c>
      <c r="P28" s="150">
        <v>0</v>
      </c>
      <c r="Q28" s="150">
        <f t="shared" si="5"/>
        <v>0</v>
      </c>
      <c r="R28" s="150"/>
      <c r="S28" s="150" t="s">
        <v>111</v>
      </c>
      <c r="T28" s="150" t="s">
        <v>111</v>
      </c>
      <c r="U28" s="150">
        <v>0.02</v>
      </c>
      <c r="V28" s="150">
        <f t="shared" si="6"/>
        <v>4.9800000000000004</v>
      </c>
      <c r="W28" s="150"/>
      <c r="X28" s="150" t="s">
        <v>118</v>
      </c>
      <c r="Y28" s="140"/>
      <c r="Z28" s="140"/>
      <c r="AA28" s="140"/>
      <c r="AB28" s="140"/>
      <c r="AC28" s="140"/>
      <c r="AD28" s="140"/>
      <c r="AE28" s="140"/>
      <c r="AF28" s="140"/>
      <c r="AG28" s="140" t="s">
        <v>119</v>
      </c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>
      <c r="A29" s="163">
        <v>20</v>
      </c>
      <c r="B29" s="164" t="s">
        <v>157</v>
      </c>
      <c r="C29" s="169" t="s">
        <v>158</v>
      </c>
      <c r="D29" s="165" t="s">
        <v>159</v>
      </c>
      <c r="E29" s="179">
        <v>0.06</v>
      </c>
      <c r="F29" s="192">
        <v>0</v>
      </c>
      <c r="G29" s="166">
        <f t="shared" si="0"/>
        <v>0</v>
      </c>
      <c r="H29" s="151"/>
      <c r="I29" s="150">
        <f t="shared" si="1"/>
        <v>0</v>
      </c>
      <c r="J29" s="151"/>
      <c r="K29" s="150">
        <f t="shared" si="2"/>
        <v>0</v>
      </c>
      <c r="L29" s="150">
        <v>21</v>
      </c>
      <c r="M29" s="150">
        <f t="shared" si="3"/>
        <v>0</v>
      </c>
      <c r="N29" s="150">
        <v>0</v>
      </c>
      <c r="O29" s="150">
        <f t="shared" si="4"/>
        <v>0</v>
      </c>
      <c r="P29" s="150">
        <v>0</v>
      </c>
      <c r="Q29" s="150">
        <f t="shared" si="5"/>
        <v>0</v>
      </c>
      <c r="R29" s="150"/>
      <c r="S29" s="150" t="s">
        <v>111</v>
      </c>
      <c r="T29" s="150" t="s">
        <v>111</v>
      </c>
      <c r="U29" s="150">
        <v>21.428999999999998</v>
      </c>
      <c r="V29" s="150">
        <f t="shared" si="6"/>
        <v>1.29</v>
      </c>
      <c r="W29" s="150"/>
      <c r="X29" s="150" t="s">
        <v>118</v>
      </c>
      <c r="Y29" s="140"/>
      <c r="Z29" s="140"/>
      <c r="AA29" s="140"/>
      <c r="AB29" s="140"/>
      <c r="AC29" s="140"/>
      <c r="AD29" s="140"/>
      <c r="AE29" s="140"/>
      <c r="AF29" s="140"/>
      <c r="AG29" s="140" t="s">
        <v>119</v>
      </c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>
      <c r="A30" s="163">
        <v>21</v>
      </c>
      <c r="B30" s="164" t="s">
        <v>160</v>
      </c>
      <c r="C30" s="169" t="s">
        <v>161</v>
      </c>
      <c r="D30" s="165" t="s">
        <v>154</v>
      </c>
      <c r="E30" s="179">
        <v>249</v>
      </c>
      <c r="F30" s="192">
        <v>0</v>
      </c>
      <c r="G30" s="166">
        <f t="shared" si="0"/>
        <v>0</v>
      </c>
      <c r="H30" s="151"/>
      <c r="I30" s="150">
        <f t="shared" si="1"/>
        <v>0</v>
      </c>
      <c r="J30" s="151"/>
      <c r="K30" s="150">
        <f t="shared" si="2"/>
        <v>0</v>
      </c>
      <c r="L30" s="150">
        <v>21</v>
      </c>
      <c r="M30" s="150">
        <f t="shared" si="3"/>
        <v>0</v>
      </c>
      <c r="N30" s="150">
        <v>0</v>
      </c>
      <c r="O30" s="150">
        <f t="shared" si="4"/>
        <v>0</v>
      </c>
      <c r="P30" s="150">
        <v>0</v>
      </c>
      <c r="Q30" s="150">
        <f t="shared" si="5"/>
        <v>0</v>
      </c>
      <c r="R30" s="150"/>
      <c r="S30" s="150" t="s">
        <v>111</v>
      </c>
      <c r="T30" s="150" t="s">
        <v>111</v>
      </c>
      <c r="U30" s="150">
        <v>1.0999999999999999E-2</v>
      </c>
      <c r="V30" s="150">
        <f t="shared" si="6"/>
        <v>2.74</v>
      </c>
      <c r="W30" s="150"/>
      <c r="X30" s="150" t="s">
        <v>118</v>
      </c>
      <c r="Y30" s="140"/>
      <c r="Z30" s="140"/>
      <c r="AA30" s="140"/>
      <c r="AB30" s="140"/>
      <c r="AC30" s="140"/>
      <c r="AD30" s="140"/>
      <c r="AE30" s="140"/>
      <c r="AF30" s="140"/>
      <c r="AG30" s="140" t="s">
        <v>119</v>
      </c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ht="22.5" outlineLevel="1">
      <c r="A31" s="163">
        <v>22</v>
      </c>
      <c r="B31" s="164" t="s">
        <v>162</v>
      </c>
      <c r="C31" s="169" t="s">
        <v>163</v>
      </c>
      <c r="D31" s="165" t="s">
        <v>117</v>
      </c>
      <c r="E31" s="179">
        <v>149.5</v>
      </c>
      <c r="F31" s="192">
        <v>0</v>
      </c>
      <c r="G31" s="166">
        <f t="shared" si="0"/>
        <v>0</v>
      </c>
      <c r="H31" s="151"/>
      <c r="I31" s="150">
        <f t="shared" si="1"/>
        <v>0</v>
      </c>
      <c r="J31" s="151"/>
      <c r="K31" s="150">
        <f t="shared" si="2"/>
        <v>0</v>
      </c>
      <c r="L31" s="150">
        <v>21</v>
      </c>
      <c r="M31" s="150">
        <f t="shared" si="3"/>
        <v>0</v>
      </c>
      <c r="N31" s="150">
        <v>0</v>
      </c>
      <c r="O31" s="150">
        <f t="shared" si="4"/>
        <v>0</v>
      </c>
      <c r="P31" s="150">
        <v>0</v>
      </c>
      <c r="Q31" s="150">
        <f t="shared" si="5"/>
        <v>0</v>
      </c>
      <c r="R31" s="150"/>
      <c r="S31" s="150" t="s">
        <v>111</v>
      </c>
      <c r="T31" s="150" t="s">
        <v>112</v>
      </c>
      <c r="U31" s="150">
        <v>0</v>
      </c>
      <c r="V31" s="150">
        <f t="shared" si="6"/>
        <v>0</v>
      </c>
      <c r="W31" s="150"/>
      <c r="X31" s="150" t="s">
        <v>118</v>
      </c>
      <c r="Y31" s="140"/>
      <c r="Z31" s="140"/>
      <c r="AA31" s="140"/>
      <c r="AB31" s="140"/>
      <c r="AC31" s="140"/>
      <c r="AD31" s="140"/>
      <c r="AE31" s="140"/>
      <c r="AF31" s="140"/>
      <c r="AG31" s="140" t="s">
        <v>119</v>
      </c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ht="22.5" outlineLevel="1">
      <c r="A32" s="163">
        <v>23</v>
      </c>
      <c r="B32" s="164" t="s">
        <v>164</v>
      </c>
      <c r="C32" s="169" t="s">
        <v>165</v>
      </c>
      <c r="D32" s="165" t="s">
        <v>154</v>
      </c>
      <c r="E32" s="179">
        <v>452</v>
      </c>
      <c r="F32" s="192">
        <v>0</v>
      </c>
      <c r="G32" s="166">
        <f t="shared" si="0"/>
        <v>0</v>
      </c>
      <c r="H32" s="151"/>
      <c r="I32" s="150">
        <f t="shared" si="1"/>
        <v>0</v>
      </c>
      <c r="J32" s="151"/>
      <c r="K32" s="150">
        <f t="shared" si="2"/>
        <v>0</v>
      </c>
      <c r="L32" s="150">
        <v>21</v>
      </c>
      <c r="M32" s="150">
        <f t="shared" si="3"/>
        <v>0</v>
      </c>
      <c r="N32" s="150">
        <v>0</v>
      </c>
      <c r="O32" s="150">
        <f t="shared" si="4"/>
        <v>0</v>
      </c>
      <c r="P32" s="150">
        <v>0</v>
      </c>
      <c r="Q32" s="150">
        <f t="shared" si="5"/>
        <v>0</v>
      </c>
      <c r="R32" s="150"/>
      <c r="S32" s="150" t="s">
        <v>111</v>
      </c>
      <c r="T32" s="150" t="s">
        <v>111</v>
      </c>
      <c r="U32" s="150">
        <v>0.15</v>
      </c>
      <c r="V32" s="150">
        <f t="shared" si="6"/>
        <v>67.8</v>
      </c>
      <c r="W32" s="150"/>
      <c r="X32" s="150" t="s">
        <v>118</v>
      </c>
      <c r="Y32" s="140"/>
      <c r="Z32" s="140"/>
      <c r="AA32" s="140"/>
      <c r="AB32" s="140"/>
      <c r="AC32" s="140"/>
      <c r="AD32" s="140"/>
      <c r="AE32" s="140"/>
      <c r="AF32" s="140"/>
      <c r="AG32" s="140" t="s">
        <v>119</v>
      </c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>
      <c r="A33" s="163">
        <v>24</v>
      </c>
      <c r="B33" s="164" t="s">
        <v>166</v>
      </c>
      <c r="C33" s="169" t="s">
        <v>167</v>
      </c>
      <c r="D33" s="165" t="s">
        <v>154</v>
      </c>
      <c r="E33" s="179">
        <v>249</v>
      </c>
      <c r="F33" s="192">
        <v>0</v>
      </c>
      <c r="G33" s="166">
        <f t="shared" si="0"/>
        <v>0</v>
      </c>
      <c r="H33" s="151"/>
      <c r="I33" s="150">
        <f t="shared" si="1"/>
        <v>0</v>
      </c>
      <c r="J33" s="151"/>
      <c r="K33" s="150">
        <f t="shared" si="2"/>
        <v>0</v>
      </c>
      <c r="L33" s="150">
        <v>21</v>
      </c>
      <c r="M33" s="150">
        <f t="shared" si="3"/>
        <v>0</v>
      </c>
      <c r="N33" s="150">
        <v>2.0000000000000002E-5</v>
      </c>
      <c r="O33" s="150">
        <f t="shared" si="4"/>
        <v>0</v>
      </c>
      <c r="P33" s="150">
        <v>0</v>
      </c>
      <c r="Q33" s="150">
        <f t="shared" si="5"/>
        <v>0</v>
      </c>
      <c r="R33" s="150"/>
      <c r="S33" s="150" t="s">
        <v>111</v>
      </c>
      <c r="T33" s="150" t="s">
        <v>111</v>
      </c>
      <c r="U33" s="150">
        <v>0.05</v>
      </c>
      <c r="V33" s="150">
        <f t="shared" si="6"/>
        <v>12.45</v>
      </c>
      <c r="W33" s="150"/>
      <c r="X33" s="150" t="s">
        <v>118</v>
      </c>
      <c r="Y33" s="140"/>
      <c r="Z33" s="140"/>
      <c r="AA33" s="140"/>
      <c r="AB33" s="140"/>
      <c r="AC33" s="140"/>
      <c r="AD33" s="140"/>
      <c r="AE33" s="140"/>
      <c r="AF33" s="140"/>
      <c r="AG33" s="140" t="s">
        <v>119</v>
      </c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>
      <c r="A34" s="163">
        <v>25</v>
      </c>
      <c r="B34" s="164" t="s">
        <v>168</v>
      </c>
      <c r="C34" s="169" t="s">
        <v>169</v>
      </c>
      <c r="D34" s="165" t="s">
        <v>117</v>
      </c>
      <c r="E34" s="179">
        <v>7</v>
      </c>
      <c r="F34" s="192">
        <v>0</v>
      </c>
      <c r="G34" s="166">
        <f t="shared" si="0"/>
        <v>0</v>
      </c>
      <c r="H34" s="151"/>
      <c r="I34" s="150">
        <f t="shared" si="1"/>
        <v>0</v>
      </c>
      <c r="J34" s="151"/>
      <c r="K34" s="150">
        <f t="shared" si="2"/>
        <v>0</v>
      </c>
      <c r="L34" s="150">
        <v>21</v>
      </c>
      <c r="M34" s="150">
        <f t="shared" si="3"/>
        <v>0</v>
      </c>
      <c r="N34" s="150">
        <v>0.6</v>
      </c>
      <c r="O34" s="150">
        <f t="shared" si="4"/>
        <v>4.2</v>
      </c>
      <c r="P34" s="150">
        <v>0</v>
      </c>
      <c r="Q34" s="150">
        <f t="shared" si="5"/>
        <v>0</v>
      </c>
      <c r="R34" s="150" t="s">
        <v>170</v>
      </c>
      <c r="S34" s="150" t="s">
        <v>111</v>
      </c>
      <c r="T34" s="150" t="s">
        <v>111</v>
      </c>
      <c r="U34" s="150">
        <v>0</v>
      </c>
      <c r="V34" s="150">
        <f t="shared" si="6"/>
        <v>0</v>
      </c>
      <c r="W34" s="150"/>
      <c r="X34" s="150" t="s">
        <v>171</v>
      </c>
      <c r="Y34" s="140"/>
      <c r="Z34" s="140"/>
      <c r="AA34" s="140"/>
      <c r="AB34" s="140"/>
      <c r="AC34" s="140"/>
      <c r="AD34" s="140"/>
      <c r="AE34" s="140"/>
      <c r="AF34" s="140"/>
      <c r="AG34" s="140" t="s">
        <v>172</v>
      </c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>
      <c r="A35" s="163">
        <v>26</v>
      </c>
      <c r="B35" s="164" t="s">
        <v>173</v>
      </c>
      <c r="C35" s="169" t="s">
        <v>174</v>
      </c>
      <c r="D35" s="165" t="s">
        <v>117</v>
      </c>
      <c r="E35" s="179">
        <v>30.35</v>
      </c>
      <c r="F35" s="192">
        <v>0</v>
      </c>
      <c r="G35" s="166">
        <f t="shared" si="0"/>
        <v>0</v>
      </c>
      <c r="H35" s="151"/>
      <c r="I35" s="150">
        <f t="shared" si="1"/>
        <v>0</v>
      </c>
      <c r="J35" s="151"/>
      <c r="K35" s="150">
        <f t="shared" si="2"/>
        <v>0</v>
      </c>
      <c r="L35" s="150">
        <v>21</v>
      </c>
      <c r="M35" s="150">
        <f t="shared" si="3"/>
        <v>0</v>
      </c>
      <c r="N35" s="150">
        <v>1.67</v>
      </c>
      <c r="O35" s="150">
        <f t="shared" si="4"/>
        <v>50.68</v>
      </c>
      <c r="P35" s="150">
        <v>0</v>
      </c>
      <c r="Q35" s="150">
        <f t="shared" si="5"/>
        <v>0</v>
      </c>
      <c r="R35" s="150" t="s">
        <v>170</v>
      </c>
      <c r="S35" s="150" t="s">
        <v>111</v>
      </c>
      <c r="T35" s="150" t="s">
        <v>111</v>
      </c>
      <c r="U35" s="150">
        <v>0</v>
      </c>
      <c r="V35" s="150">
        <f t="shared" si="6"/>
        <v>0</v>
      </c>
      <c r="W35" s="150"/>
      <c r="X35" s="150" t="s">
        <v>171</v>
      </c>
      <c r="Y35" s="140"/>
      <c r="Z35" s="140"/>
      <c r="AA35" s="140"/>
      <c r="AB35" s="140"/>
      <c r="AC35" s="140"/>
      <c r="AD35" s="140"/>
      <c r="AE35" s="140"/>
      <c r="AF35" s="140"/>
      <c r="AG35" s="140" t="s">
        <v>172</v>
      </c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>
      <c r="A36" s="153" t="s">
        <v>105</v>
      </c>
      <c r="B36" s="154" t="s">
        <v>55</v>
      </c>
      <c r="C36" s="168" t="s">
        <v>56</v>
      </c>
      <c r="D36" s="155"/>
      <c r="E36" s="176"/>
      <c r="F36" s="177"/>
      <c r="G36" s="158">
        <f>SUMIF(AG37:AG50,"&lt;&gt;NOR",G37:G50)</f>
        <v>0</v>
      </c>
      <c r="H36" s="152"/>
      <c r="I36" s="152">
        <f>SUM(I37:I50)</f>
        <v>0</v>
      </c>
      <c r="J36" s="152"/>
      <c r="K36" s="152">
        <f>SUM(K37:K50)</f>
        <v>0</v>
      </c>
      <c r="L36" s="152"/>
      <c r="M36" s="152">
        <f>SUM(M37:M50)</f>
        <v>0</v>
      </c>
      <c r="N36" s="152"/>
      <c r="O36" s="152">
        <f>SUM(O37:O50)</f>
        <v>201.31</v>
      </c>
      <c r="P36" s="152"/>
      <c r="Q36" s="152">
        <f>SUM(Q37:Q50)</f>
        <v>0</v>
      </c>
      <c r="R36" s="152"/>
      <c r="S36" s="152"/>
      <c r="T36" s="152"/>
      <c r="U36" s="152"/>
      <c r="V36" s="152">
        <f>SUM(V37:V50)</f>
        <v>250.67000000000002</v>
      </c>
      <c r="W36" s="152"/>
      <c r="X36" s="152"/>
      <c r="AG36" t="s">
        <v>106</v>
      </c>
    </row>
    <row r="37" spans="1:60" outlineLevel="1">
      <c r="A37" s="163">
        <v>27</v>
      </c>
      <c r="B37" s="164" t="s">
        <v>175</v>
      </c>
      <c r="C37" s="169" t="s">
        <v>176</v>
      </c>
      <c r="D37" s="165" t="s">
        <v>117</v>
      </c>
      <c r="E37" s="179">
        <v>29.1</v>
      </c>
      <c r="F37" s="192">
        <v>0</v>
      </c>
      <c r="G37" s="166">
        <f t="shared" ref="G37:G50" si="7">ROUND(E37*F37,2)</f>
        <v>0</v>
      </c>
      <c r="H37" s="151"/>
      <c r="I37" s="150">
        <f t="shared" ref="I37:I50" si="8">ROUND(E37*H37,2)</f>
        <v>0</v>
      </c>
      <c r="J37" s="151"/>
      <c r="K37" s="150">
        <f t="shared" ref="K37:K50" si="9">ROUND(E37*J37,2)</f>
        <v>0</v>
      </c>
      <c r="L37" s="150">
        <v>21</v>
      </c>
      <c r="M37" s="150">
        <f t="shared" ref="M37:M50" si="10">G37*(1+L37/100)</f>
        <v>0</v>
      </c>
      <c r="N37" s="150">
        <v>1.665</v>
      </c>
      <c r="O37" s="150">
        <f t="shared" ref="O37:O50" si="11">ROUND(E37*N37,2)</f>
        <v>48.45</v>
      </c>
      <c r="P37" s="150">
        <v>0</v>
      </c>
      <c r="Q37" s="150">
        <f t="shared" ref="Q37:Q50" si="12">ROUND(E37*P37,2)</f>
        <v>0</v>
      </c>
      <c r="R37" s="150"/>
      <c r="S37" s="150" t="s">
        <v>111</v>
      </c>
      <c r="T37" s="150" t="s">
        <v>126</v>
      </c>
      <c r="U37" s="150">
        <v>0.92</v>
      </c>
      <c r="V37" s="150">
        <f t="shared" ref="V37:V50" si="13">ROUND(E37*U37,2)</f>
        <v>26.77</v>
      </c>
      <c r="W37" s="150"/>
      <c r="X37" s="150" t="s">
        <v>118</v>
      </c>
      <c r="Y37" s="140"/>
      <c r="Z37" s="140"/>
      <c r="AA37" s="140"/>
      <c r="AB37" s="140"/>
      <c r="AC37" s="140"/>
      <c r="AD37" s="140"/>
      <c r="AE37" s="140"/>
      <c r="AF37" s="140"/>
      <c r="AG37" s="140" t="s">
        <v>177</v>
      </c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ht="22.5" outlineLevel="1">
      <c r="A38" s="163">
        <v>28</v>
      </c>
      <c r="B38" s="164" t="s">
        <v>178</v>
      </c>
      <c r="C38" s="169" t="s">
        <v>179</v>
      </c>
      <c r="D38" s="165" t="s">
        <v>180</v>
      </c>
      <c r="E38" s="179">
        <v>242.3</v>
      </c>
      <c r="F38" s="192">
        <v>0</v>
      </c>
      <c r="G38" s="166">
        <f t="shared" si="7"/>
        <v>0</v>
      </c>
      <c r="H38" s="151"/>
      <c r="I38" s="150">
        <f t="shared" si="8"/>
        <v>0</v>
      </c>
      <c r="J38" s="151"/>
      <c r="K38" s="150">
        <f t="shared" si="9"/>
        <v>0</v>
      </c>
      <c r="L38" s="150">
        <v>21</v>
      </c>
      <c r="M38" s="150">
        <f t="shared" si="10"/>
        <v>0</v>
      </c>
      <c r="N38" s="150">
        <v>0</v>
      </c>
      <c r="O38" s="150">
        <f t="shared" si="11"/>
        <v>0</v>
      </c>
      <c r="P38" s="150">
        <v>0</v>
      </c>
      <c r="Q38" s="150">
        <f t="shared" si="12"/>
        <v>0</v>
      </c>
      <c r="R38" s="150"/>
      <c r="S38" s="150" t="s">
        <v>111</v>
      </c>
      <c r="T38" s="150" t="s">
        <v>126</v>
      </c>
      <c r="U38" s="150">
        <v>0.06</v>
      </c>
      <c r="V38" s="150">
        <f t="shared" si="13"/>
        <v>14.54</v>
      </c>
      <c r="W38" s="150"/>
      <c r="X38" s="150" t="s">
        <v>118</v>
      </c>
      <c r="Y38" s="140"/>
      <c r="Z38" s="140"/>
      <c r="AA38" s="140"/>
      <c r="AB38" s="140"/>
      <c r="AC38" s="140"/>
      <c r="AD38" s="140"/>
      <c r="AE38" s="140"/>
      <c r="AF38" s="140"/>
      <c r="AG38" s="140" t="s">
        <v>119</v>
      </c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ht="22.5" outlineLevel="1">
      <c r="A39" s="163">
        <v>29</v>
      </c>
      <c r="B39" s="164" t="s">
        <v>181</v>
      </c>
      <c r="C39" s="169" t="s">
        <v>182</v>
      </c>
      <c r="D39" s="165" t="s">
        <v>154</v>
      </c>
      <c r="E39" s="179">
        <v>96.92</v>
      </c>
      <c r="F39" s="192">
        <v>0</v>
      </c>
      <c r="G39" s="166">
        <f t="shared" si="7"/>
        <v>0</v>
      </c>
      <c r="H39" s="151"/>
      <c r="I39" s="150">
        <f t="shared" si="8"/>
        <v>0</v>
      </c>
      <c r="J39" s="151"/>
      <c r="K39" s="150">
        <f t="shared" si="9"/>
        <v>0</v>
      </c>
      <c r="L39" s="150">
        <v>21</v>
      </c>
      <c r="M39" s="150">
        <f t="shared" si="10"/>
        <v>0</v>
      </c>
      <c r="N39" s="150">
        <v>0.52</v>
      </c>
      <c r="O39" s="150">
        <f t="shared" si="11"/>
        <v>50.4</v>
      </c>
      <c r="P39" s="150">
        <v>0</v>
      </c>
      <c r="Q39" s="150">
        <f t="shared" si="12"/>
        <v>0</v>
      </c>
      <c r="R39" s="150"/>
      <c r="S39" s="150" t="s">
        <v>111</v>
      </c>
      <c r="T39" s="150" t="s">
        <v>111</v>
      </c>
      <c r="U39" s="150">
        <v>0.9</v>
      </c>
      <c r="V39" s="150">
        <f t="shared" si="13"/>
        <v>87.23</v>
      </c>
      <c r="W39" s="150"/>
      <c r="X39" s="150" t="s">
        <v>118</v>
      </c>
      <c r="Y39" s="140"/>
      <c r="Z39" s="140"/>
      <c r="AA39" s="140"/>
      <c r="AB39" s="140"/>
      <c r="AC39" s="140"/>
      <c r="AD39" s="140"/>
      <c r="AE39" s="140"/>
      <c r="AF39" s="140"/>
      <c r="AG39" s="140" t="s">
        <v>119</v>
      </c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ht="22.5" outlineLevel="1">
      <c r="A40" s="163">
        <v>30</v>
      </c>
      <c r="B40" s="164" t="s">
        <v>183</v>
      </c>
      <c r="C40" s="169" t="s">
        <v>184</v>
      </c>
      <c r="D40" s="165" t="s">
        <v>154</v>
      </c>
      <c r="E40" s="179">
        <v>19.600000000000001</v>
      </c>
      <c r="F40" s="192">
        <v>0</v>
      </c>
      <c r="G40" s="166">
        <f t="shared" si="7"/>
        <v>0</v>
      </c>
      <c r="H40" s="151"/>
      <c r="I40" s="150">
        <f t="shared" si="8"/>
        <v>0</v>
      </c>
      <c r="J40" s="151"/>
      <c r="K40" s="150">
        <f t="shared" si="9"/>
        <v>0</v>
      </c>
      <c r="L40" s="150">
        <v>21</v>
      </c>
      <c r="M40" s="150">
        <f t="shared" si="10"/>
        <v>0</v>
      </c>
      <c r="N40" s="150">
        <v>0.74</v>
      </c>
      <c r="O40" s="150">
        <f t="shared" si="11"/>
        <v>14.5</v>
      </c>
      <c r="P40" s="150">
        <v>0</v>
      </c>
      <c r="Q40" s="150">
        <f t="shared" si="12"/>
        <v>0</v>
      </c>
      <c r="R40" s="150"/>
      <c r="S40" s="150" t="s">
        <v>111</v>
      </c>
      <c r="T40" s="150" t="s">
        <v>111</v>
      </c>
      <c r="U40" s="150">
        <v>1.1000000000000001</v>
      </c>
      <c r="V40" s="150">
        <f t="shared" si="13"/>
        <v>21.56</v>
      </c>
      <c r="W40" s="150"/>
      <c r="X40" s="150" t="s">
        <v>118</v>
      </c>
      <c r="Y40" s="140"/>
      <c r="Z40" s="140"/>
      <c r="AA40" s="140"/>
      <c r="AB40" s="140"/>
      <c r="AC40" s="140"/>
      <c r="AD40" s="140"/>
      <c r="AE40" s="140"/>
      <c r="AF40" s="140"/>
      <c r="AG40" s="140" t="s">
        <v>119</v>
      </c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1">
      <c r="A41" s="163">
        <v>31</v>
      </c>
      <c r="B41" s="164" t="s">
        <v>185</v>
      </c>
      <c r="C41" s="169" t="s">
        <v>186</v>
      </c>
      <c r="D41" s="165" t="s">
        <v>117</v>
      </c>
      <c r="E41" s="179">
        <v>31.643000000000001</v>
      </c>
      <c r="F41" s="192">
        <v>0</v>
      </c>
      <c r="G41" s="166">
        <f t="shared" si="7"/>
        <v>0</v>
      </c>
      <c r="H41" s="151"/>
      <c r="I41" s="150">
        <f t="shared" si="8"/>
        <v>0</v>
      </c>
      <c r="J41" s="151"/>
      <c r="K41" s="150">
        <f t="shared" si="9"/>
        <v>0</v>
      </c>
      <c r="L41" s="150">
        <v>21</v>
      </c>
      <c r="M41" s="150">
        <f t="shared" si="10"/>
        <v>0</v>
      </c>
      <c r="N41" s="150">
        <v>2.5249999999999999</v>
      </c>
      <c r="O41" s="150">
        <f t="shared" si="11"/>
        <v>79.900000000000006</v>
      </c>
      <c r="P41" s="150">
        <v>0</v>
      </c>
      <c r="Q41" s="150">
        <f t="shared" si="12"/>
        <v>0</v>
      </c>
      <c r="R41" s="150"/>
      <c r="S41" s="150" t="s">
        <v>111</v>
      </c>
      <c r="T41" s="150" t="s">
        <v>126</v>
      </c>
      <c r="U41" s="150">
        <v>0.48</v>
      </c>
      <c r="V41" s="150">
        <f t="shared" si="13"/>
        <v>15.19</v>
      </c>
      <c r="W41" s="150"/>
      <c r="X41" s="150" t="s">
        <v>118</v>
      </c>
      <c r="Y41" s="140"/>
      <c r="Z41" s="140"/>
      <c r="AA41" s="140"/>
      <c r="AB41" s="140"/>
      <c r="AC41" s="140"/>
      <c r="AD41" s="140"/>
      <c r="AE41" s="140"/>
      <c r="AF41" s="140"/>
      <c r="AG41" s="140" t="s">
        <v>119</v>
      </c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>
      <c r="A42" s="163">
        <v>32</v>
      </c>
      <c r="B42" s="164" t="s">
        <v>187</v>
      </c>
      <c r="C42" s="169" t="s">
        <v>188</v>
      </c>
      <c r="D42" s="165" t="s">
        <v>154</v>
      </c>
      <c r="E42" s="179">
        <v>19</v>
      </c>
      <c r="F42" s="192">
        <v>0</v>
      </c>
      <c r="G42" s="166">
        <f t="shared" si="7"/>
        <v>0</v>
      </c>
      <c r="H42" s="151"/>
      <c r="I42" s="150">
        <f t="shared" si="8"/>
        <v>0</v>
      </c>
      <c r="J42" s="151"/>
      <c r="K42" s="150">
        <f t="shared" si="9"/>
        <v>0</v>
      </c>
      <c r="L42" s="150">
        <v>21</v>
      </c>
      <c r="M42" s="150">
        <f t="shared" si="10"/>
        <v>0</v>
      </c>
      <c r="N42" s="150">
        <v>3.916E-2</v>
      </c>
      <c r="O42" s="150">
        <f t="shared" si="11"/>
        <v>0.74</v>
      </c>
      <c r="P42" s="150">
        <v>0</v>
      </c>
      <c r="Q42" s="150">
        <f t="shared" si="12"/>
        <v>0</v>
      </c>
      <c r="R42" s="150"/>
      <c r="S42" s="150" t="s">
        <v>111</v>
      </c>
      <c r="T42" s="150" t="s">
        <v>126</v>
      </c>
      <c r="U42" s="150">
        <v>1.05</v>
      </c>
      <c r="V42" s="150">
        <f t="shared" si="13"/>
        <v>19.95</v>
      </c>
      <c r="W42" s="150"/>
      <c r="X42" s="150" t="s">
        <v>118</v>
      </c>
      <c r="Y42" s="140"/>
      <c r="Z42" s="140"/>
      <c r="AA42" s="140"/>
      <c r="AB42" s="140"/>
      <c r="AC42" s="140"/>
      <c r="AD42" s="140"/>
      <c r="AE42" s="140"/>
      <c r="AF42" s="140"/>
      <c r="AG42" s="140" t="s">
        <v>119</v>
      </c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>
      <c r="A43" s="163">
        <v>33</v>
      </c>
      <c r="B43" s="164" t="s">
        <v>189</v>
      </c>
      <c r="C43" s="169" t="s">
        <v>190</v>
      </c>
      <c r="D43" s="165" t="s">
        <v>154</v>
      </c>
      <c r="E43" s="179">
        <v>19</v>
      </c>
      <c r="F43" s="192">
        <v>0</v>
      </c>
      <c r="G43" s="166">
        <f t="shared" si="7"/>
        <v>0</v>
      </c>
      <c r="H43" s="151"/>
      <c r="I43" s="150">
        <f t="shared" si="8"/>
        <v>0</v>
      </c>
      <c r="J43" s="151"/>
      <c r="K43" s="150">
        <f t="shared" si="9"/>
        <v>0</v>
      </c>
      <c r="L43" s="150">
        <v>21</v>
      </c>
      <c r="M43" s="150">
        <f t="shared" si="10"/>
        <v>0</v>
      </c>
      <c r="N43" s="150">
        <v>0</v>
      </c>
      <c r="O43" s="150">
        <f t="shared" si="11"/>
        <v>0</v>
      </c>
      <c r="P43" s="150">
        <v>0</v>
      </c>
      <c r="Q43" s="150">
        <f t="shared" si="12"/>
        <v>0</v>
      </c>
      <c r="R43" s="150"/>
      <c r="S43" s="150" t="s">
        <v>111</v>
      </c>
      <c r="T43" s="150" t="s">
        <v>126</v>
      </c>
      <c r="U43" s="150">
        <v>0.32</v>
      </c>
      <c r="V43" s="150">
        <f t="shared" si="13"/>
        <v>6.08</v>
      </c>
      <c r="W43" s="150"/>
      <c r="X43" s="150" t="s">
        <v>118</v>
      </c>
      <c r="Y43" s="140"/>
      <c r="Z43" s="140"/>
      <c r="AA43" s="140"/>
      <c r="AB43" s="140"/>
      <c r="AC43" s="140"/>
      <c r="AD43" s="140"/>
      <c r="AE43" s="140"/>
      <c r="AF43" s="140"/>
      <c r="AG43" s="140" t="s">
        <v>119</v>
      </c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>
      <c r="A44" s="163">
        <v>34</v>
      </c>
      <c r="B44" s="164" t="s">
        <v>191</v>
      </c>
      <c r="C44" s="169" t="s">
        <v>192</v>
      </c>
      <c r="D44" s="165" t="s">
        <v>117</v>
      </c>
      <c r="E44" s="179">
        <v>0.4</v>
      </c>
      <c r="F44" s="192">
        <v>0</v>
      </c>
      <c r="G44" s="166">
        <f t="shared" si="7"/>
        <v>0</v>
      </c>
      <c r="H44" s="151"/>
      <c r="I44" s="150">
        <f t="shared" si="8"/>
        <v>0</v>
      </c>
      <c r="J44" s="151"/>
      <c r="K44" s="150">
        <f t="shared" si="9"/>
        <v>0</v>
      </c>
      <c r="L44" s="150">
        <v>21</v>
      </c>
      <c r="M44" s="150">
        <f t="shared" si="10"/>
        <v>0</v>
      </c>
      <c r="N44" s="150">
        <v>2.5249999999999999</v>
      </c>
      <c r="O44" s="150">
        <f t="shared" si="11"/>
        <v>1.01</v>
      </c>
      <c r="P44" s="150">
        <v>0</v>
      </c>
      <c r="Q44" s="150">
        <f t="shared" si="12"/>
        <v>0</v>
      </c>
      <c r="R44" s="150"/>
      <c r="S44" s="150" t="s">
        <v>111</v>
      </c>
      <c r="T44" s="150" t="s">
        <v>111</v>
      </c>
      <c r="U44" s="150">
        <v>0.59899999999999998</v>
      </c>
      <c r="V44" s="150">
        <f t="shared" si="13"/>
        <v>0.24</v>
      </c>
      <c r="W44" s="150"/>
      <c r="X44" s="150" t="s">
        <v>118</v>
      </c>
      <c r="Y44" s="140"/>
      <c r="Z44" s="140"/>
      <c r="AA44" s="140"/>
      <c r="AB44" s="140"/>
      <c r="AC44" s="140"/>
      <c r="AD44" s="140"/>
      <c r="AE44" s="140"/>
      <c r="AF44" s="140"/>
      <c r="AG44" s="140" t="s">
        <v>119</v>
      </c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outlineLevel="1">
      <c r="A45" s="163">
        <v>35</v>
      </c>
      <c r="B45" s="164" t="s">
        <v>193</v>
      </c>
      <c r="C45" s="169" t="s">
        <v>194</v>
      </c>
      <c r="D45" s="165" t="s">
        <v>154</v>
      </c>
      <c r="E45" s="179">
        <v>2.5</v>
      </c>
      <c r="F45" s="192">
        <v>0</v>
      </c>
      <c r="G45" s="166">
        <f t="shared" si="7"/>
        <v>0</v>
      </c>
      <c r="H45" s="151"/>
      <c r="I45" s="150">
        <f t="shared" si="8"/>
        <v>0</v>
      </c>
      <c r="J45" s="151"/>
      <c r="K45" s="150">
        <f t="shared" si="9"/>
        <v>0</v>
      </c>
      <c r="L45" s="150">
        <v>21</v>
      </c>
      <c r="M45" s="150">
        <f t="shared" si="10"/>
        <v>0</v>
      </c>
      <c r="N45" s="150">
        <v>3.5249999999999997E-2</v>
      </c>
      <c r="O45" s="150">
        <f t="shared" si="11"/>
        <v>0.09</v>
      </c>
      <c r="P45" s="150">
        <v>0</v>
      </c>
      <c r="Q45" s="150">
        <f t="shared" si="12"/>
        <v>0</v>
      </c>
      <c r="R45" s="150"/>
      <c r="S45" s="150" t="s">
        <v>111</v>
      </c>
      <c r="T45" s="150" t="s">
        <v>126</v>
      </c>
      <c r="U45" s="150">
        <v>0.74</v>
      </c>
      <c r="V45" s="150">
        <f t="shared" si="13"/>
        <v>1.85</v>
      </c>
      <c r="W45" s="150"/>
      <c r="X45" s="150" t="s">
        <v>118</v>
      </c>
      <c r="Y45" s="140"/>
      <c r="Z45" s="140"/>
      <c r="AA45" s="140"/>
      <c r="AB45" s="140"/>
      <c r="AC45" s="140"/>
      <c r="AD45" s="140"/>
      <c r="AE45" s="140"/>
      <c r="AF45" s="140"/>
      <c r="AG45" s="140" t="s">
        <v>119</v>
      </c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>
      <c r="A46" s="163">
        <v>36</v>
      </c>
      <c r="B46" s="164" t="s">
        <v>195</v>
      </c>
      <c r="C46" s="169" t="s">
        <v>196</v>
      </c>
      <c r="D46" s="165" t="s">
        <v>154</v>
      </c>
      <c r="E46" s="179">
        <v>2.5</v>
      </c>
      <c r="F46" s="192">
        <v>0</v>
      </c>
      <c r="G46" s="166">
        <f t="shared" si="7"/>
        <v>0</v>
      </c>
      <c r="H46" s="151"/>
      <c r="I46" s="150">
        <f t="shared" si="8"/>
        <v>0</v>
      </c>
      <c r="J46" s="151"/>
      <c r="K46" s="150">
        <f t="shared" si="9"/>
        <v>0</v>
      </c>
      <c r="L46" s="150">
        <v>21</v>
      </c>
      <c r="M46" s="150">
        <f t="shared" si="10"/>
        <v>0</v>
      </c>
      <c r="N46" s="150">
        <v>0</v>
      </c>
      <c r="O46" s="150">
        <f t="shared" si="11"/>
        <v>0</v>
      </c>
      <c r="P46" s="150">
        <v>0</v>
      </c>
      <c r="Q46" s="150">
        <f t="shared" si="12"/>
        <v>0</v>
      </c>
      <c r="R46" s="150"/>
      <c r="S46" s="150" t="s">
        <v>111</v>
      </c>
      <c r="T46" s="150" t="s">
        <v>126</v>
      </c>
      <c r="U46" s="150">
        <v>0.35</v>
      </c>
      <c r="V46" s="150">
        <f t="shared" si="13"/>
        <v>0.88</v>
      </c>
      <c r="W46" s="150"/>
      <c r="X46" s="150" t="s">
        <v>118</v>
      </c>
      <c r="Y46" s="140"/>
      <c r="Z46" s="140"/>
      <c r="AA46" s="140"/>
      <c r="AB46" s="140"/>
      <c r="AC46" s="140"/>
      <c r="AD46" s="140"/>
      <c r="AE46" s="140"/>
      <c r="AF46" s="140"/>
      <c r="AG46" s="140" t="s">
        <v>119</v>
      </c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outlineLevel="1">
      <c r="A47" s="163">
        <v>37</v>
      </c>
      <c r="B47" s="164" t="s">
        <v>197</v>
      </c>
      <c r="C47" s="169" t="s">
        <v>198</v>
      </c>
      <c r="D47" s="165" t="s">
        <v>159</v>
      </c>
      <c r="E47" s="179">
        <v>1.86</v>
      </c>
      <c r="F47" s="192">
        <v>0</v>
      </c>
      <c r="G47" s="166">
        <f t="shared" si="7"/>
        <v>0</v>
      </c>
      <c r="H47" s="151"/>
      <c r="I47" s="150">
        <f t="shared" si="8"/>
        <v>0</v>
      </c>
      <c r="J47" s="151"/>
      <c r="K47" s="150">
        <f t="shared" si="9"/>
        <v>0</v>
      </c>
      <c r="L47" s="150">
        <v>21</v>
      </c>
      <c r="M47" s="150">
        <f t="shared" si="10"/>
        <v>0</v>
      </c>
      <c r="N47" s="150">
        <v>1.0210999999999999</v>
      </c>
      <c r="O47" s="150">
        <f t="shared" si="11"/>
        <v>1.9</v>
      </c>
      <c r="P47" s="150">
        <v>0</v>
      </c>
      <c r="Q47" s="150">
        <f t="shared" si="12"/>
        <v>0</v>
      </c>
      <c r="R47" s="150"/>
      <c r="S47" s="150" t="s">
        <v>111</v>
      </c>
      <c r="T47" s="150" t="s">
        <v>126</v>
      </c>
      <c r="U47" s="150">
        <v>29.292000000000002</v>
      </c>
      <c r="V47" s="150">
        <f t="shared" si="13"/>
        <v>54.48</v>
      </c>
      <c r="W47" s="150"/>
      <c r="X47" s="150" t="s">
        <v>118</v>
      </c>
      <c r="Y47" s="140"/>
      <c r="Z47" s="140"/>
      <c r="AA47" s="140"/>
      <c r="AB47" s="140"/>
      <c r="AC47" s="140"/>
      <c r="AD47" s="140"/>
      <c r="AE47" s="140"/>
      <c r="AF47" s="140"/>
      <c r="AG47" s="140" t="s">
        <v>119</v>
      </c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>
      <c r="A48" s="163">
        <v>38</v>
      </c>
      <c r="B48" s="164" t="s">
        <v>199</v>
      </c>
      <c r="C48" s="169" t="s">
        <v>200</v>
      </c>
      <c r="D48" s="165" t="s">
        <v>154</v>
      </c>
      <c r="E48" s="179">
        <v>121.5</v>
      </c>
      <c r="F48" s="192">
        <v>0</v>
      </c>
      <c r="G48" s="166">
        <f t="shared" si="7"/>
        <v>0</v>
      </c>
      <c r="H48" s="151"/>
      <c r="I48" s="150">
        <f t="shared" si="8"/>
        <v>0</v>
      </c>
      <c r="J48" s="151"/>
      <c r="K48" s="150">
        <f t="shared" si="9"/>
        <v>0</v>
      </c>
      <c r="L48" s="150">
        <v>21</v>
      </c>
      <c r="M48" s="150">
        <f t="shared" si="10"/>
        <v>0</v>
      </c>
      <c r="N48" s="150">
        <v>5.0000000000000001E-4</v>
      </c>
      <c r="O48" s="150">
        <f t="shared" si="11"/>
        <v>0.06</v>
      </c>
      <c r="P48" s="150">
        <v>0</v>
      </c>
      <c r="Q48" s="150">
        <f t="shared" si="12"/>
        <v>0</v>
      </c>
      <c r="R48" s="150"/>
      <c r="S48" s="150" t="s">
        <v>111</v>
      </c>
      <c r="T48" s="150" t="s">
        <v>126</v>
      </c>
      <c r="U48" s="150">
        <v>0</v>
      </c>
      <c r="V48" s="150">
        <f t="shared" si="13"/>
        <v>0</v>
      </c>
      <c r="W48" s="150"/>
      <c r="X48" s="150" t="s">
        <v>118</v>
      </c>
      <c r="Y48" s="140"/>
      <c r="Z48" s="140"/>
      <c r="AA48" s="140"/>
      <c r="AB48" s="140"/>
      <c r="AC48" s="140"/>
      <c r="AD48" s="140"/>
      <c r="AE48" s="140"/>
      <c r="AF48" s="140"/>
      <c r="AG48" s="140" t="s">
        <v>201</v>
      </c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33.75" outlineLevel="1">
      <c r="A49" s="163">
        <v>39</v>
      </c>
      <c r="B49" s="164" t="s">
        <v>202</v>
      </c>
      <c r="C49" s="169" t="s">
        <v>203</v>
      </c>
      <c r="D49" s="165" t="s">
        <v>204</v>
      </c>
      <c r="E49" s="179">
        <v>1</v>
      </c>
      <c r="F49" s="192">
        <v>0</v>
      </c>
      <c r="G49" s="166">
        <f t="shared" si="7"/>
        <v>0</v>
      </c>
      <c r="H49" s="151"/>
      <c r="I49" s="150">
        <f t="shared" si="8"/>
        <v>0</v>
      </c>
      <c r="J49" s="151"/>
      <c r="K49" s="150">
        <f t="shared" si="9"/>
        <v>0</v>
      </c>
      <c r="L49" s="150">
        <v>21</v>
      </c>
      <c r="M49" s="150">
        <f t="shared" si="10"/>
        <v>0</v>
      </c>
      <c r="N49" s="150">
        <v>4.1432200000000003</v>
      </c>
      <c r="O49" s="150">
        <f t="shared" si="11"/>
        <v>4.1399999999999997</v>
      </c>
      <c r="P49" s="150">
        <v>0</v>
      </c>
      <c r="Q49" s="150">
        <f t="shared" si="12"/>
        <v>0</v>
      </c>
      <c r="R49" s="150"/>
      <c r="S49" s="150" t="s">
        <v>111</v>
      </c>
      <c r="T49" s="150" t="s">
        <v>112</v>
      </c>
      <c r="U49" s="150">
        <v>1.8984000000000001</v>
      </c>
      <c r="V49" s="150">
        <f t="shared" si="13"/>
        <v>1.9</v>
      </c>
      <c r="W49" s="150"/>
      <c r="X49" s="150" t="s">
        <v>205</v>
      </c>
      <c r="Y49" s="140"/>
      <c r="Z49" s="140"/>
      <c r="AA49" s="140"/>
      <c r="AB49" s="140"/>
      <c r="AC49" s="140"/>
      <c r="AD49" s="140"/>
      <c r="AE49" s="140"/>
      <c r="AF49" s="140"/>
      <c r="AG49" s="140" t="s">
        <v>206</v>
      </c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>
      <c r="A50" s="163">
        <v>40</v>
      </c>
      <c r="B50" s="164" t="s">
        <v>207</v>
      </c>
      <c r="C50" s="169" t="s">
        <v>208</v>
      </c>
      <c r="D50" s="165" t="s">
        <v>180</v>
      </c>
      <c r="E50" s="179">
        <v>254.41499999999999</v>
      </c>
      <c r="F50" s="192">
        <v>0</v>
      </c>
      <c r="G50" s="166">
        <f t="shared" si="7"/>
        <v>0</v>
      </c>
      <c r="H50" s="151"/>
      <c r="I50" s="150">
        <f t="shared" si="8"/>
        <v>0</v>
      </c>
      <c r="J50" s="151"/>
      <c r="K50" s="150">
        <f t="shared" si="9"/>
        <v>0</v>
      </c>
      <c r="L50" s="150">
        <v>21</v>
      </c>
      <c r="M50" s="150">
        <f t="shared" si="10"/>
        <v>0</v>
      </c>
      <c r="N50" s="150">
        <v>4.8000000000000001E-4</v>
      </c>
      <c r="O50" s="150">
        <f t="shared" si="11"/>
        <v>0.12</v>
      </c>
      <c r="P50" s="150">
        <v>0</v>
      </c>
      <c r="Q50" s="150">
        <f t="shared" si="12"/>
        <v>0</v>
      </c>
      <c r="R50" s="150" t="s">
        <v>170</v>
      </c>
      <c r="S50" s="150" t="s">
        <v>111</v>
      </c>
      <c r="T50" s="150" t="s">
        <v>126</v>
      </c>
      <c r="U50" s="150">
        <v>0</v>
      </c>
      <c r="V50" s="150">
        <f t="shared" si="13"/>
        <v>0</v>
      </c>
      <c r="W50" s="150"/>
      <c r="X50" s="150" t="s">
        <v>171</v>
      </c>
      <c r="Y50" s="140"/>
      <c r="Z50" s="140"/>
      <c r="AA50" s="140"/>
      <c r="AB50" s="140"/>
      <c r="AC50" s="140"/>
      <c r="AD50" s="140"/>
      <c r="AE50" s="140"/>
      <c r="AF50" s="140"/>
      <c r="AG50" s="140" t="s">
        <v>209</v>
      </c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>
      <c r="A51" s="153" t="s">
        <v>105</v>
      </c>
      <c r="B51" s="154" t="s">
        <v>57</v>
      </c>
      <c r="C51" s="168" t="s">
        <v>58</v>
      </c>
      <c r="D51" s="155"/>
      <c r="E51" s="176"/>
      <c r="F51" s="177"/>
      <c r="G51" s="158">
        <f>SUMIF(AG52:AG55,"&lt;&gt;NOR",G52:G55)</f>
        <v>0</v>
      </c>
      <c r="H51" s="152"/>
      <c r="I51" s="152">
        <f>SUM(I52:I55)</f>
        <v>0</v>
      </c>
      <c r="J51" s="152"/>
      <c r="K51" s="152">
        <f>SUM(K52:K55)</f>
        <v>0</v>
      </c>
      <c r="L51" s="152"/>
      <c r="M51" s="152">
        <f>SUM(M52:M55)</f>
        <v>0</v>
      </c>
      <c r="N51" s="152"/>
      <c r="O51" s="152">
        <f>SUM(O52:O55)</f>
        <v>4.84</v>
      </c>
      <c r="P51" s="152"/>
      <c r="Q51" s="152">
        <f>SUM(Q52:Q55)</f>
        <v>0</v>
      </c>
      <c r="R51" s="152"/>
      <c r="S51" s="152"/>
      <c r="T51" s="152"/>
      <c r="U51" s="152"/>
      <c r="V51" s="152">
        <f>SUM(V52:V55)</f>
        <v>54.34</v>
      </c>
      <c r="W51" s="152"/>
      <c r="X51" s="152"/>
      <c r="AG51" t="s">
        <v>106</v>
      </c>
    </row>
    <row r="52" spans="1:60" outlineLevel="1">
      <c r="A52" s="163">
        <v>41</v>
      </c>
      <c r="B52" s="164" t="s">
        <v>210</v>
      </c>
      <c r="C52" s="169" t="s">
        <v>211</v>
      </c>
      <c r="D52" s="165" t="s">
        <v>117</v>
      </c>
      <c r="E52" s="179">
        <v>1.7</v>
      </c>
      <c r="F52" s="192">
        <v>0</v>
      </c>
      <c r="G52" s="166">
        <f>ROUND(E52*F52,2)</f>
        <v>0</v>
      </c>
      <c r="H52" s="151"/>
      <c r="I52" s="150">
        <f>ROUND(E52*H52,2)</f>
        <v>0</v>
      </c>
      <c r="J52" s="151"/>
      <c r="K52" s="150">
        <f>ROUND(E52*J52,2)</f>
        <v>0</v>
      </c>
      <c r="L52" s="150">
        <v>21</v>
      </c>
      <c r="M52" s="150">
        <f>G52*(1+L52/100)</f>
        <v>0</v>
      </c>
      <c r="N52" s="150">
        <v>2.5251100000000002</v>
      </c>
      <c r="O52" s="150">
        <f>ROUND(E52*N52,2)</f>
        <v>4.29</v>
      </c>
      <c r="P52" s="150">
        <v>0</v>
      </c>
      <c r="Q52" s="150">
        <f>ROUND(E52*P52,2)</f>
        <v>0</v>
      </c>
      <c r="R52" s="150"/>
      <c r="S52" s="150" t="s">
        <v>111</v>
      </c>
      <c r="T52" s="150" t="s">
        <v>111</v>
      </c>
      <c r="U52" s="150">
        <v>1.448</v>
      </c>
      <c r="V52" s="150">
        <f>ROUND(E52*U52,2)</f>
        <v>2.46</v>
      </c>
      <c r="W52" s="150"/>
      <c r="X52" s="150" t="s">
        <v>118</v>
      </c>
      <c r="Y52" s="140"/>
      <c r="Z52" s="140"/>
      <c r="AA52" s="140"/>
      <c r="AB52" s="140"/>
      <c r="AC52" s="140"/>
      <c r="AD52" s="140"/>
      <c r="AE52" s="140"/>
      <c r="AF52" s="140"/>
      <c r="AG52" s="140" t="s">
        <v>119</v>
      </c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>
      <c r="A53" s="163">
        <v>42</v>
      </c>
      <c r="B53" s="164" t="s">
        <v>212</v>
      </c>
      <c r="C53" s="169" t="s">
        <v>213</v>
      </c>
      <c r="D53" s="165" t="s">
        <v>154</v>
      </c>
      <c r="E53" s="179">
        <v>45</v>
      </c>
      <c r="F53" s="192">
        <v>0</v>
      </c>
      <c r="G53" s="166">
        <f>ROUND(E53*F53,2)</f>
        <v>0</v>
      </c>
      <c r="H53" s="151"/>
      <c r="I53" s="150">
        <f>ROUND(E53*H53,2)</f>
        <v>0</v>
      </c>
      <c r="J53" s="151"/>
      <c r="K53" s="150">
        <f>ROUND(E53*J53,2)</f>
        <v>0</v>
      </c>
      <c r="L53" s="150">
        <v>21</v>
      </c>
      <c r="M53" s="150">
        <f>G53*(1+L53/100)</f>
        <v>0</v>
      </c>
      <c r="N53" s="150">
        <v>7.8200000000000006E-3</v>
      </c>
      <c r="O53" s="150">
        <f>ROUND(E53*N53,2)</f>
        <v>0.35</v>
      </c>
      <c r="P53" s="150">
        <v>0</v>
      </c>
      <c r="Q53" s="150">
        <f>ROUND(E53*P53,2)</f>
        <v>0</v>
      </c>
      <c r="R53" s="150"/>
      <c r="S53" s="150" t="s">
        <v>111</v>
      </c>
      <c r="T53" s="150" t="s">
        <v>126</v>
      </c>
      <c r="U53" s="150">
        <v>0.79</v>
      </c>
      <c r="V53" s="150">
        <f>ROUND(E53*U53,2)</f>
        <v>35.549999999999997</v>
      </c>
      <c r="W53" s="150"/>
      <c r="X53" s="150" t="s">
        <v>118</v>
      </c>
      <c r="Y53" s="140"/>
      <c r="Z53" s="140"/>
      <c r="AA53" s="140"/>
      <c r="AB53" s="140"/>
      <c r="AC53" s="140"/>
      <c r="AD53" s="140"/>
      <c r="AE53" s="140"/>
      <c r="AF53" s="140"/>
      <c r="AG53" s="140" t="s">
        <v>119</v>
      </c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outlineLevel="1">
      <c r="A54" s="163">
        <v>43</v>
      </c>
      <c r="B54" s="164" t="s">
        <v>214</v>
      </c>
      <c r="C54" s="169" t="s">
        <v>215</v>
      </c>
      <c r="D54" s="165" t="s">
        <v>154</v>
      </c>
      <c r="E54" s="179">
        <v>45</v>
      </c>
      <c r="F54" s="192">
        <v>0</v>
      </c>
      <c r="G54" s="166">
        <f>ROUND(E54*F54,2)</f>
        <v>0</v>
      </c>
      <c r="H54" s="151"/>
      <c r="I54" s="150">
        <f>ROUND(E54*H54,2)</f>
        <v>0</v>
      </c>
      <c r="J54" s="151"/>
      <c r="K54" s="150">
        <f>ROUND(E54*J54,2)</f>
        <v>0</v>
      </c>
      <c r="L54" s="150">
        <v>21</v>
      </c>
      <c r="M54" s="150">
        <f>G54*(1+L54/100)</f>
        <v>0</v>
      </c>
      <c r="N54" s="150">
        <v>0</v>
      </c>
      <c r="O54" s="150">
        <f>ROUND(E54*N54,2)</f>
        <v>0</v>
      </c>
      <c r="P54" s="150">
        <v>0</v>
      </c>
      <c r="Q54" s="150">
        <f>ROUND(E54*P54,2)</f>
        <v>0</v>
      </c>
      <c r="R54" s="150"/>
      <c r="S54" s="150" t="s">
        <v>111</v>
      </c>
      <c r="T54" s="150" t="s">
        <v>126</v>
      </c>
      <c r="U54" s="150">
        <v>0.24</v>
      </c>
      <c r="V54" s="150">
        <f>ROUND(E54*U54,2)</f>
        <v>10.8</v>
      </c>
      <c r="W54" s="150"/>
      <c r="X54" s="150" t="s">
        <v>118</v>
      </c>
      <c r="Y54" s="140"/>
      <c r="Z54" s="140"/>
      <c r="AA54" s="140"/>
      <c r="AB54" s="140"/>
      <c r="AC54" s="140"/>
      <c r="AD54" s="140"/>
      <c r="AE54" s="140"/>
      <c r="AF54" s="140"/>
      <c r="AG54" s="140" t="s">
        <v>119</v>
      </c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outlineLevel="1">
      <c r="A55" s="163">
        <v>44</v>
      </c>
      <c r="B55" s="164" t="s">
        <v>216</v>
      </c>
      <c r="C55" s="169" t="s">
        <v>217</v>
      </c>
      <c r="D55" s="165" t="s">
        <v>159</v>
      </c>
      <c r="E55" s="179">
        <v>0.2</v>
      </c>
      <c r="F55" s="192">
        <v>0</v>
      </c>
      <c r="G55" s="166">
        <f>ROUND(E55*F55,2)</f>
        <v>0</v>
      </c>
      <c r="H55" s="151"/>
      <c r="I55" s="150">
        <f>ROUND(E55*H55,2)</f>
        <v>0</v>
      </c>
      <c r="J55" s="151"/>
      <c r="K55" s="150">
        <f>ROUND(E55*J55,2)</f>
        <v>0</v>
      </c>
      <c r="L55" s="150">
        <v>21</v>
      </c>
      <c r="M55" s="150">
        <f>G55*(1+L55/100)</f>
        <v>0</v>
      </c>
      <c r="N55" s="150">
        <v>1.0166500000000001</v>
      </c>
      <c r="O55" s="150">
        <f>ROUND(E55*N55,2)</f>
        <v>0.2</v>
      </c>
      <c r="P55" s="150">
        <v>0</v>
      </c>
      <c r="Q55" s="150">
        <f>ROUND(E55*P55,2)</f>
        <v>0</v>
      </c>
      <c r="R55" s="150"/>
      <c r="S55" s="150" t="s">
        <v>111</v>
      </c>
      <c r="T55" s="150" t="s">
        <v>126</v>
      </c>
      <c r="U55" s="150">
        <v>27.672999999999998</v>
      </c>
      <c r="V55" s="150">
        <f>ROUND(E55*U55,2)</f>
        <v>5.53</v>
      </c>
      <c r="W55" s="150"/>
      <c r="X55" s="150" t="s">
        <v>118</v>
      </c>
      <c r="Y55" s="140"/>
      <c r="Z55" s="140"/>
      <c r="AA55" s="140"/>
      <c r="AB55" s="140"/>
      <c r="AC55" s="140"/>
      <c r="AD55" s="140"/>
      <c r="AE55" s="140"/>
      <c r="AF55" s="140"/>
      <c r="AG55" s="140" t="s">
        <v>119</v>
      </c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>
      <c r="A56" s="153" t="s">
        <v>105</v>
      </c>
      <c r="B56" s="154" t="s">
        <v>59</v>
      </c>
      <c r="C56" s="168" t="s">
        <v>60</v>
      </c>
      <c r="D56" s="155"/>
      <c r="E56" s="176"/>
      <c r="F56" s="177"/>
      <c r="G56" s="158">
        <f>SUMIF(AG57:AG80,"&lt;&gt;NOR",G57:G80)</f>
        <v>0</v>
      </c>
      <c r="H56" s="152"/>
      <c r="I56" s="152">
        <f>SUM(I57:I80)</f>
        <v>0</v>
      </c>
      <c r="J56" s="152"/>
      <c r="K56" s="152">
        <f>SUM(K57:K80)</f>
        <v>0</v>
      </c>
      <c r="L56" s="152"/>
      <c r="M56" s="152">
        <f>SUM(M57:M80)</f>
        <v>0</v>
      </c>
      <c r="N56" s="152"/>
      <c r="O56" s="152">
        <f>SUM(O57:O80)</f>
        <v>1185.17</v>
      </c>
      <c r="P56" s="152"/>
      <c r="Q56" s="152">
        <f>SUM(Q57:Q80)</f>
        <v>0</v>
      </c>
      <c r="R56" s="152"/>
      <c r="S56" s="152"/>
      <c r="T56" s="152"/>
      <c r="U56" s="152"/>
      <c r="V56" s="152">
        <f>SUM(V57:V80)</f>
        <v>316.13</v>
      </c>
      <c r="W56" s="152"/>
      <c r="X56" s="152"/>
      <c r="AG56" t="s">
        <v>106</v>
      </c>
    </row>
    <row r="57" spans="1:60" outlineLevel="1">
      <c r="A57" s="163">
        <v>45</v>
      </c>
      <c r="B57" s="164" t="s">
        <v>218</v>
      </c>
      <c r="C57" s="169" t="s">
        <v>219</v>
      </c>
      <c r="D57" s="165" t="s">
        <v>180</v>
      </c>
      <c r="E57" s="179">
        <v>56</v>
      </c>
      <c r="F57" s="192">
        <v>0</v>
      </c>
      <c r="G57" s="166">
        <f t="shared" ref="G57:G80" si="14">ROUND(E57*F57,2)</f>
        <v>0</v>
      </c>
      <c r="H57" s="151"/>
      <c r="I57" s="150">
        <f t="shared" ref="I57:I80" si="15">ROUND(E57*H57,2)</f>
        <v>0</v>
      </c>
      <c r="J57" s="151"/>
      <c r="K57" s="150">
        <f t="shared" ref="K57:K80" si="16">ROUND(E57*J57,2)</f>
        <v>0</v>
      </c>
      <c r="L57" s="150">
        <v>21</v>
      </c>
      <c r="M57" s="150">
        <f t="shared" ref="M57:M80" si="17">G57*(1+L57/100)</f>
        <v>0</v>
      </c>
      <c r="N57" s="150">
        <v>1.5E-3</v>
      </c>
      <c r="O57" s="150">
        <f t="shared" ref="O57:O80" si="18">ROUND(E57*N57,2)</f>
        <v>0.08</v>
      </c>
      <c r="P57" s="150">
        <v>0</v>
      </c>
      <c r="Q57" s="150">
        <f t="shared" ref="Q57:Q80" si="19">ROUND(E57*P57,2)</f>
        <v>0</v>
      </c>
      <c r="R57" s="150"/>
      <c r="S57" s="150" t="s">
        <v>111</v>
      </c>
      <c r="T57" s="150" t="s">
        <v>111</v>
      </c>
      <c r="U57" s="150">
        <v>0.09</v>
      </c>
      <c r="V57" s="150">
        <f t="shared" ref="V57:V80" si="20">ROUND(E57*U57,2)</f>
        <v>5.04</v>
      </c>
      <c r="W57" s="150"/>
      <c r="X57" s="150" t="s">
        <v>118</v>
      </c>
      <c r="Y57" s="140"/>
      <c r="Z57" s="140"/>
      <c r="AA57" s="140"/>
      <c r="AB57" s="140"/>
      <c r="AC57" s="140"/>
      <c r="AD57" s="140"/>
      <c r="AE57" s="140"/>
      <c r="AF57" s="140"/>
      <c r="AG57" s="140" t="s">
        <v>119</v>
      </c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outlineLevel="1">
      <c r="A58" s="163">
        <v>46</v>
      </c>
      <c r="B58" s="164" t="s">
        <v>220</v>
      </c>
      <c r="C58" s="169" t="s">
        <v>221</v>
      </c>
      <c r="D58" s="165" t="s">
        <v>154</v>
      </c>
      <c r="E58" s="179">
        <v>930</v>
      </c>
      <c r="F58" s="192">
        <v>0</v>
      </c>
      <c r="G58" s="166">
        <f t="shared" si="14"/>
        <v>0</v>
      </c>
      <c r="H58" s="151"/>
      <c r="I58" s="150">
        <f t="shared" si="15"/>
        <v>0</v>
      </c>
      <c r="J58" s="151"/>
      <c r="K58" s="150">
        <f t="shared" si="16"/>
        <v>0</v>
      </c>
      <c r="L58" s="150">
        <v>21</v>
      </c>
      <c r="M58" s="150">
        <f t="shared" si="17"/>
        <v>0</v>
      </c>
      <c r="N58" s="150">
        <v>8.0960000000000004E-2</v>
      </c>
      <c r="O58" s="150">
        <f t="shared" si="18"/>
        <v>75.290000000000006</v>
      </c>
      <c r="P58" s="150">
        <v>0</v>
      </c>
      <c r="Q58" s="150">
        <f t="shared" si="19"/>
        <v>0</v>
      </c>
      <c r="R58" s="150"/>
      <c r="S58" s="150" t="s">
        <v>111</v>
      </c>
      <c r="T58" s="150" t="s">
        <v>112</v>
      </c>
      <c r="U58" s="150">
        <v>0.02</v>
      </c>
      <c r="V58" s="150">
        <f t="shared" si="20"/>
        <v>18.600000000000001</v>
      </c>
      <c r="W58" s="150"/>
      <c r="X58" s="150" t="s">
        <v>118</v>
      </c>
      <c r="Y58" s="140"/>
      <c r="Z58" s="140"/>
      <c r="AA58" s="140"/>
      <c r="AB58" s="140"/>
      <c r="AC58" s="140"/>
      <c r="AD58" s="140"/>
      <c r="AE58" s="140"/>
      <c r="AF58" s="140"/>
      <c r="AG58" s="140" t="s">
        <v>119</v>
      </c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ht="22.5" outlineLevel="1">
      <c r="A59" s="163">
        <v>47</v>
      </c>
      <c r="B59" s="164" t="s">
        <v>222</v>
      </c>
      <c r="C59" s="169" t="s">
        <v>223</v>
      </c>
      <c r="D59" s="165" t="s">
        <v>154</v>
      </c>
      <c r="E59" s="179">
        <v>1042</v>
      </c>
      <c r="F59" s="192">
        <v>0</v>
      </c>
      <c r="G59" s="166">
        <f t="shared" si="14"/>
        <v>0</v>
      </c>
      <c r="H59" s="151"/>
      <c r="I59" s="150">
        <f t="shared" si="15"/>
        <v>0</v>
      </c>
      <c r="J59" s="151"/>
      <c r="K59" s="150">
        <f t="shared" si="16"/>
        <v>0</v>
      </c>
      <c r="L59" s="150">
        <v>21</v>
      </c>
      <c r="M59" s="150">
        <f t="shared" si="17"/>
        <v>0</v>
      </c>
      <c r="N59" s="150">
        <v>0.2016</v>
      </c>
      <c r="O59" s="150">
        <f t="shared" si="18"/>
        <v>210.07</v>
      </c>
      <c r="P59" s="150">
        <v>0</v>
      </c>
      <c r="Q59" s="150">
        <f t="shared" si="19"/>
        <v>0</v>
      </c>
      <c r="R59" s="150"/>
      <c r="S59" s="150" t="s">
        <v>111</v>
      </c>
      <c r="T59" s="150" t="s">
        <v>111</v>
      </c>
      <c r="U59" s="150">
        <v>0.02</v>
      </c>
      <c r="V59" s="150">
        <f t="shared" si="20"/>
        <v>20.84</v>
      </c>
      <c r="W59" s="150"/>
      <c r="X59" s="150" t="s">
        <v>118</v>
      </c>
      <c r="Y59" s="140"/>
      <c r="Z59" s="140"/>
      <c r="AA59" s="140"/>
      <c r="AB59" s="140"/>
      <c r="AC59" s="140"/>
      <c r="AD59" s="140"/>
      <c r="AE59" s="140"/>
      <c r="AF59" s="140"/>
      <c r="AG59" s="140" t="s">
        <v>119</v>
      </c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ht="22.5" outlineLevel="1">
      <c r="A60" s="163">
        <v>48</v>
      </c>
      <c r="B60" s="164" t="s">
        <v>224</v>
      </c>
      <c r="C60" s="169" t="s">
        <v>225</v>
      </c>
      <c r="D60" s="165" t="s">
        <v>154</v>
      </c>
      <c r="E60" s="179">
        <v>362</v>
      </c>
      <c r="F60" s="192">
        <v>0</v>
      </c>
      <c r="G60" s="166">
        <f t="shared" si="14"/>
        <v>0</v>
      </c>
      <c r="H60" s="151"/>
      <c r="I60" s="150">
        <f t="shared" si="15"/>
        <v>0</v>
      </c>
      <c r="J60" s="151"/>
      <c r="K60" s="150">
        <f t="shared" si="16"/>
        <v>0</v>
      </c>
      <c r="L60" s="150">
        <v>21</v>
      </c>
      <c r="M60" s="150">
        <f t="shared" si="17"/>
        <v>0</v>
      </c>
      <c r="N60" s="150">
        <v>0.3024</v>
      </c>
      <c r="O60" s="150">
        <f t="shared" si="18"/>
        <v>109.47</v>
      </c>
      <c r="P60" s="150">
        <v>0</v>
      </c>
      <c r="Q60" s="150">
        <f t="shared" si="19"/>
        <v>0</v>
      </c>
      <c r="R60" s="150"/>
      <c r="S60" s="150" t="s">
        <v>111</v>
      </c>
      <c r="T60" s="150" t="s">
        <v>111</v>
      </c>
      <c r="U60" s="150">
        <v>0.03</v>
      </c>
      <c r="V60" s="150">
        <f t="shared" si="20"/>
        <v>10.86</v>
      </c>
      <c r="W60" s="150"/>
      <c r="X60" s="150" t="s">
        <v>118</v>
      </c>
      <c r="Y60" s="140"/>
      <c r="Z60" s="140"/>
      <c r="AA60" s="140"/>
      <c r="AB60" s="140"/>
      <c r="AC60" s="140"/>
      <c r="AD60" s="140"/>
      <c r="AE60" s="140"/>
      <c r="AF60" s="140"/>
      <c r="AG60" s="140" t="s">
        <v>119</v>
      </c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22.5" outlineLevel="1">
      <c r="A61" s="163">
        <v>49</v>
      </c>
      <c r="B61" s="164" t="s">
        <v>226</v>
      </c>
      <c r="C61" s="169" t="s">
        <v>227</v>
      </c>
      <c r="D61" s="165" t="s">
        <v>154</v>
      </c>
      <c r="E61" s="179">
        <v>42</v>
      </c>
      <c r="F61" s="192">
        <v>0</v>
      </c>
      <c r="G61" s="166">
        <f t="shared" si="14"/>
        <v>0</v>
      </c>
      <c r="H61" s="151"/>
      <c r="I61" s="150">
        <f t="shared" si="15"/>
        <v>0</v>
      </c>
      <c r="J61" s="151"/>
      <c r="K61" s="150">
        <f t="shared" si="16"/>
        <v>0</v>
      </c>
      <c r="L61" s="150">
        <v>21</v>
      </c>
      <c r="M61" s="150">
        <f t="shared" si="17"/>
        <v>0</v>
      </c>
      <c r="N61" s="150">
        <v>0.441</v>
      </c>
      <c r="O61" s="150">
        <f t="shared" si="18"/>
        <v>18.52</v>
      </c>
      <c r="P61" s="150">
        <v>0</v>
      </c>
      <c r="Q61" s="150">
        <f t="shared" si="19"/>
        <v>0</v>
      </c>
      <c r="R61" s="150"/>
      <c r="S61" s="150" t="s">
        <v>111</v>
      </c>
      <c r="T61" s="150" t="s">
        <v>111</v>
      </c>
      <c r="U61" s="150">
        <v>0.03</v>
      </c>
      <c r="V61" s="150">
        <f t="shared" si="20"/>
        <v>1.26</v>
      </c>
      <c r="W61" s="150"/>
      <c r="X61" s="150" t="s">
        <v>118</v>
      </c>
      <c r="Y61" s="140"/>
      <c r="Z61" s="140"/>
      <c r="AA61" s="140"/>
      <c r="AB61" s="140"/>
      <c r="AC61" s="140"/>
      <c r="AD61" s="140"/>
      <c r="AE61" s="140"/>
      <c r="AF61" s="140"/>
      <c r="AG61" s="140" t="s">
        <v>119</v>
      </c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ht="22.5" outlineLevel="1">
      <c r="A62" s="163">
        <v>50</v>
      </c>
      <c r="B62" s="164" t="s">
        <v>228</v>
      </c>
      <c r="C62" s="169" t="s">
        <v>229</v>
      </c>
      <c r="D62" s="165" t="s">
        <v>154</v>
      </c>
      <c r="E62" s="179">
        <v>80</v>
      </c>
      <c r="F62" s="192">
        <v>0</v>
      </c>
      <c r="G62" s="166">
        <f t="shared" si="14"/>
        <v>0</v>
      </c>
      <c r="H62" s="151"/>
      <c r="I62" s="150">
        <f t="shared" si="15"/>
        <v>0</v>
      </c>
      <c r="J62" s="151"/>
      <c r="K62" s="150">
        <f t="shared" si="16"/>
        <v>0</v>
      </c>
      <c r="L62" s="150">
        <v>21</v>
      </c>
      <c r="M62" s="150">
        <f t="shared" si="17"/>
        <v>0</v>
      </c>
      <c r="N62" s="150">
        <v>0.441</v>
      </c>
      <c r="O62" s="150">
        <f t="shared" si="18"/>
        <v>35.28</v>
      </c>
      <c r="P62" s="150">
        <v>0</v>
      </c>
      <c r="Q62" s="150">
        <f t="shared" si="19"/>
        <v>0</v>
      </c>
      <c r="R62" s="150"/>
      <c r="S62" s="150" t="s">
        <v>111</v>
      </c>
      <c r="T62" s="150" t="s">
        <v>111</v>
      </c>
      <c r="U62" s="150">
        <v>0.03</v>
      </c>
      <c r="V62" s="150">
        <f t="shared" si="20"/>
        <v>2.4</v>
      </c>
      <c r="W62" s="150"/>
      <c r="X62" s="150" t="s">
        <v>118</v>
      </c>
      <c r="Y62" s="140"/>
      <c r="Z62" s="140"/>
      <c r="AA62" s="140"/>
      <c r="AB62" s="140"/>
      <c r="AC62" s="140"/>
      <c r="AD62" s="140"/>
      <c r="AE62" s="140"/>
      <c r="AF62" s="140"/>
      <c r="AG62" s="140" t="s">
        <v>119</v>
      </c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ht="22.5" outlineLevel="1">
      <c r="A63" s="163">
        <v>51</v>
      </c>
      <c r="B63" s="164" t="s">
        <v>230</v>
      </c>
      <c r="C63" s="169" t="s">
        <v>231</v>
      </c>
      <c r="D63" s="165" t="s">
        <v>154</v>
      </c>
      <c r="E63" s="179">
        <v>680</v>
      </c>
      <c r="F63" s="192">
        <v>0</v>
      </c>
      <c r="G63" s="166">
        <f t="shared" si="14"/>
        <v>0</v>
      </c>
      <c r="H63" s="151"/>
      <c r="I63" s="150">
        <f t="shared" si="15"/>
        <v>0</v>
      </c>
      <c r="J63" s="151"/>
      <c r="K63" s="150">
        <f t="shared" si="16"/>
        <v>0</v>
      </c>
      <c r="L63" s="150">
        <v>21</v>
      </c>
      <c r="M63" s="150">
        <f t="shared" si="17"/>
        <v>0</v>
      </c>
      <c r="N63" s="150">
        <v>0.55125000000000002</v>
      </c>
      <c r="O63" s="150">
        <f t="shared" si="18"/>
        <v>374.85</v>
      </c>
      <c r="P63" s="150">
        <v>0</v>
      </c>
      <c r="Q63" s="150">
        <f t="shared" si="19"/>
        <v>0</v>
      </c>
      <c r="R63" s="150"/>
      <c r="S63" s="150" t="s">
        <v>111</v>
      </c>
      <c r="T63" s="150" t="s">
        <v>112</v>
      </c>
      <c r="U63" s="150">
        <v>0.03</v>
      </c>
      <c r="V63" s="150">
        <f t="shared" si="20"/>
        <v>20.399999999999999</v>
      </c>
      <c r="W63" s="150"/>
      <c r="X63" s="150" t="s">
        <v>118</v>
      </c>
      <c r="Y63" s="140"/>
      <c r="Z63" s="140"/>
      <c r="AA63" s="140"/>
      <c r="AB63" s="140"/>
      <c r="AC63" s="140"/>
      <c r="AD63" s="140"/>
      <c r="AE63" s="140"/>
      <c r="AF63" s="140"/>
      <c r="AG63" s="140" t="s">
        <v>119</v>
      </c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>
      <c r="A64" s="163">
        <v>52</v>
      </c>
      <c r="B64" s="164" t="s">
        <v>232</v>
      </c>
      <c r="C64" s="169" t="s">
        <v>233</v>
      </c>
      <c r="D64" s="165" t="s">
        <v>154</v>
      </c>
      <c r="E64" s="179">
        <v>42</v>
      </c>
      <c r="F64" s="192">
        <v>0</v>
      </c>
      <c r="G64" s="166">
        <f t="shared" si="14"/>
        <v>0</v>
      </c>
      <c r="H64" s="151"/>
      <c r="I64" s="150">
        <f t="shared" si="15"/>
        <v>0</v>
      </c>
      <c r="J64" s="151"/>
      <c r="K64" s="150">
        <f t="shared" si="16"/>
        <v>0</v>
      </c>
      <c r="L64" s="150">
        <v>21</v>
      </c>
      <c r="M64" s="150">
        <f t="shared" si="17"/>
        <v>0</v>
      </c>
      <c r="N64" s="150">
        <v>5.6100000000000004E-3</v>
      </c>
      <c r="O64" s="150">
        <f t="shared" si="18"/>
        <v>0.24</v>
      </c>
      <c r="P64" s="150">
        <v>0</v>
      </c>
      <c r="Q64" s="150">
        <f t="shared" si="19"/>
        <v>0</v>
      </c>
      <c r="R64" s="150"/>
      <c r="S64" s="150" t="s">
        <v>111</v>
      </c>
      <c r="T64" s="150" t="s">
        <v>111</v>
      </c>
      <c r="U64" s="150">
        <v>4.0000000000000001E-3</v>
      </c>
      <c r="V64" s="150">
        <f t="shared" si="20"/>
        <v>0.17</v>
      </c>
      <c r="W64" s="150"/>
      <c r="X64" s="150" t="s">
        <v>118</v>
      </c>
      <c r="Y64" s="140"/>
      <c r="Z64" s="140"/>
      <c r="AA64" s="140"/>
      <c r="AB64" s="140"/>
      <c r="AC64" s="140"/>
      <c r="AD64" s="140"/>
      <c r="AE64" s="140"/>
      <c r="AF64" s="140"/>
      <c r="AG64" s="140" t="s">
        <v>119</v>
      </c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>
      <c r="A65" s="163">
        <v>53</v>
      </c>
      <c r="B65" s="164" t="s">
        <v>234</v>
      </c>
      <c r="C65" s="169" t="s">
        <v>235</v>
      </c>
      <c r="D65" s="165" t="s">
        <v>154</v>
      </c>
      <c r="E65" s="179">
        <v>42</v>
      </c>
      <c r="F65" s="192">
        <v>0</v>
      </c>
      <c r="G65" s="166">
        <f t="shared" si="14"/>
        <v>0</v>
      </c>
      <c r="H65" s="151"/>
      <c r="I65" s="150">
        <f t="shared" si="15"/>
        <v>0</v>
      </c>
      <c r="J65" s="151"/>
      <c r="K65" s="150">
        <f t="shared" si="16"/>
        <v>0</v>
      </c>
      <c r="L65" s="150">
        <v>21</v>
      </c>
      <c r="M65" s="150">
        <f t="shared" si="17"/>
        <v>0</v>
      </c>
      <c r="N65" s="150">
        <v>5.0000000000000001E-4</v>
      </c>
      <c r="O65" s="150">
        <f t="shared" si="18"/>
        <v>0.02</v>
      </c>
      <c r="P65" s="150">
        <v>0</v>
      </c>
      <c r="Q65" s="150">
        <f t="shared" si="19"/>
        <v>0</v>
      </c>
      <c r="R65" s="150"/>
      <c r="S65" s="150" t="s">
        <v>111</v>
      </c>
      <c r="T65" s="150" t="s">
        <v>111</v>
      </c>
      <c r="U65" s="150">
        <v>2E-3</v>
      </c>
      <c r="V65" s="150">
        <f t="shared" si="20"/>
        <v>0.08</v>
      </c>
      <c r="W65" s="150"/>
      <c r="X65" s="150" t="s">
        <v>118</v>
      </c>
      <c r="Y65" s="140"/>
      <c r="Z65" s="140"/>
      <c r="AA65" s="140"/>
      <c r="AB65" s="140"/>
      <c r="AC65" s="140"/>
      <c r="AD65" s="140"/>
      <c r="AE65" s="140"/>
      <c r="AF65" s="140"/>
      <c r="AG65" s="140" t="s">
        <v>119</v>
      </c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>
      <c r="A66" s="163">
        <v>54</v>
      </c>
      <c r="B66" s="164" t="s">
        <v>236</v>
      </c>
      <c r="C66" s="169" t="s">
        <v>237</v>
      </c>
      <c r="D66" s="165" t="s">
        <v>154</v>
      </c>
      <c r="E66" s="179">
        <v>917.32</v>
      </c>
      <c r="F66" s="192">
        <v>0</v>
      </c>
      <c r="G66" s="166">
        <f t="shared" si="14"/>
        <v>0</v>
      </c>
      <c r="H66" s="151"/>
      <c r="I66" s="150">
        <f t="shared" si="15"/>
        <v>0</v>
      </c>
      <c r="J66" s="151"/>
      <c r="K66" s="150">
        <f t="shared" si="16"/>
        <v>0</v>
      </c>
      <c r="L66" s="150">
        <v>21</v>
      </c>
      <c r="M66" s="150">
        <f t="shared" si="17"/>
        <v>0</v>
      </c>
      <c r="N66" s="150">
        <v>4.6399999999999997E-2</v>
      </c>
      <c r="O66" s="150">
        <f t="shared" si="18"/>
        <v>42.56</v>
      </c>
      <c r="P66" s="150">
        <v>0</v>
      </c>
      <c r="Q66" s="150">
        <f t="shared" si="19"/>
        <v>0</v>
      </c>
      <c r="R66" s="150"/>
      <c r="S66" s="150" t="s">
        <v>111</v>
      </c>
      <c r="T66" s="150" t="s">
        <v>112</v>
      </c>
      <c r="U66" s="150">
        <v>4.2000000000000003E-2</v>
      </c>
      <c r="V66" s="150">
        <f t="shared" si="20"/>
        <v>38.53</v>
      </c>
      <c r="W66" s="150"/>
      <c r="X66" s="150" t="s">
        <v>118</v>
      </c>
      <c r="Y66" s="140"/>
      <c r="Z66" s="140"/>
      <c r="AA66" s="140"/>
      <c r="AB66" s="140"/>
      <c r="AC66" s="140"/>
      <c r="AD66" s="140"/>
      <c r="AE66" s="140"/>
      <c r="AF66" s="140"/>
      <c r="AG66" s="140" t="s">
        <v>119</v>
      </c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>
      <c r="A67" s="163">
        <v>55</v>
      </c>
      <c r="B67" s="164" t="s">
        <v>238</v>
      </c>
      <c r="C67" s="169" t="s">
        <v>239</v>
      </c>
      <c r="D67" s="165" t="s">
        <v>154</v>
      </c>
      <c r="E67" s="179">
        <v>917.32</v>
      </c>
      <c r="F67" s="192">
        <v>0</v>
      </c>
      <c r="G67" s="166">
        <f t="shared" si="14"/>
        <v>0</v>
      </c>
      <c r="H67" s="151"/>
      <c r="I67" s="150">
        <f t="shared" si="15"/>
        <v>0</v>
      </c>
      <c r="J67" s="151"/>
      <c r="K67" s="150">
        <f t="shared" si="16"/>
        <v>0</v>
      </c>
      <c r="L67" s="150">
        <v>21</v>
      </c>
      <c r="M67" s="150">
        <f t="shared" si="17"/>
        <v>0</v>
      </c>
      <c r="N67" s="150">
        <v>0.10373</v>
      </c>
      <c r="O67" s="150">
        <f t="shared" si="18"/>
        <v>95.15</v>
      </c>
      <c r="P67" s="150">
        <v>0</v>
      </c>
      <c r="Q67" s="150">
        <f t="shared" si="19"/>
        <v>0</v>
      </c>
      <c r="R67" s="150"/>
      <c r="S67" s="150" t="s">
        <v>111</v>
      </c>
      <c r="T67" s="150" t="s">
        <v>112</v>
      </c>
      <c r="U67" s="150">
        <v>0.02</v>
      </c>
      <c r="V67" s="150">
        <f t="shared" si="20"/>
        <v>18.350000000000001</v>
      </c>
      <c r="W67" s="150"/>
      <c r="X67" s="150" t="s">
        <v>118</v>
      </c>
      <c r="Y67" s="140"/>
      <c r="Z67" s="140"/>
      <c r="AA67" s="140"/>
      <c r="AB67" s="140"/>
      <c r="AC67" s="140"/>
      <c r="AD67" s="140"/>
      <c r="AE67" s="140"/>
      <c r="AF67" s="140"/>
      <c r="AG67" s="140" t="s">
        <v>119</v>
      </c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>
      <c r="A68" s="163">
        <v>56</v>
      </c>
      <c r="B68" s="164" t="s">
        <v>240</v>
      </c>
      <c r="C68" s="169" t="s">
        <v>241</v>
      </c>
      <c r="D68" s="165" t="s">
        <v>154</v>
      </c>
      <c r="E68" s="179">
        <v>42</v>
      </c>
      <c r="F68" s="192">
        <v>0</v>
      </c>
      <c r="G68" s="166">
        <f t="shared" si="14"/>
        <v>0</v>
      </c>
      <c r="H68" s="151"/>
      <c r="I68" s="150">
        <f t="shared" si="15"/>
        <v>0</v>
      </c>
      <c r="J68" s="151"/>
      <c r="K68" s="150">
        <f t="shared" si="16"/>
        <v>0</v>
      </c>
      <c r="L68" s="150">
        <v>21</v>
      </c>
      <c r="M68" s="150">
        <f t="shared" si="17"/>
        <v>0</v>
      </c>
      <c r="N68" s="150">
        <v>0.12966</v>
      </c>
      <c r="O68" s="150">
        <f t="shared" si="18"/>
        <v>5.45</v>
      </c>
      <c r="P68" s="150">
        <v>0</v>
      </c>
      <c r="Q68" s="150">
        <f t="shared" si="19"/>
        <v>0</v>
      </c>
      <c r="R68" s="150"/>
      <c r="S68" s="150" t="s">
        <v>111</v>
      </c>
      <c r="T68" s="150" t="s">
        <v>111</v>
      </c>
      <c r="U68" s="150">
        <v>0.02</v>
      </c>
      <c r="V68" s="150">
        <f t="shared" si="20"/>
        <v>0.84</v>
      </c>
      <c r="W68" s="150"/>
      <c r="X68" s="150" t="s">
        <v>118</v>
      </c>
      <c r="Y68" s="140"/>
      <c r="Z68" s="140"/>
      <c r="AA68" s="140"/>
      <c r="AB68" s="140"/>
      <c r="AC68" s="140"/>
      <c r="AD68" s="140"/>
      <c r="AE68" s="140"/>
      <c r="AF68" s="140"/>
      <c r="AG68" s="140" t="s">
        <v>119</v>
      </c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>
      <c r="A69" s="163">
        <v>57</v>
      </c>
      <c r="B69" s="164" t="s">
        <v>242</v>
      </c>
      <c r="C69" s="169" t="s">
        <v>243</v>
      </c>
      <c r="D69" s="165" t="s">
        <v>154</v>
      </c>
      <c r="E69" s="179">
        <v>917.32</v>
      </c>
      <c r="F69" s="192">
        <v>0</v>
      </c>
      <c r="G69" s="166">
        <f t="shared" si="14"/>
        <v>0</v>
      </c>
      <c r="H69" s="151"/>
      <c r="I69" s="150">
        <f t="shared" si="15"/>
        <v>0</v>
      </c>
      <c r="J69" s="151"/>
      <c r="K69" s="150">
        <f t="shared" si="16"/>
        <v>0</v>
      </c>
      <c r="L69" s="150">
        <v>21</v>
      </c>
      <c r="M69" s="150">
        <f t="shared" si="17"/>
        <v>0</v>
      </c>
      <c r="N69" s="150">
        <v>0.10373</v>
      </c>
      <c r="O69" s="150">
        <f t="shared" si="18"/>
        <v>95.15</v>
      </c>
      <c r="P69" s="150">
        <v>0</v>
      </c>
      <c r="Q69" s="150">
        <f t="shared" si="19"/>
        <v>0</v>
      </c>
      <c r="R69" s="150"/>
      <c r="S69" s="150" t="s">
        <v>111</v>
      </c>
      <c r="T69" s="150" t="s">
        <v>112</v>
      </c>
      <c r="U69" s="150">
        <v>0.02</v>
      </c>
      <c r="V69" s="150">
        <f t="shared" si="20"/>
        <v>18.350000000000001</v>
      </c>
      <c r="W69" s="150"/>
      <c r="X69" s="150" t="s">
        <v>118</v>
      </c>
      <c r="Y69" s="140"/>
      <c r="Z69" s="140"/>
      <c r="AA69" s="140"/>
      <c r="AB69" s="140"/>
      <c r="AC69" s="140"/>
      <c r="AD69" s="140"/>
      <c r="AE69" s="140"/>
      <c r="AF69" s="140"/>
      <c r="AG69" s="140" t="s">
        <v>119</v>
      </c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outlineLevel="1">
      <c r="A70" s="163">
        <v>58</v>
      </c>
      <c r="B70" s="164" t="s">
        <v>244</v>
      </c>
      <c r="C70" s="169" t="s">
        <v>245</v>
      </c>
      <c r="D70" s="165" t="s">
        <v>154</v>
      </c>
      <c r="E70" s="179">
        <v>42</v>
      </c>
      <c r="F70" s="192">
        <v>0</v>
      </c>
      <c r="G70" s="166">
        <f t="shared" si="14"/>
        <v>0</v>
      </c>
      <c r="H70" s="151"/>
      <c r="I70" s="150">
        <f t="shared" si="15"/>
        <v>0</v>
      </c>
      <c r="J70" s="151"/>
      <c r="K70" s="150">
        <f t="shared" si="16"/>
        <v>0</v>
      </c>
      <c r="L70" s="150">
        <v>21</v>
      </c>
      <c r="M70" s="150">
        <f t="shared" si="17"/>
        <v>0</v>
      </c>
      <c r="N70" s="150">
        <v>0.12966</v>
      </c>
      <c r="O70" s="150">
        <f t="shared" si="18"/>
        <v>5.45</v>
      </c>
      <c r="P70" s="150">
        <v>0</v>
      </c>
      <c r="Q70" s="150">
        <f t="shared" si="19"/>
        <v>0</v>
      </c>
      <c r="R70" s="150"/>
      <c r="S70" s="150" t="s">
        <v>111</v>
      </c>
      <c r="T70" s="150" t="s">
        <v>111</v>
      </c>
      <c r="U70" s="150">
        <v>0.02</v>
      </c>
      <c r="V70" s="150">
        <f t="shared" si="20"/>
        <v>0.84</v>
      </c>
      <c r="W70" s="150"/>
      <c r="X70" s="150" t="s">
        <v>118</v>
      </c>
      <c r="Y70" s="140"/>
      <c r="Z70" s="140"/>
      <c r="AA70" s="140"/>
      <c r="AB70" s="140"/>
      <c r="AC70" s="140"/>
      <c r="AD70" s="140"/>
      <c r="AE70" s="140"/>
      <c r="AF70" s="140"/>
      <c r="AG70" s="140" t="s">
        <v>119</v>
      </c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>
      <c r="A71" s="163">
        <v>59</v>
      </c>
      <c r="B71" s="164" t="s">
        <v>246</v>
      </c>
      <c r="C71" s="169" t="s">
        <v>247</v>
      </c>
      <c r="D71" s="165" t="s">
        <v>154</v>
      </c>
      <c r="E71" s="179">
        <v>99.56</v>
      </c>
      <c r="F71" s="192">
        <v>0</v>
      </c>
      <c r="G71" s="166">
        <f t="shared" si="14"/>
        <v>0</v>
      </c>
      <c r="H71" s="151"/>
      <c r="I71" s="150">
        <f t="shared" si="15"/>
        <v>0</v>
      </c>
      <c r="J71" s="151"/>
      <c r="K71" s="150">
        <f t="shared" si="16"/>
        <v>0</v>
      </c>
      <c r="L71" s="150">
        <v>21</v>
      </c>
      <c r="M71" s="150">
        <f t="shared" si="17"/>
        <v>0</v>
      </c>
      <c r="N71" s="150">
        <v>7.3899999999999993E-2</v>
      </c>
      <c r="O71" s="150">
        <f t="shared" si="18"/>
        <v>7.36</v>
      </c>
      <c r="P71" s="150">
        <v>0</v>
      </c>
      <c r="Q71" s="150">
        <f t="shared" si="19"/>
        <v>0</v>
      </c>
      <c r="R71" s="150"/>
      <c r="S71" s="150" t="s">
        <v>111</v>
      </c>
      <c r="T71" s="150" t="s">
        <v>111</v>
      </c>
      <c r="U71" s="150">
        <v>0.45200000000000001</v>
      </c>
      <c r="V71" s="150">
        <f t="shared" si="20"/>
        <v>45</v>
      </c>
      <c r="W71" s="150"/>
      <c r="X71" s="150" t="s">
        <v>118</v>
      </c>
      <c r="Y71" s="140"/>
      <c r="Z71" s="140"/>
      <c r="AA71" s="140"/>
      <c r="AB71" s="140"/>
      <c r="AC71" s="140"/>
      <c r="AD71" s="140"/>
      <c r="AE71" s="140"/>
      <c r="AF71" s="140"/>
      <c r="AG71" s="140" t="s">
        <v>119</v>
      </c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outlineLevel="1">
      <c r="A72" s="163">
        <v>60</v>
      </c>
      <c r="B72" s="164" t="s">
        <v>248</v>
      </c>
      <c r="C72" s="169" t="s">
        <v>249</v>
      </c>
      <c r="D72" s="165" t="s">
        <v>180</v>
      </c>
      <c r="E72" s="179">
        <v>27</v>
      </c>
      <c r="F72" s="192">
        <v>0</v>
      </c>
      <c r="G72" s="166">
        <f t="shared" si="14"/>
        <v>0</v>
      </c>
      <c r="H72" s="151"/>
      <c r="I72" s="150">
        <f t="shared" si="15"/>
        <v>0</v>
      </c>
      <c r="J72" s="151"/>
      <c r="K72" s="150">
        <f t="shared" si="16"/>
        <v>0</v>
      </c>
      <c r="L72" s="150">
        <v>21</v>
      </c>
      <c r="M72" s="150">
        <f t="shared" si="17"/>
        <v>0</v>
      </c>
      <c r="N72" s="150">
        <v>7.0860000000000006E-2</v>
      </c>
      <c r="O72" s="150">
        <f t="shared" si="18"/>
        <v>1.91</v>
      </c>
      <c r="P72" s="150">
        <v>0</v>
      </c>
      <c r="Q72" s="150">
        <f t="shared" si="19"/>
        <v>0</v>
      </c>
      <c r="R72" s="150"/>
      <c r="S72" s="150" t="s">
        <v>111</v>
      </c>
      <c r="T72" s="150" t="s">
        <v>111</v>
      </c>
      <c r="U72" s="150">
        <v>0.24782000000000001</v>
      </c>
      <c r="V72" s="150">
        <f t="shared" si="20"/>
        <v>6.69</v>
      </c>
      <c r="W72" s="150"/>
      <c r="X72" s="150" t="s">
        <v>118</v>
      </c>
      <c r="Y72" s="140"/>
      <c r="Z72" s="140"/>
      <c r="AA72" s="140"/>
      <c r="AB72" s="140"/>
      <c r="AC72" s="140"/>
      <c r="AD72" s="140"/>
      <c r="AE72" s="140"/>
      <c r="AF72" s="140"/>
      <c r="AG72" s="140" t="s">
        <v>119</v>
      </c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>
      <c r="A73" s="163">
        <v>61</v>
      </c>
      <c r="B73" s="164" t="s">
        <v>250</v>
      </c>
      <c r="C73" s="169" t="s">
        <v>251</v>
      </c>
      <c r="D73" s="165" t="s">
        <v>180</v>
      </c>
      <c r="E73" s="179">
        <v>82.2</v>
      </c>
      <c r="F73" s="192">
        <v>0</v>
      </c>
      <c r="G73" s="166">
        <f t="shared" si="14"/>
        <v>0</v>
      </c>
      <c r="H73" s="151"/>
      <c r="I73" s="150">
        <f t="shared" si="15"/>
        <v>0</v>
      </c>
      <c r="J73" s="151"/>
      <c r="K73" s="150">
        <f t="shared" si="16"/>
        <v>0</v>
      </c>
      <c r="L73" s="150">
        <v>21</v>
      </c>
      <c r="M73" s="150">
        <f t="shared" si="17"/>
        <v>0</v>
      </c>
      <c r="N73" s="150">
        <v>0.188</v>
      </c>
      <c r="O73" s="150">
        <f t="shared" si="18"/>
        <v>15.45</v>
      </c>
      <c r="P73" s="150">
        <v>0</v>
      </c>
      <c r="Q73" s="150">
        <f t="shared" si="19"/>
        <v>0</v>
      </c>
      <c r="R73" s="150"/>
      <c r="S73" s="150" t="s">
        <v>111</v>
      </c>
      <c r="T73" s="150" t="s">
        <v>111</v>
      </c>
      <c r="U73" s="150">
        <v>0.27200000000000002</v>
      </c>
      <c r="V73" s="150">
        <f t="shared" si="20"/>
        <v>22.36</v>
      </c>
      <c r="W73" s="150"/>
      <c r="X73" s="150" t="s">
        <v>118</v>
      </c>
      <c r="Y73" s="140"/>
      <c r="Z73" s="140"/>
      <c r="AA73" s="140"/>
      <c r="AB73" s="140"/>
      <c r="AC73" s="140"/>
      <c r="AD73" s="140"/>
      <c r="AE73" s="140"/>
      <c r="AF73" s="140"/>
      <c r="AG73" s="140" t="s">
        <v>119</v>
      </c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ht="22.5" outlineLevel="1">
      <c r="A74" s="163">
        <v>62</v>
      </c>
      <c r="B74" s="164" t="s">
        <v>252</v>
      </c>
      <c r="C74" s="169" t="s">
        <v>253</v>
      </c>
      <c r="D74" s="165" t="s">
        <v>180</v>
      </c>
      <c r="E74" s="179">
        <v>128.1</v>
      </c>
      <c r="F74" s="192">
        <v>0</v>
      </c>
      <c r="G74" s="166">
        <f t="shared" si="14"/>
        <v>0</v>
      </c>
      <c r="H74" s="151"/>
      <c r="I74" s="150">
        <f t="shared" si="15"/>
        <v>0</v>
      </c>
      <c r="J74" s="151"/>
      <c r="K74" s="150">
        <f t="shared" si="16"/>
        <v>0</v>
      </c>
      <c r="L74" s="150">
        <v>21</v>
      </c>
      <c r="M74" s="150">
        <f t="shared" si="17"/>
        <v>0</v>
      </c>
      <c r="N74" s="150">
        <v>0.11359</v>
      </c>
      <c r="O74" s="150">
        <f t="shared" si="18"/>
        <v>14.55</v>
      </c>
      <c r="P74" s="150">
        <v>0</v>
      </c>
      <c r="Q74" s="150">
        <f t="shared" si="19"/>
        <v>0</v>
      </c>
      <c r="R74" s="150"/>
      <c r="S74" s="150" t="s">
        <v>111</v>
      </c>
      <c r="T74" s="150" t="s">
        <v>112</v>
      </c>
      <c r="U74" s="150">
        <v>0.26</v>
      </c>
      <c r="V74" s="150">
        <f t="shared" si="20"/>
        <v>33.31</v>
      </c>
      <c r="W74" s="150"/>
      <c r="X74" s="150" t="s">
        <v>118</v>
      </c>
      <c r="Y74" s="140"/>
      <c r="Z74" s="140"/>
      <c r="AA74" s="140"/>
      <c r="AB74" s="140"/>
      <c r="AC74" s="140"/>
      <c r="AD74" s="140"/>
      <c r="AE74" s="140"/>
      <c r="AF74" s="140"/>
      <c r="AG74" s="140" t="s">
        <v>119</v>
      </c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>
      <c r="A75" s="163">
        <v>63</v>
      </c>
      <c r="B75" s="164" t="s">
        <v>254</v>
      </c>
      <c r="C75" s="169" t="s">
        <v>255</v>
      </c>
      <c r="D75" s="165" t="s">
        <v>117</v>
      </c>
      <c r="E75" s="179">
        <v>20.266500000000001</v>
      </c>
      <c r="F75" s="192">
        <v>0</v>
      </c>
      <c r="G75" s="166">
        <f t="shared" si="14"/>
        <v>0</v>
      </c>
      <c r="H75" s="151"/>
      <c r="I75" s="150">
        <f t="shared" si="15"/>
        <v>0</v>
      </c>
      <c r="J75" s="151"/>
      <c r="K75" s="150">
        <f t="shared" si="16"/>
        <v>0</v>
      </c>
      <c r="L75" s="150">
        <v>21</v>
      </c>
      <c r="M75" s="150">
        <f t="shared" si="17"/>
        <v>0</v>
      </c>
      <c r="N75" s="150">
        <v>2.5249999999999999</v>
      </c>
      <c r="O75" s="150">
        <f t="shared" si="18"/>
        <v>51.17</v>
      </c>
      <c r="P75" s="150">
        <v>0</v>
      </c>
      <c r="Q75" s="150">
        <f t="shared" si="19"/>
        <v>0</v>
      </c>
      <c r="R75" s="150"/>
      <c r="S75" s="150" t="s">
        <v>111</v>
      </c>
      <c r="T75" s="150" t="s">
        <v>112</v>
      </c>
      <c r="U75" s="150">
        <v>1.4419999999999999</v>
      </c>
      <c r="V75" s="150">
        <f t="shared" si="20"/>
        <v>29.22</v>
      </c>
      <c r="W75" s="150"/>
      <c r="X75" s="150" t="s">
        <v>118</v>
      </c>
      <c r="Y75" s="140"/>
      <c r="Z75" s="140"/>
      <c r="AA75" s="140"/>
      <c r="AB75" s="140"/>
      <c r="AC75" s="140"/>
      <c r="AD75" s="140"/>
      <c r="AE75" s="140"/>
      <c r="AF75" s="140"/>
      <c r="AG75" s="140" t="s">
        <v>119</v>
      </c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ht="22.5" outlineLevel="1">
      <c r="A76" s="163">
        <v>64</v>
      </c>
      <c r="B76" s="164" t="s">
        <v>256</v>
      </c>
      <c r="C76" s="169" t="s">
        <v>257</v>
      </c>
      <c r="D76" s="165" t="s">
        <v>154</v>
      </c>
      <c r="E76" s="179">
        <v>38</v>
      </c>
      <c r="F76" s="192">
        <v>0</v>
      </c>
      <c r="G76" s="166">
        <f t="shared" si="14"/>
        <v>0</v>
      </c>
      <c r="H76" s="151"/>
      <c r="I76" s="150">
        <f t="shared" si="15"/>
        <v>0</v>
      </c>
      <c r="J76" s="151"/>
      <c r="K76" s="150">
        <f t="shared" si="16"/>
        <v>0</v>
      </c>
      <c r="L76" s="150">
        <v>21</v>
      </c>
      <c r="M76" s="150">
        <f t="shared" si="17"/>
        <v>0</v>
      </c>
      <c r="N76" s="150">
        <v>0.22103999999999999</v>
      </c>
      <c r="O76" s="150">
        <f t="shared" si="18"/>
        <v>8.4</v>
      </c>
      <c r="P76" s="150">
        <v>0</v>
      </c>
      <c r="Q76" s="150">
        <f t="shared" si="19"/>
        <v>0</v>
      </c>
      <c r="R76" s="150"/>
      <c r="S76" s="150" t="s">
        <v>111</v>
      </c>
      <c r="T76" s="150" t="s">
        <v>111</v>
      </c>
      <c r="U76" s="150">
        <v>0.60499999999999998</v>
      </c>
      <c r="V76" s="150">
        <f t="shared" si="20"/>
        <v>22.99</v>
      </c>
      <c r="W76" s="150"/>
      <c r="X76" s="150" t="s">
        <v>118</v>
      </c>
      <c r="Y76" s="140"/>
      <c r="Z76" s="140"/>
      <c r="AA76" s="140"/>
      <c r="AB76" s="140"/>
      <c r="AC76" s="140"/>
      <c r="AD76" s="140"/>
      <c r="AE76" s="140"/>
      <c r="AF76" s="140"/>
      <c r="AG76" s="140" t="s">
        <v>119</v>
      </c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>
      <c r="A77" s="163">
        <v>65</v>
      </c>
      <c r="B77" s="164" t="s">
        <v>258</v>
      </c>
      <c r="C77" s="169" t="s">
        <v>259</v>
      </c>
      <c r="D77" s="165" t="s">
        <v>135</v>
      </c>
      <c r="E77" s="179">
        <v>75</v>
      </c>
      <c r="F77" s="192">
        <v>0</v>
      </c>
      <c r="G77" s="166">
        <f t="shared" si="14"/>
        <v>0</v>
      </c>
      <c r="H77" s="151"/>
      <c r="I77" s="150">
        <f t="shared" si="15"/>
        <v>0</v>
      </c>
      <c r="J77" s="151"/>
      <c r="K77" s="150">
        <f t="shared" si="16"/>
        <v>0</v>
      </c>
      <c r="L77" s="150">
        <v>21</v>
      </c>
      <c r="M77" s="150">
        <f t="shared" si="17"/>
        <v>0</v>
      </c>
      <c r="N77" s="150">
        <v>2.1999999999999999E-2</v>
      </c>
      <c r="O77" s="150">
        <f t="shared" si="18"/>
        <v>1.65</v>
      </c>
      <c r="P77" s="150">
        <v>0</v>
      </c>
      <c r="Q77" s="150">
        <f t="shared" si="19"/>
        <v>0</v>
      </c>
      <c r="R77" s="150" t="s">
        <v>170</v>
      </c>
      <c r="S77" s="150" t="s">
        <v>111</v>
      </c>
      <c r="T77" s="150" t="s">
        <v>111</v>
      </c>
      <c r="U77" s="150">
        <v>0</v>
      </c>
      <c r="V77" s="150">
        <f t="shared" si="20"/>
        <v>0</v>
      </c>
      <c r="W77" s="150"/>
      <c r="X77" s="150" t="s">
        <v>171</v>
      </c>
      <c r="Y77" s="140"/>
      <c r="Z77" s="140"/>
      <c r="AA77" s="140"/>
      <c r="AB77" s="140"/>
      <c r="AC77" s="140"/>
      <c r="AD77" s="140"/>
      <c r="AE77" s="140"/>
      <c r="AF77" s="140"/>
      <c r="AG77" s="140" t="s">
        <v>172</v>
      </c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ht="22.5" outlineLevel="1">
      <c r="A78" s="163">
        <v>66</v>
      </c>
      <c r="B78" s="164" t="s">
        <v>260</v>
      </c>
      <c r="C78" s="169" t="s">
        <v>261</v>
      </c>
      <c r="D78" s="165" t="s">
        <v>135</v>
      </c>
      <c r="E78" s="179">
        <v>10</v>
      </c>
      <c r="F78" s="192">
        <v>0</v>
      </c>
      <c r="G78" s="166">
        <f t="shared" si="14"/>
        <v>0</v>
      </c>
      <c r="H78" s="151"/>
      <c r="I78" s="150">
        <f t="shared" si="15"/>
        <v>0</v>
      </c>
      <c r="J78" s="151"/>
      <c r="K78" s="150">
        <f t="shared" si="16"/>
        <v>0</v>
      </c>
      <c r="L78" s="150">
        <v>21</v>
      </c>
      <c r="M78" s="150">
        <f t="shared" si="17"/>
        <v>0</v>
      </c>
      <c r="N78" s="150">
        <v>0.06</v>
      </c>
      <c r="O78" s="150">
        <f t="shared" si="18"/>
        <v>0.6</v>
      </c>
      <c r="P78" s="150">
        <v>0</v>
      </c>
      <c r="Q78" s="150">
        <f t="shared" si="19"/>
        <v>0</v>
      </c>
      <c r="R78" s="150" t="s">
        <v>170</v>
      </c>
      <c r="S78" s="150" t="s">
        <v>111</v>
      </c>
      <c r="T78" s="150" t="s">
        <v>126</v>
      </c>
      <c r="U78" s="150">
        <v>0</v>
      </c>
      <c r="V78" s="150">
        <f t="shared" si="20"/>
        <v>0</v>
      </c>
      <c r="W78" s="150"/>
      <c r="X78" s="150" t="s">
        <v>171</v>
      </c>
      <c r="Y78" s="140"/>
      <c r="Z78" s="140"/>
      <c r="AA78" s="140"/>
      <c r="AB78" s="140"/>
      <c r="AC78" s="140"/>
      <c r="AD78" s="140"/>
      <c r="AE78" s="140"/>
      <c r="AF78" s="140"/>
      <c r="AG78" s="140" t="s">
        <v>172</v>
      </c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ht="22.5" outlineLevel="1">
      <c r="A79" s="163">
        <v>67</v>
      </c>
      <c r="B79" s="164" t="s">
        <v>262</v>
      </c>
      <c r="C79" s="169" t="s">
        <v>263</v>
      </c>
      <c r="D79" s="165" t="s">
        <v>154</v>
      </c>
      <c r="E79" s="179">
        <v>68.041799999999995</v>
      </c>
      <c r="F79" s="192">
        <v>0</v>
      </c>
      <c r="G79" s="166">
        <f t="shared" si="14"/>
        <v>0</v>
      </c>
      <c r="H79" s="151"/>
      <c r="I79" s="150">
        <f t="shared" si="15"/>
        <v>0</v>
      </c>
      <c r="J79" s="151"/>
      <c r="K79" s="150">
        <f t="shared" si="16"/>
        <v>0</v>
      </c>
      <c r="L79" s="150">
        <v>21</v>
      </c>
      <c r="M79" s="150">
        <f t="shared" si="17"/>
        <v>0</v>
      </c>
      <c r="N79" s="150">
        <v>0.17599999999999999</v>
      </c>
      <c r="O79" s="150">
        <f t="shared" si="18"/>
        <v>11.98</v>
      </c>
      <c r="P79" s="150">
        <v>0</v>
      </c>
      <c r="Q79" s="150">
        <f t="shared" si="19"/>
        <v>0</v>
      </c>
      <c r="R79" s="150" t="s">
        <v>170</v>
      </c>
      <c r="S79" s="150" t="s">
        <v>111</v>
      </c>
      <c r="T79" s="150" t="s">
        <v>112</v>
      </c>
      <c r="U79" s="150">
        <v>0</v>
      </c>
      <c r="V79" s="150">
        <f t="shared" si="20"/>
        <v>0</v>
      </c>
      <c r="W79" s="150"/>
      <c r="X79" s="150" t="s">
        <v>171</v>
      </c>
      <c r="Y79" s="140"/>
      <c r="Z79" s="140"/>
      <c r="AA79" s="140"/>
      <c r="AB79" s="140"/>
      <c r="AC79" s="140"/>
      <c r="AD79" s="140"/>
      <c r="AE79" s="140"/>
      <c r="AF79" s="140"/>
      <c r="AG79" s="140" t="s">
        <v>172</v>
      </c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ht="22.5" outlineLevel="1">
      <c r="A80" s="163">
        <v>68</v>
      </c>
      <c r="B80" s="164" t="s">
        <v>264</v>
      </c>
      <c r="C80" s="169" t="s">
        <v>265</v>
      </c>
      <c r="D80" s="165" t="s">
        <v>154</v>
      </c>
      <c r="E80" s="179">
        <v>34.505000000000003</v>
      </c>
      <c r="F80" s="192">
        <v>0</v>
      </c>
      <c r="G80" s="166">
        <f t="shared" si="14"/>
        <v>0</v>
      </c>
      <c r="H80" s="151"/>
      <c r="I80" s="150">
        <f t="shared" si="15"/>
        <v>0</v>
      </c>
      <c r="J80" s="151"/>
      <c r="K80" s="150">
        <f t="shared" si="16"/>
        <v>0</v>
      </c>
      <c r="L80" s="150">
        <v>21</v>
      </c>
      <c r="M80" s="150">
        <f t="shared" si="17"/>
        <v>0</v>
      </c>
      <c r="N80" s="150">
        <v>0.13100000000000001</v>
      </c>
      <c r="O80" s="150">
        <f t="shared" si="18"/>
        <v>4.5199999999999996</v>
      </c>
      <c r="P80" s="150">
        <v>0</v>
      </c>
      <c r="Q80" s="150">
        <f t="shared" si="19"/>
        <v>0</v>
      </c>
      <c r="R80" s="150" t="s">
        <v>170</v>
      </c>
      <c r="S80" s="150" t="s">
        <v>111</v>
      </c>
      <c r="T80" s="150" t="s">
        <v>266</v>
      </c>
      <c r="U80" s="150">
        <v>0</v>
      </c>
      <c r="V80" s="150">
        <f t="shared" si="20"/>
        <v>0</v>
      </c>
      <c r="W80" s="150"/>
      <c r="X80" s="150" t="s">
        <v>171</v>
      </c>
      <c r="Y80" s="140"/>
      <c r="Z80" s="140"/>
      <c r="AA80" s="140"/>
      <c r="AB80" s="140"/>
      <c r="AC80" s="140"/>
      <c r="AD80" s="140"/>
      <c r="AE80" s="140"/>
      <c r="AF80" s="140"/>
      <c r="AG80" s="140" t="s">
        <v>172</v>
      </c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>
      <c r="A81" s="153" t="s">
        <v>105</v>
      </c>
      <c r="B81" s="154" t="s">
        <v>61</v>
      </c>
      <c r="C81" s="168" t="s">
        <v>62</v>
      </c>
      <c r="D81" s="155"/>
      <c r="E81" s="176"/>
      <c r="F81" s="177"/>
      <c r="G81" s="158">
        <f>SUMIF(AG82:AG83,"&lt;&gt;NOR",G82:G83)</f>
        <v>0</v>
      </c>
      <c r="H81" s="152"/>
      <c r="I81" s="152">
        <f>SUM(I82:I83)</f>
        <v>0</v>
      </c>
      <c r="J81" s="152"/>
      <c r="K81" s="152">
        <f>SUM(K82:K83)</f>
        <v>0</v>
      </c>
      <c r="L81" s="152"/>
      <c r="M81" s="152">
        <f>SUM(M82:M83)</f>
        <v>0</v>
      </c>
      <c r="N81" s="152"/>
      <c r="O81" s="152">
        <f>SUM(O82:O83)</f>
        <v>144.47</v>
      </c>
      <c r="P81" s="152"/>
      <c r="Q81" s="152">
        <f>SUM(Q82:Q83)</f>
        <v>0</v>
      </c>
      <c r="R81" s="152"/>
      <c r="S81" s="152"/>
      <c r="T81" s="152"/>
      <c r="U81" s="152"/>
      <c r="V81" s="152">
        <f>SUM(V82:V83)</f>
        <v>183.25</v>
      </c>
      <c r="W81" s="152"/>
      <c r="X81" s="152"/>
      <c r="AG81" t="s">
        <v>106</v>
      </c>
    </row>
    <row r="82" spans="1:60" outlineLevel="1">
      <c r="A82" s="163">
        <v>69</v>
      </c>
      <c r="B82" s="164" t="s">
        <v>267</v>
      </c>
      <c r="C82" s="169" t="s">
        <v>268</v>
      </c>
      <c r="D82" s="165" t="s">
        <v>117</v>
      </c>
      <c r="E82" s="179">
        <v>78</v>
      </c>
      <c r="F82" s="192">
        <v>0</v>
      </c>
      <c r="G82" s="166">
        <f>ROUND(E82*F82,2)</f>
        <v>0</v>
      </c>
      <c r="H82" s="151"/>
      <c r="I82" s="150">
        <f>ROUND(E82*H82,2)</f>
        <v>0</v>
      </c>
      <c r="J82" s="151"/>
      <c r="K82" s="150">
        <f>ROUND(E82*J82,2)</f>
        <v>0</v>
      </c>
      <c r="L82" s="150">
        <v>21</v>
      </c>
      <c r="M82" s="150">
        <f>G82*(1+L82/100)</f>
        <v>0</v>
      </c>
      <c r="N82" s="150">
        <v>1.7126999999999999</v>
      </c>
      <c r="O82" s="150">
        <f>ROUND(E82*N82,2)</f>
        <v>133.59</v>
      </c>
      <c r="P82" s="150">
        <v>0</v>
      </c>
      <c r="Q82" s="150">
        <f>ROUND(E82*P82,2)</f>
        <v>0</v>
      </c>
      <c r="R82" s="150"/>
      <c r="S82" s="150" t="s">
        <v>111</v>
      </c>
      <c r="T82" s="150" t="s">
        <v>111</v>
      </c>
      <c r="U82" s="150">
        <v>2.21</v>
      </c>
      <c r="V82" s="150">
        <f>ROUND(E82*U82,2)</f>
        <v>172.38</v>
      </c>
      <c r="W82" s="150"/>
      <c r="X82" s="150" t="s">
        <v>118</v>
      </c>
      <c r="Y82" s="140"/>
      <c r="Z82" s="140"/>
      <c r="AA82" s="140"/>
      <c r="AB82" s="140"/>
      <c r="AC82" s="140"/>
      <c r="AD82" s="140"/>
      <c r="AE82" s="140"/>
      <c r="AF82" s="140"/>
      <c r="AG82" s="140" t="s">
        <v>119</v>
      </c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outlineLevel="1">
      <c r="A83" s="163">
        <v>70</v>
      </c>
      <c r="B83" s="164" t="s">
        <v>269</v>
      </c>
      <c r="C83" s="169" t="s">
        <v>270</v>
      </c>
      <c r="D83" s="165" t="s">
        <v>117</v>
      </c>
      <c r="E83" s="179">
        <v>5.92</v>
      </c>
      <c r="F83" s="192">
        <v>0</v>
      </c>
      <c r="G83" s="166">
        <f>ROUND(E83*F83,2)</f>
        <v>0</v>
      </c>
      <c r="H83" s="151"/>
      <c r="I83" s="150">
        <f>ROUND(E83*H83,2)</f>
        <v>0</v>
      </c>
      <c r="J83" s="151"/>
      <c r="K83" s="150">
        <f>ROUND(E83*J83,2)</f>
        <v>0</v>
      </c>
      <c r="L83" s="150">
        <v>21</v>
      </c>
      <c r="M83" s="150">
        <f>G83*(1+L83/100)</f>
        <v>0</v>
      </c>
      <c r="N83" s="150">
        <v>1.837</v>
      </c>
      <c r="O83" s="150">
        <f>ROUND(E83*N83,2)</f>
        <v>10.88</v>
      </c>
      <c r="P83" s="150">
        <v>0</v>
      </c>
      <c r="Q83" s="150">
        <f>ROUND(E83*P83,2)</f>
        <v>0</v>
      </c>
      <c r="R83" s="150"/>
      <c r="S83" s="150" t="s">
        <v>111</v>
      </c>
      <c r="T83" s="150" t="s">
        <v>126</v>
      </c>
      <c r="U83" s="150">
        <v>1.8360000000000001</v>
      </c>
      <c r="V83" s="150">
        <f>ROUND(E83*U83,2)</f>
        <v>10.87</v>
      </c>
      <c r="W83" s="150"/>
      <c r="X83" s="150" t="s">
        <v>118</v>
      </c>
      <c r="Y83" s="140"/>
      <c r="Z83" s="140"/>
      <c r="AA83" s="140"/>
      <c r="AB83" s="140"/>
      <c r="AC83" s="140"/>
      <c r="AD83" s="140"/>
      <c r="AE83" s="140"/>
      <c r="AF83" s="140"/>
      <c r="AG83" s="140" t="s">
        <v>119</v>
      </c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>
      <c r="A84" s="153" t="s">
        <v>105</v>
      </c>
      <c r="B84" s="154" t="s">
        <v>63</v>
      </c>
      <c r="C84" s="168" t="s">
        <v>64</v>
      </c>
      <c r="D84" s="155"/>
      <c r="E84" s="176"/>
      <c r="F84" s="177"/>
      <c r="G84" s="158">
        <f>SUMIF(AG85:AG88,"&lt;&gt;NOR",G85:G88)</f>
        <v>0</v>
      </c>
      <c r="H84" s="152"/>
      <c r="I84" s="152">
        <f>SUM(I85:I88)</f>
        <v>0</v>
      </c>
      <c r="J84" s="152"/>
      <c r="K84" s="152">
        <f>SUM(K85:K88)</f>
        <v>0</v>
      </c>
      <c r="L84" s="152"/>
      <c r="M84" s="152">
        <f>SUM(M85:M88)</f>
        <v>0</v>
      </c>
      <c r="N84" s="152"/>
      <c r="O84" s="152">
        <f>SUM(O85:O88)</f>
        <v>0.34</v>
      </c>
      <c r="P84" s="152"/>
      <c r="Q84" s="152">
        <f>SUM(Q85:Q88)</f>
        <v>0</v>
      </c>
      <c r="R84" s="152"/>
      <c r="S84" s="152"/>
      <c r="T84" s="152"/>
      <c r="U84" s="152"/>
      <c r="V84" s="152">
        <f>SUM(V85:V88)</f>
        <v>279.94</v>
      </c>
      <c r="W84" s="152"/>
      <c r="X84" s="152"/>
      <c r="AG84" t="s">
        <v>106</v>
      </c>
    </row>
    <row r="85" spans="1:60" outlineLevel="1">
      <c r="A85" s="163">
        <v>71</v>
      </c>
      <c r="B85" s="164" t="s">
        <v>271</v>
      </c>
      <c r="C85" s="169" t="s">
        <v>272</v>
      </c>
      <c r="D85" s="165" t="s">
        <v>180</v>
      </c>
      <c r="E85" s="179">
        <v>290</v>
      </c>
      <c r="F85" s="192">
        <v>0</v>
      </c>
      <c r="G85" s="166">
        <f>ROUND(E85*F85,2)</f>
        <v>0</v>
      </c>
      <c r="H85" s="151"/>
      <c r="I85" s="150">
        <f>ROUND(E85*H85,2)</f>
        <v>0</v>
      </c>
      <c r="J85" s="151"/>
      <c r="K85" s="150">
        <f>ROUND(E85*J85,2)</f>
        <v>0</v>
      </c>
      <c r="L85" s="150">
        <v>21</v>
      </c>
      <c r="M85" s="150">
        <f>G85*(1+L85/100)</f>
        <v>0</v>
      </c>
      <c r="N85" s="150">
        <v>0</v>
      </c>
      <c r="O85" s="150">
        <f>ROUND(E85*N85,2)</f>
        <v>0</v>
      </c>
      <c r="P85" s="150">
        <v>0</v>
      </c>
      <c r="Q85" s="150">
        <f>ROUND(E85*P85,2)</f>
        <v>0</v>
      </c>
      <c r="R85" s="150"/>
      <c r="S85" s="150" t="s">
        <v>111</v>
      </c>
      <c r="T85" s="150" t="s">
        <v>266</v>
      </c>
      <c r="U85" s="150">
        <v>0.03</v>
      </c>
      <c r="V85" s="150">
        <f>ROUND(E85*U85,2)</f>
        <v>8.6999999999999993</v>
      </c>
      <c r="W85" s="150"/>
      <c r="X85" s="150" t="s">
        <v>118</v>
      </c>
      <c r="Y85" s="140"/>
      <c r="Z85" s="140"/>
      <c r="AA85" s="140"/>
      <c r="AB85" s="140"/>
      <c r="AC85" s="140"/>
      <c r="AD85" s="140"/>
      <c r="AE85" s="140"/>
      <c r="AF85" s="140"/>
      <c r="AG85" s="140" t="s">
        <v>119</v>
      </c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outlineLevel="1">
      <c r="A86" s="163">
        <v>72</v>
      </c>
      <c r="B86" s="164" t="s">
        <v>273</v>
      </c>
      <c r="C86" s="169" t="s">
        <v>274</v>
      </c>
      <c r="D86" s="165" t="s">
        <v>180</v>
      </c>
      <c r="E86" s="179">
        <v>50.5</v>
      </c>
      <c r="F86" s="192">
        <v>0</v>
      </c>
      <c r="G86" s="166">
        <f>ROUND(E86*F86,2)</f>
        <v>0</v>
      </c>
      <c r="H86" s="151"/>
      <c r="I86" s="150">
        <f>ROUND(E86*H86,2)</f>
        <v>0</v>
      </c>
      <c r="J86" s="151"/>
      <c r="K86" s="150">
        <f>ROUND(E86*J86,2)</f>
        <v>0</v>
      </c>
      <c r="L86" s="150">
        <v>21</v>
      </c>
      <c r="M86" s="150">
        <f>G86*(1+L86/100)</f>
        <v>0</v>
      </c>
      <c r="N86" s="150">
        <v>2.5200000000000001E-3</v>
      </c>
      <c r="O86" s="150">
        <f>ROUND(E86*N86,2)</f>
        <v>0.13</v>
      </c>
      <c r="P86" s="150">
        <v>0</v>
      </c>
      <c r="Q86" s="150">
        <f>ROUND(E86*P86,2)</f>
        <v>0</v>
      </c>
      <c r="R86" s="150"/>
      <c r="S86" s="150" t="s">
        <v>111</v>
      </c>
      <c r="T86" s="150" t="s">
        <v>111</v>
      </c>
      <c r="U86" s="150">
        <v>0.8</v>
      </c>
      <c r="V86" s="150">
        <f>ROUND(E86*U86,2)</f>
        <v>40.4</v>
      </c>
      <c r="W86" s="150"/>
      <c r="X86" s="150" t="s">
        <v>118</v>
      </c>
      <c r="Y86" s="140"/>
      <c r="Z86" s="140"/>
      <c r="AA86" s="140"/>
      <c r="AB86" s="140"/>
      <c r="AC86" s="140"/>
      <c r="AD86" s="140"/>
      <c r="AE86" s="140"/>
      <c r="AF86" s="140"/>
      <c r="AG86" s="140" t="s">
        <v>119</v>
      </c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ht="33.75" outlineLevel="1">
      <c r="A87" s="163">
        <v>73</v>
      </c>
      <c r="B87" s="164" t="s">
        <v>275</v>
      </c>
      <c r="C87" s="169" t="s">
        <v>276</v>
      </c>
      <c r="D87" s="165" t="s">
        <v>180</v>
      </c>
      <c r="E87" s="179">
        <v>290</v>
      </c>
      <c r="F87" s="192">
        <v>0</v>
      </c>
      <c r="G87" s="166">
        <f>ROUND(E87*F87,2)</f>
        <v>0</v>
      </c>
      <c r="H87" s="151"/>
      <c r="I87" s="150">
        <f>ROUND(E87*H87,2)</f>
        <v>0</v>
      </c>
      <c r="J87" s="151"/>
      <c r="K87" s="150">
        <f>ROUND(E87*J87,2)</f>
        <v>0</v>
      </c>
      <c r="L87" s="150">
        <v>21</v>
      </c>
      <c r="M87" s="150">
        <f>G87*(1+L87/100)</f>
        <v>0</v>
      </c>
      <c r="N87" s="150">
        <v>5.0000000000000001E-4</v>
      </c>
      <c r="O87" s="150">
        <f>ROUND(E87*N87,2)</f>
        <v>0.15</v>
      </c>
      <c r="P87" s="150">
        <v>0</v>
      </c>
      <c r="Q87" s="150">
        <f>ROUND(E87*P87,2)</f>
        <v>0</v>
      </c>
      <c r="R87" s="150"/>
      <c r="S87" s="150" t="s">
        <v>111</v>
      </c>
      <c r="T87" s="150" t="s">
        <v>112</v>
      </c>
      <c r="U87" s="150">
        <v>0.79600000000000004</v>
      </c>
      <c r="V87" s="150">
        <f>ROUND(E87*U87,2)</f>
        <v>230.84</v>
      </c>
      <c r="W87" s="150"/>
      <c r="X87" s="150" t="s">
        <v>118</v>
      </c>
      <c r="Y87" s="140"/>
      <c r="Z87" s="140"/>
      <c r="AA87" s="140"/>
      <c r="AB87" s="140"/>
      <c r="AC87" s="140"/>
      <c r="AD87" s="140"/>
      <c r="AE87" s="140"/>
      <c r="AF87" s="140"/>
      <c r="AG87" s="140" t="s">
        <v>119</v>
      </c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ht="33.75" outlineLevel="1">
      <c r="A88" s="163">
        <v>74</v>
      </c>
      <c r="B88" s="164" t="s">
        <v>277</v>
      </c>
      <c r="C88" s="169" t="s">
        <v>278</v>
      </c>
      <c r="D88" s="165" t="s">
        <v>135</v>
      </c>
      <c r="E88" s="179">
        <v>1</v>
      </c>
      <c r="F88" s="192">
        <v>0</v>
      </c>
      <c r="G88" s="166">
        <f>ROUND(E88*F88,2)</f>
        <v>0</v>
      </c>
      <c r="H88" s="151"/>
      <c r="I88" s="150">
        <f>ROUND(E88*H88,2)</f>
        <v>0</v>
      </c>
      <c r="J88" s="151"/>
      <c r="K88" s="150">
        <f>ROUND(E88*J88,2)</f>
        <v>0</v>
      </c>
      <c r="L88" s="150">
        <v>21</v>
      </c>
      <c r="M88" s="150">
        <f>G88*(1+L88/100)</f>
        <v>0</v>
      </c>
      <c r="N88" s="150">
        <v>6.1920000000000003E-2</v>
      </c>
      <c r="O88" s="150">
        <f>ROUND(E88*N88,2)</f>
        <v>0.06</v>
      </c>
      <c r="P88" s="150">
        <v>0</v>
      </c>
      <c r="Q88" s="150">
        <f>ROUND(E88*P88,2)</f>
        <v>0</v>
      </c>
      <c r="R88" s="150"/>
      <c r="S88" s="150" t="s">
        <v>111</v>
      </c>
      <c r="T88" s="150" t="s">
        <v>112</v>
      </c>
      <c r="U88" s="150">
        <v>0</v>
      </c>
      <c r="V88" s="150">
        <f>ROUND(E88*U88,2)</f>
        <v>0</v>
      </c>
      <c r="W88" s="150"/>
      <c r="X88" s="150" t="s">
        <v>205</v>
      </c>
      <c r="Y88" s="140"/>
      <c r="Z88" s="140"/>
      <c r="AA88" s="140"/>
      <c r="AB88" s="140"/>
      <c r="AC88" s="140"/>
      <c r="AD88" s="140"/>
      <c r="AE88" s="140"/>
      <c r="AF88" s="140"/>
      <c r="AG88" s="140" t="s">
        <v>206</v>
      </c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>
      <c r="A89" s="153" t="s">
        <v>105</v>
      </c>
      <c r="B89" s="154" t="s">
        <v>65</v>
      </c>
      <c r="C89" s="168" t="s">
        <v>66</v>
      </c>
      <c r="D89" s="155"/>
      <c r="E89" s="176"/>
      <c r="F89" s="177"/>
      <c r="G89" s="158">
        <f>SUMIF(AG90:AG105,"&lt;&gt;NOR",G90:G105)</f>
        <v>0</v>
      </c>
      <c r="H89" s="152"/>
      <c r="I89" s="152">
        <f>SUM(I90:I105)</f>
        <v>0</v>
      </c>
      <c r="J89" s="152"/>
      <c r="K89" s="152">
        <f>SUM(K90:K105)</f>
        <v>0</v>
      </c>
      <c r="L89" s="152"/>
      <c r="M89" s="152">
        <f>SUM(M90:M105)</f>
        <v>0</v>
      </c>
      <c r="N89" s="152"/>
      <c r="O89" s="152">
        <f>SUM(O90:O105)</f>
        <v>0.01</v>
      </c>
      <c r="P89" s="152"/>
      <c r="Q89" s="152">
        <f>SUM(Q90:Q105)</f>
        <v>93.610000000000014</v>
      </c>
      <c r="R89" s="152"/>
      <c r="S89" s="152"/>
      <c r="T89" s="152"/>
      <c r="U89" s="152"/>
      <c r="V89" s="152">
        <f>SUM(V90:V105)</f>
        <v>287.70000000000005</v>
      </c>
      <c r="W89" s="152"/>
      <c r="X89" s="152"/>
      <c r="AG89" t="s">
        <v>106</v>
      </c>
    </row>
    <row r="90" spans="1:60" ht="22.5" outlineLevel="1">
      <c r="A90" s="163">
        <v>75</v>
      </c>
      <c r="B90" s="164" t="s">
        <v>279</v>
      </c>
      <c r="C90" s="169" t="s">
        <v>280</v>
      </c>
      <c r="D90" s="165" t="s">
        <v>135</v>
      </c>
      <c r="E90" s="179">
        <v>9</v>
      </c>
      <c r="F90" s="192">
        <v>0</v>
      </c>
      <c r="G90" s="166">
        <f t="shared" ref="G90:G105" si="21">ROUND(E90*F90,2)</f>
        <v>0</v>
      </c>
      <c r="H90" s="151"/>
      <c r="I90" s="150">
        <f t="shared" ref="I90:I105" si="22">ROUND(E90*H90,2)</f>
        <v>0</v>
      </c>
      <c r="J90" s="151"/>
      <c r="K90" s="150">
        <f t="shared" ref="K90:K105" si="23">ROUND(E90*J90,2)</f>
        <v>0</v>
      </c>
      <c r="L90" s="150">
        <v>21</v>
      </c>
      <c r="M90" s="150">
        <f t="shared" ref="M90:M105" si="24">G90*(1+L90/100)</f>
        <v>0</v>
      </c>
      <c r="N90" s="150">
        <v>0</v>
      </c>
      <c r="O90" s="150">
        <f t="shared" ref="O90:O105" si="25">ROUND(E90*N90,2)</f>
        <v>0</v>
      </c>
      <c r="P90" s="150">
        <v>0</v>
      </c>
      <c r="Q90" s="150">
        <f t="shared" ref="Q90:Q105" si="26">ROUND(E90*P90,2)</f>
        <v>0</v>
      </c>
      <c r="R90" s="150"/>
      <c r="S90" s="150" t="s">
        <v>111</v>
      </c>
      <c r="T90" s="150" t="s">
        <v>112</v>
      </c>
      <c r="U90" s="150">
        <v>1.42</v>
      </c>
      <c r="V90" s="150">
        <f t="shared" ref="V90:V105" si="27">ROUND(E90*U90,2)</f>
        <v>12.78</v>
      </c>
      <c r="W90" s="150"/>
      <c r="X90" s="150" t="s">
        <v>118</v>
      </c>
      <c r="Y90" s="140"/>
      <c r="Z90" s="140"/>
      <c r="AA90" s="140"/>
      <c r="AB90" s="140"/>
      <c r="AC90" s="140"/>
      <c r="AD90" s="140"/>
      <c r="AE90" s="140"/>
      <c r="AF90" s="140"/>
      <c r="AG90" s="140" t="s">
        <v>119</v>
      </c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outlineLevel="1">
      <c r="A91" s="163">
        <v>76</v>
      </c>
      <c r="B91" s="164" t="s">
        <v>281</v>
      </c>
      <c r="C91" s="169" t="s">
        <v>282</v>
      </c>
      <c r="D91" s="165" t="s">
        <v>135</v>
      </c>
      <c r="E91" s="179">
        <v>9</v>
      </c>
      <c r="F91" s="192">
        <v>0</v>
      </c>
      <c r="G91" s="166">
        <f t="shared" si="21"/>
        <v>0</v>
      </c>
      <c r="H91" s="151"/>
      <c r="I91" s="150">
        <f t="shared" si="22"/>
        <v>0</v>
      </c>
      <c r="J91" s="151"/>
      <c r="K91" s="150">
        <f t="shared" si="23"/>
        <v>0</v>
      </c>
      <c r="L91" s="150">
        <v>21</v>
      </c>
      <c r="M91" s="150">
        <f t="shared" si="24"/>
        <v>0</v>
      </c>
      <c r="N91" s="150">
        <v>0</v>
      </c>
      <c r="O91" s="150">
        <f t="shared" si="25"/>
        <v>0</v>
      </c>
      <c r="P91" s="150">
        <v>7.5000000000000002E-4</v>
      </c>
      <c r="Q91" s="150">
        <f t="shared" si="26"/>
        <v>0.01</v>
      </c>
      <c r="R91" s="150"/>
      <c r="S91" s="150" t="s">
        <v>111</v>
      </c>
      <c r="T91" s="150" t="s">
        <v>126</v>
      </c>
      <c r="U91" s="150">
        <v>2.4900000000000002</v>
      </c>
      <c r="V91" s="150">
        <f t="shared" si="27"/>
        <v>22.41</v>
      </c>
      <c r="W91" s="150"/>
      <c r="X91" s="150" t="s">
        <v>118</v>
      </c>
      <c r="Y91" s="140"/>
      <c r="Z91" s="140"/>
      <c r="AA91" s="140"/>
      <c r="AB91" s="140"/>
      <c r="AC91" s="140"/>
      <c r="AD91" s="140"/>
      <c r="AE91" s="140"/>
      <c r="AF91" s="140"/>
      <c r="AG91" s="140" t="s">
        <v>119</v>
      </c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outlineLevel="1">
      <c r="A92" s="163">
        <v>77</v>
      </c>
      <c r="B92" s="164" t="s">
        <v>283</v>
      </c>
      <c r="C92" s="169" t="s">
        <v>284</v>
      </c>
      <c r="D92" s="165" t="s">
        <v>154</v>
      </c>
      <c r="E92" s="179">
        <v>70</v>
      </c>
      <c r="F92" s="192">
        <v>0</v>
      </c>
      <c r="G92" s="166">
        <f t="shared" si="21"/>
        <v>0</v>
      </c>
      <c r="H92" s="151"/>
      <c r="I92" s="150">
        <f t="shared" si="22"/>
        <v>0</v>
      </c>
      <c r="J92" s="151"/>
      <c r="K92" s="150">
        <f t="shared" si="23"/>
        <v>0</v>
      </c>
      <c r="L92" s="150">
        <v>21</v>
      </c>
      <c r="M92" s="150">
        <f t="shared" si="24"/>
        <v>0</v>
      </c>
      <c r="N92" s="150">
        <v>0</v>
      </c>
      <c r="O92" s="150">
        <f t="shared" si="25"/>
        <v>0</v>
      </c>
      <c r="P92" s="150">
        <v>0.13800000000000001</v>
      </c>
      <c r="Q92" s="150">
        <f t="shared" si="26"/>
        <v>9.66</v>
      </c>
      <c r="R92" s="150"/>
      <c r="S92" s="150" t="s">
        <v>111</v>
      </c>
      <c r="T92" s="150" t="s">
        <v>111</v>
      </c>
      <c r="U92" s="150">
        <v>0.16</v>
      </c>
      <c r="V92" s="150">
        <f t="shared" si="27"/>
        <v>11.2</v>
      </c>
      <c r="W92" s="150"/>
      <c r="X92" s="150" t="s">
        <v>118</v>
      </c>
      <c r="Y92" s="140"/>
      <c r="Z92" s="140"/>
      <c r="AA92" s="140"/>
      <c r="AB92" s="140"/>
      <c r="AC92" s="140"/>
      <c r="AD92" s="140"/>
      <c r="AE92" s="140"/>
      <c r="AF92" s="140"/>
      <c r="AG92" s="140" t="s">
        <v>119</v>
      </c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ht="22.5" outlineLevel="1">
      <c r="A93" s="163">
        <v>78</v>
      </c>
      <c r="B93" s="164" t="s">
        <v>285</v>
      </c>
      <c r="C93" s="169" t="s">
        <v>286</v>
      </c>
      <c r="D93" s="165" t="s">
        <v>154</v>
      </c>
      <c r="E93" s="179">
        <v>115</v>
      </c>
      <c r="F93" s="192">
        <v>0</v>
      </c>
      <c r="G93" s="166">
        <f t="shared" si="21"/>
        <v>0</v>
      </c>
      <c r="H93" s="151"/>
      <c r="I93" s="150">
        <f t="shared" si="22"/>
        <v>0</v>
      </c>
      <c r="J93" s="151"/>
      <c r="K93" s="150">
        <f t="shared" si="23"/>
        <v>0</v>
      </c>
      <c r="L93" s="150">
        <v>21</v>
      </c>
      <c r="M93" s="150">
        <f t="shared" si="24"/>
        <v>0</v>
      </c>
      <c r="N93" s="150">
        <v>0</v>
      </c>
      <c r="O93" s="150">
        <f t="shared" si="25"/>
        <v>0</v>
      </c>
      <c r="P93" s="150">
        <v>0.15</v>
      </c>
      <c r="Q93" s="150">
        <f t="shared" si="26"/>
        <v>17.25</v>
      </c>
      <c r="R93" s="150"/>
      <c r="S93" s="150" t="s">
        <v>111</v>
      </c>
      <c r="T93" s="150" t="s">
        <v>111</v>
      </c>
      <c r="U93" s="150">
        <v>0.08</v>
      </c>
      <c r="V93" s="150">
        <f t="shared" si="27"/>
        <v>9.1999999999999993</v>
      </c>
      <c r="W93" s="150"/>
      <c r="X93" s="150" t="s">
        <v>118</v>
      </c>
      <c r="Y93" s="140"/>
      <c r="Z93" s="140"/>
      <c r="AA93" s="140"/>
      <c r="AB93" s="140"/>
      <c r="AC93" s="140"/>
      <c r="AD93" s="140"/>
      <c r="AE93" s="140"/>
      <c r="AF93" s="140"/>
      <c r="AG93" s="140" t="s">
        <v>119</v>
      </c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ht="22.5" outlineLevel="1">
      <c r="A94" s="163">
        <v>79</v>
      </c>
      <c r="B94" s="164" t="s">
        <v>287</v>
      </c>
      <c r="C94" s="169" t="s">
        <v>288</v>
      </c>
      <c r="D94" s="165" t="s">
        <v>154</v>
      </c>
      <c r="E94" s="179">
        <v>42</v>
      </c>
      <c r="F94" s="192">
        <v>0</v>
      </c>
      <c r="G94" s="166">
        <f t="shared" si="21"/>
        <v>0</v>
      </c>
      <c r="H94" s="151"/>
      <c r="I94" s="150">
        <f t="shared" si="22"/>
        <v>0</v>
      </c>
      <c r="J94" s="151"/>
      <c r="K94" s="150">
        <f t="shared" si="23"/>
        <v>0</v>
      </c>
      <c r="L94" s="150">
        <v>21</v>
      </c>
      <c r="M94" s="150">
        <f t="shared" si="24"/>
        <v>0</v>
      </c>
      <c r="N94" s="150">
        <v>0</v>
      </c>
      <c r="O94" s="150">
        <f t="shared" si="25"/>
        <v>0</v>
      </c>
      <c r="P94" s="150">
        <v>0.25</v>
      </c>
      <c r="Q94" s="150">
        <f t="shared" si="26"/>
        <v>10.5</v>
      </c>
      <c r="R94" s="150"/>
      <c r="S94" s="150" t="s">
        <v>111</v>
      </c>
      <c r="T94" s="150" t="s">
        <v>112</v>
      </c>
      <c r="U94" s="150">
        <v>0.12</v>
      </c>
      <c r="V94" s="150">
        <f t="shared" si="27"/>
        <v>5.04</v>
      </c>
      <c r="W94" s="150"/>
      <c r="X94" s="150" t="s">
        <v>118</v>
      </c>
      <c r="Y94" s="140"/>
      <c r="Z94" s="140"/>
      <c r="AA94" s="140"/>
      <c r="AB94" s="140"/>
      <c r="AC94" s="140"/>
      <c r="AD94" s="140"/>
      <c r="AE94" s="140"/>
      <c r="AF94" s="140"/>
      <c r="AG94" s="140" t="s">
        <v>119</v>
      </c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outlineLevel="1">
      <c r="A95" s="163">
        <v>80</v>
      </c>
      <c r="B95" s="164" t="s">
        <v>289</v>
      </c>
      <c r="C95" s="169" t="s">
        <v>290</v>
      </c>
      <c r="D95" s="165" t="s">
        <v>154</v>
      </c>
      <c r="E95" s="179">
        <v>132.1</v>
      </c>
      <c r="F95" s="192">
        <v>0</v>
      </c>
      <c r="G95" s="166">
        <f t="shared" si="21"/>
        <v>0</v>
      </c>
      <c r="H95" s="151"/>
      <c r="I95" s="150">
        <f t="shared" si="22"/>
        <v>0</v>
      </c>
      <c r="J95" s="151"/>
      <c r="K95" s="150">
        <f t="shared" si="23"/>
        <v>0</v>
      </c>
      <c r="L95" s="150">
        <v>21</v>
      </c>
      <c r="M95" s="150">
        <f t="shared" si="24"/>
        <v>0</v>
      </c>
      <c r="N95" s="150">
        <v>0</v>
      </c>
      <c r="O95" s="150">
        <f t="shared" si="25"/>
        <v>0</v>
      </c>
      <c r="P95" s="150">
        <v>0.22</v>
      </c>
      <c r="Q95" s="150">
        <f t="shared" si="26"/>
        <v>29.06</v>
      </c>
      <c r="R95" s="150"/>
      <c r="S95" s="150" t="s">
        <v>111</v>
      </c>
      <c r="T95" s="150" t="s">
        <v>111</v>
      </c>
      <c r="U95" s="150">
        <v>0.38</v>
      </c>
      <c r="V95" s="150">
        <f t="shared" si="27"/>
        <v>50.2</v>
      </c>
      <c r="W95" s="150"/>
      <c r="X95" s="150" t="s">
        <v>118</v>
      </c>
      <c r="Y95" s="140"/>
      <c r="Z95" s="140"/>
      <c r="AA95" s="140"/>
      <c r="AB95" s="140"/>
      <c r="AC95" s="140"/>
      <c r="AD95" s="140"/>
      <c r="AE95" s="140"/>
      <c r="AF95" s="140"/>
      <c r="AG95" s="140" t="s">
        <v>119</v>
      </c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outlineLevel="1">
      <c r="A96" s="163">
        <v>81</v>
      </c>
      <c r="B96" s="164" t="s">
        <v>291</v>
      </c>
      <c r="C96" s="169" t="s">
        <v>292</v>
      </c>
      <c r="D96" s="165" t="s">
        <v>180</v>
      </c>
      <c r="E96" s="179">
        <v>9.5</v>
      </c>
      <c r="F96" s="192">
        <v>0</v>
      </c>
      <c r="G96" s="166">
        <f t="shared" si="21"/>
        <v>0</v>
      </c>
      <c r="H96" s="151"/>
      <c r="I96" s="150">
        <f t="shared" si="22"/>
        <v>0</v>
      </c>
      <c r="J96" s="151"/>
      <c r="K96" s="150">
        <f t="shared" si="23"/>
        <v>0</v>
      </c>
      <c r="L96" s="150">
        <v>21</v>
      </c>
      <c r="M96" s="150">
        <f t="shared" si="24"/>
        <v>0</v>
      </c>
      <c r="N96" s="150">
        <v>0</v>
      </c>
      <c r="O96" s="150">
        <f t="shared" si="25"/>
        <v>0</v>
      </c>
      <c r="P96" s="150">
        <v>0.27</v>
      </c>
      <c r="Q96" s="150">
        <f t="shared" si="26"/>
        <v>2.57</v>
      </c>
      <c r="R96" s="150"/>
      <c r="S96" s="150" t="s">
        <v>111</v>
      </c>
      <c r="T96" s="150" t="s">
        <v>111</v>
      </c>
      <c r="U96" s="150">
        <v>0.12</v>
      </c>
      <c r="V96" s="150">
        <f t="shared" si="27"/>
        <v>1.1399999999999999</v>
      </c>
      <c r="W96" s="150"/>
      <c r="X96" s="150" t="s">
        <v>118</v>
      </c>
      <c r="Y96" s="140"/>
      <c r="Z96" s="140"/>
      <c r="AA96" s="140"/>
      <c r="AB96" s="140"/>
      <c r="AC96" s="140"/>
      <c r="AD96" s="140"/>
      <c r="AE96" s="140"/>
      <c r="AF96" s="140"/>
      <c r="AG96" s="140" t="s">
        <v>119</v>
      </c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1">
      <c r="A97" s="163">
        <v>82</v>
      </c>
      <c r="B97" s="164" t="s">
        <v>293</v>
      </c>
      <c r="C97" s="169" t="s">
        <v>294</v>
      </c>
      <c r="D97" s="165" t="s">
        <v>180</v>
      </c>
      <c r="E97" s="179">
        <v>354.4</v>
      </c>
      <c r="F97" s="192">
        <v>0</v>
      </c>
      <c r="G97" s="166">
        <f t="shared" si="21"/>
        <v>0</v>
      </c>
      <c r="H97" s="151"/>
      <c r="I97" s="150">
        <f t="shared" si="22"/>
        <v>0</v>
      </c>
      <c r="J97" s="151"/>
      <c r="K97" s="150">
        <f t="shared" si="23"/>
        <v>0</v>
      </c>
      <c r="L97" s="150">
        <v>21</v>
      </c>
      <c r="M97" s="150">
        <f t="shared" si="24"/>
        <v>0</v>
      </c>
      <c r="N97" s="150">
        <v>0</v>
      </c>
      <c r="O97" s="150">
        <f t="shared" si="25"/>
        <v>0</v>
      </c>
      <c r="P97" s="150">
        <v>0</v>
      </c>
      <c r="Q97" s="150">
        <f t="shared" si="26"/>
        <v>0</v>
      </c>
      <c r="R97" s="150"/>
      <c r="S97" s="150" t="s">
        <v>111</v>
      </c>
      <c r="T97" s="150" t="s">
        <v>111</v>
      </c>
      <c r="U97" s="150">
        <v>0.06</v>
      </c>
      <c r="V97" s="150">
        <f t="shared" si="27"/>
        <v>21.26</v>
      </c>
      <c r="W97" s="150"/>
      <c r="X97" s="150" t="s">
        <v>118</v>
      </c>
      <c r="Y97" s="140"/>
      <c r="Z97" s="140"/>
      <c r="AA97" s="140"/>
      <c r="AB97" s="140"/>
      <c r="AC97" s="140"/>
      <c r="AD97" s="140"/>
      <c r="AE97" s="140"/>
      <c r="AF97" s="140"/>
      <c r="AG97" s="140" t="s">
        <v>119</v>
      </c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ht="22.5" outlineLevel="1">
      <c r="A98" s="163">
        <v>83</v>
      </c>
      <c r="B98" s="164" t="s">
        <v>295</v>
      </c>
      <c r="C98" s="169" t="s">
        <v>296</v>
      </c>
      <c r="D98" s="165" t="s">
        <v>117</v>
      </c>
      <c r="E98" s="179">
        <v>9</v>
      </c>
      <c r="F98" s="192">
        <v>0</v>
      </c>
      <c r="G98" s="166">
        <f t="shared" si="21"/>
        <v>0</v>
      </c>
      <c r="H98" s="151"/>
      <c r="I98" s="150">
        <f t="shared" si="22"/>
        <v>0</v>
      </c>
      <c r="J98" s="151"/>
      <c r="K98" s="150">
        <f t="shared" si="23"/>
        <v>0</v>
      </c>
      <c r="L98" s="150">
        <v>21</v>
      </c>
      <c r="M98" s="150">
        <f t="shared" si="24"/>
        <v>0</v>
      </c>
      <c r="N98" s="150">
        <v>0</v>
      </c>
      <c r="O98" s="150">
        <f t="shared" si="25"/>
        <v>0</v>
      </c>
      <c r="P98" s="150">
        <v>2.2000000000000002</v>
      </c>
      <c r="Q98" s="150">
        <f t="shared" si="26"/>
        <v>19.8</v>
      </c>
      <c r="R98" s="150"/>
      <c r="S98" s="150" t="s">
        <v>111</v>
      </c>
      <c r="T98" s="150" t="s">
        <v>112</v>
      </c>
      <c r="U98" s="150">
        <v>3.77</v>
      </c>
      <c r="V98" s="150">
        <f t="shared" si="27"/>
        <v>33.93</v>
      </c>
      <c r="W98" s="150"/>
      <c r="X98" s="150" t="s">
        <v>118</v>
      </c>
      <c r="Y98" s="140"/>
      <c r="Z98" s="140"/>
      <c r="AA98" s="140"/>
      <c r="AB98" s="140"/>
      <c r="AC98" s="140"/>
      <c r="AD98" s="140"/>
      <c r="AE98" s="140"/>
      <c r="AF98" s="140"/>
      <c r="AG98" s="140" t="s">
        <v>201</v>
      </c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1">
      <c r="A99" s="163">
        <v>84</v>
      </c>
      <c r="B99" s="164" t="s">
        <v>297</v>
      </c>
      <c r="C99" s="169" t="s">
        <v>298</v>
      </c>
      <c r="D99" s="165" t="s">
        <v>180</v>
      </c>
      <c r="E99" s="179">
        <v>290</v>
      </c>
      <c r="F99" s="192">
        <v>0</v>
      </c>
      <c r="G99" s="166">
        <f t="shared" si="21"/>
        <v>0</v>
      </c>
      <c r="H99" s="151"/>
      <c r="I99" s="150">
        <f t="shared" si="22"/>
        <v>0</v>
      </c>
      <c r="J99" s="151"/>
      <c r="K99" s="150">
        <f t="shared" si="23"/>
        <v>0</v>
      </c>
      <c r="L99" s="150">
        <v>21</v>
      </c>
      <c r="M99" s="150">
        <f t="shared" si="24"/>
        <v>0</v>
      </c>
      <c r="N99" s="150">
        <v>0</v>
      </c>
      <c r="O99" s="150">
        <f t="shared" si="25"/>
        <v>0</v>
      </c>
      <c r="P99" s="150">
        <v>1.4420000000000001E-2</v>
      </c>
      <c r="Q99" s="150">
        <f t="shared" si="26"/>
        <v>4.18</v>
      </c>
      <c r="R99" s="150"/>
      <c r="S99" s="150" t="s">
        <v>111</v>
      </c>
      <c r="T99" s="150" t="s">
        <v>111</v>
      </c>
      <c r="U99" s="150">
        <v>0.33300000000000002</v>
      </c>
      <c r="V99" s="150">
        <f t="shared" si="27"/>
        <v>96.57</v>
      </c>
      <c r="W99" s="150"/>
      <c r="X99" s="150" t="s">
        <v>118</v>
      </c>
      <c r="Y99" s="140"/>
      <c r="Z99" s="140"/>
      <c r="AA99" s="140"/>
      <c r="AB99" s="140"/>
      <c r="AC99" s="140"/>
      <c r="AD99" s="140"/>
      <c r="AE99" s="140"/>
      <c r="AF99" s="140"/>
      <c r="AG99" s="140" t="s">
        <v>119</v>
      </c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1">
      <c r="A100" s="163">
        <v>85</v>
      </c>
      <c r="B100" s="164" t="s">
        <v>299</v>
      </c>
      <c r="C100" s="169" t="s">
        <v>300</v>
      </c>
      <c r="D100" s="165" t="s">
        <v>180</v>
      </c>
      <c r="E100" s="179">
        <v>35</v>
      </c>
      <c r="F100" s="192">
        <v>0</v>
      </c>
      <c r="G100" s="166">
        <f t="shared" si="21"/>
        <v>0</v>
      </c>
      <c r="H100" s="151"/>
      <c r="I100" s="150">
        <f t="shared" si="22"/>
        <v>0</v>
      </c>
      <c r="J100" s="151"/>
      <c r="K100" s="150">
        <f t="shared" si="23"/>
        <v>0</v>
      </c>
      <c r="L100" s="150">
        <v>21</v>
      </c>
      <c r="M100" s="150">
        <f t="shared" si="24"/>
        <v>0</v>
      </c>
      <c r="N100" s="150">
        <v>0</v>
      </c>
      <c r="O100" s="150">
        <f t="shared" si="25"/>
        <v>0</v>
      </c>
      <c r="P100" s="150">
        <v>2.48E-3</v>
      </c>
      <c r="Q100" s="150">
        <f t="shared" si="26"/>
        <v>0.09</v>
      </c>
      <c r="R100" s="150"/>
      <c r="S100" s="150" t="s">
        <v>111</v>
      </c>
      <c r="T100" s="150" t="s">
        <v>111</v>
      </c>
      <c r="U100" s="150">
        <v>0.21</v>
      </c>
      <c r="V100" s="150">
        <f t="shared" si="27"/>
        <v>7.35</v>
      </c>
      <c r="W100" s="150"/>
      <c r="X100" s="150" t="s">
        <v>118</v>
      </c>
      <c r="Y100" s="140"/>
      <c r="Z100" s="140"/>
      <c r="AA100" s="140"/>
      <c r="AB100" s="140"/>
      <c r="AC100" s="140"/>
      <c r="AD100" s="140"/>
      <c r="AE100" s="140"/>
      <c r="AF100" s="140"/>
      <c r="AG100" s="140" t="s">
        <v>119</v>
      </c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outlineLevel="1">
      <c r="A101" s="163">
        <v>86</v>
      </c>
      <c r="B101" s="164" t="s">
        <v>301</v>
      </c>
      <c r="C101" s="169" t="s">
        <v>302</v>
      </c>
      <c r="D101" s="165" t="s">
        <v>180</v>
      </c>
      <c r="E101" s="179">
        <v>37</v>
      </c>
      <c r="F101" s="192">
        <v>0</v>
      </c>
      <c r="G101" s="166">
        <f t="shared" si="21"/>
        <v>0</v>
      </c>
      <c r="H101" s="151"/>
      <c r="I101" s="150">
        <f t="shared" si="22"/>
        <v>0</v>
      </c>
      <c r="J101" s="151"/>
      <c r="K101" s="150">
        <f t="shared" si="23"/>
        <v>0</v>
      </c>
      <c r="L101" s="150">
        <v>21</v>
      </c>
      <c r="M101" s="150">
        <f t="shared" si="24"/>
        <v>0</v>
      </c>
      <c r="N101" s="150">
        <v>0</v>
      </c>
      <c r="O101" s="150">
        <f t="shared" si="25"/>
        <v>0</v>
      </c>
      <c r="P101" s="150">
        <v>9.2499999999999995E-3</v>
      </c>
      <c r="Q101" s="150">
        <f t="shared" si="26"/>
        <v>0.34</v>
      </c>
      <c r="R101" s="150"/>
      <c r="S101" s="150" t="s">
        <v>111</v>
      </c>
      <c r="T101" s="150" t="s">
        <v>111</v>
      </c>
      <c r="U101" s="150">
        <v>0.28699999999999998</v>
      </c>
      <c r="V101" s="150">
        <f t="shared" si="27"/>
        <v>10.62</v>
      </c>
      <c r="W101" s="150"/>
      <c r="X101" s="150" t="s">
        <v>118</v>
      </c>
      <c r="Y101" s="140"/>
      <c r="Z101" s="140"/>
      <c r="AA101" s="140"/>
      <c r="AB101" s="140"/>
      <c r="AC101" s="140"/>
      <c r="AD101" s="140"/>
      <c r="AE101" s="140"/>
      <c r="AF101" s="140"/>
      <c r="AG101" s="140" t="s">
        <v>119</v>
      </c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ht="22.5" outlineLevel="1">
      <c r="A102" s="163">
        <v>87</v>
      </c>
      <c r="B102" s="164" t="s">
        <v>303</v>
      </c>
      <c r="C102" s="169" t="s">
        <v>304</v>
      </c>
      <c r="D102" s="165" t="s">
        <v>305</v>
      </c>
      <c r="E102" s="179">
        <v>150</v>
      </c>
      <c r="F102" s="192">
        <v>0</v>
      </c>
      <c r="G102" s="166">
        <f t="shared" si="21"/>
        <v>0</v>
      </c>
      <c r="H102" s="151"/>
      <c r="I102" s="150">
        <f t="shared" si="22"/>
        <v>0</v>
      </c>
      <c r="J102" s="151"/>
      <c r="K102" s="150">
        <f t="shared" si="23"/>
        <v>0</v>
      </c>
      <c r="L102" s="150">
        <v>21</v>
      </c>
      <c r="M102" s="150">
        <f t="shared" si="24"/>
        <v>0</v>
      </c>
      <c r="N102" s="150">
        <v>5.0000000000000002E-5</v>
      </c>
      <c r="O102" s="150">
        <f t="shared" si="25"/>
        <v>0.01</v>
      </c>
      <c r="P102" s="150">
        <v>1E-3</v>
      </c>
      <c r="Q102" s="150">
        <f t="shared" si="26"/>
        <v>0.15</v>
      </c>
      <c r="R102" s="150"/>
      <c r="S102" s="150" t="s">
        <v>111</v>
      </c>
      <c r="T102" s="150" t="s">
        <v>111</v>
      </c>
      <c r="U102" s="150">
        <v>0.04</v>
      </c>
      <c r="V102" s="150">
        <f t="shared" si="27"/>
        <v>6</v>
      </c>
      <c r="W102" s="150"/>
      <c r="X102" s="150" t="s">
        <v>118</v>
      </c>
      <c r="Y102" s="140"/>
      <c r="Z102" s="140"/>
      <c r="AA102" s="140"/>
      <c r="AB102" s="140"/>
      <c r="AC102" s="140"/>
      <c r="AD102" s="140"/>
      <c r="AE102" s="140"/>
      <c r="AF102" s="140"/>
      <c r="AG102" s="140" t="s">
        <v>119</v>
      </c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ht="33.75" outlineLevel="1">
      <c r="A103" s="163">
        <v>88</v>
      </c>
      <c r="B103" s="164" t="s">
        <v>306</v>
      </c>
      <c r="C103" s="169" t="s">
        <v>307</v>
      </c>
      <c r="D103" s="165" t="s">
        <v>308</v>
      </c>
      <c r="E103" s="179">
        <v>10</v>
      </c>
      <c r="F103" s="192">
        <v>0</v>
      </c>
      <c r="G103" s="166">
        <f t="shared" si="21"/>
        <v>0</v>
      </c>
      <c r="H103" s="151"/>
      <c r="I103" s="150">
        <f t="shared" si="22"/>
        <v>0</v>
      </c>
      <c r="J103" s="151"/>
      <c r="K103" s="150">
        <f t="shared" si="23"/>
        <v>0</v>
      </c>
      <c r="L103" s="150">
        <v>21</v>
      </c>
      <c r="M103" s="150">
        <f t="shared" si="24"/>
        <v>0</v>
      </c>
      <c r="N103" s="150">
        <v>0</v>
      </c>
      <c r="O103" s="150">
        <f t="shared" si="25"/>
        <v>0</v>
      </c>
      <c r="P103" s="150">
        <v>0</v>
      </c>
      <c r="Q103" s="150">
        <f t="shared" si="26"/>
        <v>0</v>
      </c>
      <c r="R103" s="150"/>
      <c r="S103" s="150" t="s">
        <v>309</v>
      </c>
      <c r="T103" s="150" t="s">
        <v>112</v>
      </c>
      <c r="U103" s="150">
        <v>0</v>
      </c>
      <c r="V103" s="150">
        <f t="shared" si="27"/>
        <v>0</v>
      </c>
      <c r="W103" s="150"/>
      <c r="X103" s="150" t="s">
        <v>118</v>
      </c>
      <c r="Y103" s="140"/>
      <c r="Z103" s="140"/>
      <c r="AA103" s="140"/>
      <c r="AB103" s="140"/>
      <c r="AC103" s="140"/>
      <c r="AD103" s="140"/>
      <c r="AE103" s="140"/>
      <c r="AF103" s="140"/>
      <c r="AG103" s="140" t="s">
        <v>201</v>
      </c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>
      <c r="A104" s="163">
        <v>89</v>
      </c>
      <c r="B104" s="164" t="s">
        <v>310</v>
      </c>
      <c r="C104" s="169" t="s">
        <v>311</v>
      </c>
      <c r="D104" s="165" t="s">
        <v>135</v>
      </c>
      <c r="E104" s="179">
        <v>2</v>
      </c>
      <c r="F104" s="192">
        <v>0</v>
      </c>
      <c r="G104" s="166">
        <f t="shared" si="21"/>
        <v>0</v>
      </c>
      <c r="H104" s="151"/>
      <c r="I104" s="150">
        <f t="shared" si="22"/>
        <v>0</v>
      </c>
      <c r="J104" s="151"/>
      <c r="K104" s="150">
        <f t="shared" si="23"/>
        <v>0</v>
      </c>
      <c r="L104" s="150">
        <v>21</v>
      </c>
      <c r="M104" s="150">
        <f t="shared" si="24"/>
        <v>0</v>
      </c>
      <c r="N104" s="150">
        <v>0</v>
      </c>
      <c r="O104" s="150">
        <f t="shared" si="25"/>
        <v>0</v>
      </c>
      <c r="P104" s="150">
        <v>0</v>
      </c>
      <c r="Q104" s="150">
        <f t="shared" si="26"/>
        <v>0</v>
      </c>
      <c r="R104" s="150"/>
      <c r="S104" s="150" t="s">
        <v>309</v>
      </c>
      <c r="T104" s="150" t="s">
        <v>112</v>
      </c>
      <c r="U104" s="150">
        <v>0</v>
      </c>
      <c r="V104" s="150">
        <f t="shared" si="27"/>
        <v>0</v>
      </c>
      <c r="W104" s="150"/>
      <c r="X104" s="150" t="s">
        <v>118</v>
      </c>
      <c r="Y104" s="140"/>
      <c r="Z104" s="140"/>
      <c r="AA104" s="140"/>
      <c r="AB104" s="140"/>
      <c r="AC104" s="140"/>
      <c r="AD104" s="140"/>
      <c r="AE104" s="140"/>
      <c r="AF104" s="140"/>
      <c r="AG104" s="140" t="s">
        <v>119</v>
      </c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outlineLevel="1">
      <c r="A105" s="163">
        <v>90</v>
      </c>
      <c r="B105" s="164" t="s">
        <v>312</v>
      </c>
      <c r="C105" s="169" t="s">
        <v>313</v>
      </c>
      <c r="D105" s="165" t="s">
        <v>135</v>
      </c>
      <c r="E105" s="179">
        <v>6</v>
      </c>
      <c r="F105" s="192">
        <v>0</v>
      </c>
      <c r="G105" s="166">
        <f t="shared" si="21"/>
        <v>0</v>
      </c>
      <c r="H105" s="151"/>
      <c r="I105" s="150">
        <f t="shared" si="22"/>
        <v>0</v>
      </c>
      <c r="J105" s="151"/>
      <c r="K105" s="150">
        <f t="shared" si="23"/>
        <v>0</v>
      </c>
      <c r="L105" s="150">
        <v>21</v>
      </c>
      <c r="M105" s="150">
        <f t="shared" si="24"/>
        <v>0</v>
      </c>
      <c r="N105" s="150">
        <v>0</v>
      </c>
      <c r="O105" s="150">
        <f t="shared" si="25"/>
        <v>0</v>
      </c>
      <c r="P105" s="150">
        <v>0</v>
      </c>
      <c r="Q105" s="150">
        <f t="shared" si="26"/>
        <v>0</v>
      </c>
      <c r="R105" s="150"/>
      <c r="S105" s="150" t="s">
        <v>309</v>
      </c>
      <c r="T105" s="150" t="s">
        <v>112</v>
      </c>
      <c r="U105" s="150">
        <v>0</v>
      </c>
      <c r="V105" s="150">
        <f t="shared" si="27"/>
        <v>0</v>
      </c>
      <c r="W105" s="150"/>
      <c r="X105" s="150" t="s">
        <v>118</v>
      </c>
      <c r="Y105" s="140"/>
      <c r="Z105" s="140"/>
      <c r="AA105" s="140"/>
      <c r="AB105" s="140"/>
      <c r="AC105" s="140"/>
      <c r="AD105" s="140"/>
      <c r="AE105" s="140"/>
      <c r="AF105" s="140"/>
      <c r="AG105" s="140" t="s">
        <v>119</v>
      </c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>
      <c r="A106" s="153" t="s">
        <v>105</v>
      </c>
      <c r="B106" s="154" t="s">
        <v>67</v>
      </c>
      <c r="C106" s="168" t="s">
        <v>68</v>
      </c>
      <c r="D106" s="155"/>
      <c r="E106" s="176"/>
      <c r="F106" s="177"/>
      <c r="G106" s="158">
        <f>SUMIF(AG107:AG107,"&lt;&gt;NOR",G107:G107)</f>
        <v>0</v>
      </c>
      <c r="H106" s="152"/>
      <c r="I106" s="152">
        <f>SUM(I107:I107)</f>
        <v>0</v>
      </c>
      <c r="J106" s="152"/>
      <c r="K106" s="152">
        <f>SUM(K107:K107)</f>
        <v>0</v>
      </c>
      <c r="L106" s="152"/>
      <c r="M106" s="152">
        <f>SUM(M107:M107)</f>
        <v>0</v>
      </c>
      <c r="N106" s="152"/>
      <c r="O106" s="152">
        <f>SUM(O107:O107)</f>
        <v>0</v>
      </c>
      <c r="P106" s="152"/>
      <c r="Q106" s="152">
        <f>SUM(Q107:Q107)</f>
        <v>0</v>
      </c>
      <c r="R106" s="152"/>
      <c r="S106" s="152"/>
      <c r="T106" s="152"/>
      <c r="U106" s="152"/>
      <c r="V106" s="152">
        <f>SUM(V107:V107)</f>
        <v>33.19</v>
      </c>
      <c r="W106" s="152"/>
      <c r="X106" s="152"/>
      <c r="AG106" t="s">
        <v>106</v>
      </c>
    </row>
    <row r="107" spans="1:60" ht="22.5" outlineLevel="1">
      <c r="A107" s="163">
        <v>91</v>
      </c>
      <c r="B107" s="164" t="s">
        <v>314</v>
      </c>
      <c r="C107" s="169" t="s">
        <v>315</v>
      </c>
      <c r="D107" s="165" t="s">
        <v>159</v>
      </c>
      <c r="E107" s="179">
        <v>1659.4263900000001</v>
      </c>
      <c r="F107" s="192">
        <v>0</v>
      </c>
      <c r="G107" s="166">
        <f>ROUND(E107*F107,2)</f>
        <v>0</v>
      </c>
      <c r="H107" s="151"/>
      <c r="I107" s="150">
        <f>ROUND(E107*H107,2)</f>
        <v>0</v>
      </c>
      <c r="J107" s="151"/>
      <c r="K107" s="150">
        <f>ROUND(E107*J107,2)</f>
        <v>0</v>
      </c>
      <c r="L107" s="150">
        <v>21</v>
      </c>
      <c r="M107" s="150">
        <f>G107*(1+L107/100)</f>
        <v>0</v>
      </c>
      <c r="N107" s="150">
        <v>0</v>
      </c>
      <c r="O107" s="150">
        <f>ROUND(E107*N107,2)</f>
        <v>0</v>
      </c>
      <c r="P107" s="150">
        <v>0</v>
      </c>
      <c r="Q107" s="150">
        <f>ROUND(E107*P107,2)</f>
        <v>0</v>
      </c>
      <c r="R107" s="150"/>
      <c r="S107" s="150" t="s">
        <v>111</v>
      </c>
      <c r="T107" s="150" t="s">
        <v>111</v>
      </c>
      <c r="U107" s="150">
        <v>0.02</v>
      </c>
      <c r="V107" s="150">
        <f>ROUND(E107*U107,2)</f>
        <v>33.19</v>
      </c>
      <c r="W107" s="150"/>
      <c r="X107" s="150" t="s">
        <v>316</v>
      </c>
      <c r="Y107" s="140"/>
      <c r="Z107" s="140"/>
      <c r="AA107" s="140"/>
      <c r="AB107" s="140"/>
      <c r="AC107" s="140"/>
      <c r="AD107" s="140"/>
      <c r="AE107" s="140"/>
      <c r="AF107" s="140"/>
      <c r="AG107" s="140" t="s">
        <v>317</v>
      </c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>
      <c r="A108" s="153" t="s">
        <v>105</v>
      </c>
      <c r="B108" s="154" t="s">
        <v>69</v>
      </c>
      <c r="C108" s="168" t="s">
        <v>70</v>
      </c>
      <c r="D108" s="155"/>
      <c r="E108" s="176"/>
      <c r="F108" s="177"/>
      <c r="G108" s="158">
        <f>SUMIF(AG109:AG111,"&lt;&gt;NOR",G109:G111)</f>
        <v>0</v>
      </c>
      <c r="H108" s="152"/>
      <c r="I108" s="152">
        <f>SUM(I109:I111)</f>
        <v>0</v>
      </c>
      <c r="J108" s="152"/>
      <c r="K108" s="152">
        <f>SUM(K109:K111)</f>
        <v>0</v>
      </c>
      <c r="L108" s="152"/>
      <c r="M108" s="152">
        <f>SUM(M109:M111)</f>
        <v>0</v>
      </c>
      <c r="N108" s="152"/>
      <c r="O108" s="152">
        <f>SUM(O109:O111)</f>
        <v>0.01</v>
      </c>
      <c r="P108" s="152"/>
      <c r="Q108" s="152">
        <f>SUM(Q109:Q111)</f>
        <v>0</v>
      </c>
      <c r="R108" s="152"/>
      <c r="S108" s="152"/>
      <c r="T108" s="152"/>
      <c r="U108" s="152"/>
      <c r="V108" s="152">
        <f>SUM(V109:V111)</f>
        <v>42.1</v>
      </c>
      <c r="W108" s="152"/>
      <c r="X108" s="152"/>
      <c r="AG108" t="s">
        <v>106</v>
      </c>
    </row>
    <row r="109" spans="1:60" ht="33.75" outlineLevel="1">
      <c r="A109" s="163">
        <v>92</v>
      </c>
      <c r="B109" s="164" t="s">
        <v>318</v>
      </c>
      <c r="C109" s="169" t="s">
        <v>319</v>
      </c>
      <c r="D109" s="165" t="s">
        <v>154</v>
      </c>
      <c r="E109" s="179">
        <v>73.239999999999995</v>
      </c>
      <c r="F109" s="192">
        <v>0</v>
      </c>
      <c r="G109" s="166">
        <f>ROUND(E109*F109,2)</f>
        <v>0</v>
      </c>
      <c r="H109" s="151"/>
      <c r="I109" s="150">
        <f>ROUND(E109*H109,2)</f>
        <v>0</v>
      </c>
      <c r="J109" s="151"/>
      <c r="K109" s="150">
        <f>ROUND(E109*J109,2)</f>
        <v>0</v>
      </c>
      <c r="L109" s="150">
        <v>21</v>
      </c>
      <c r="M109" s="150">
        <f>G109*(1+L109/100)</f>
        <v>0</v>
      </c>
      <c r="N109" s="150">
        <v>2.0000000000000001E-4</v>
      </c>
      <c r="O109" s="150">
        <f>ROUND(E109*N109,2)</f>
        <v>0.01</v>
      </c>
      <c r="P109" s="150">
        <v>0</v>
      </c>
      <c r="Q109" s="150">
        <f>ROUND(E109*P109,2)</f>
        <v>0</v>
      </c>
      <c r="R109" s="150"/>
      <c r="S109" s="150" t="s">
        <v>111</v>
      </c>
      <c r="T109" s="150" t="s">
        <v>112</v>
      </c>
      <c r="U109" s="150">
        <v>0.45</v>
      </c>
      <c r="V109" s="150">
        <f>ROUND(E109*U109,2)</f>
        <v>32.96</v>
      </c>
      <c r="W109" s="150"/>
      <c r="X109" s="150" t="s">
        <v>118</v>
      </c>
      <c r="Y109" s="140"/>
      <c r="Z109" s="140"/>
      <c r="AA109" s="140"/>
      <c r="AB109" s="140"/>
      <c r="AC109" s="140"/>
      <c r="AD109" s="140"/>
      <c r="AE109" s="140"/>
      <c r="AF109" s="140"/>
      <c r="AG109" s="140" t="s">
        <v>119</v>
      </c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ht="33.75" outlineLevel="1">
      <c r="A110" s="159">
        <v>93</v>
      </c>
      <c r="B110" s="160" t="s">
        <v>320</v>
      </c>
      <c r="C110" s="170" t="s">
        <v>321</v>
      </c>
      <c r="D110" s="161" t="s">
        <v>154</v>
      </c>
      <c r="E110" s="179">
        <v>20.3</v>
      </c>
      <c r="F110" s="192">
        <v>0</v>
      </c>
      <c r="G110" s="162">
        <f>ROUND(E110*F110,2)</f>
        <v>0</v>
      </c>
      <c r="H110" s="151"/>
      <c r="I110" s="150">
        <f>ROUND(E110*H110,2)</f>
        <v>0</v>
      </c>
      <c r="J110" s="151"/>
      <c r="K110" s="150">
        <f>ROUND(E110*J110,2)</f>
        <v>0</v>
      </c>
      <c r="L110" s="150">
        <v>21</v>
      </c>
      <c r="M110" s="150">
        <f>G110*(1+L110/100)</f>
        <v>0</v>
      </c>
      <c r="N110" s="150">
        <v>2.0000000000000001E-4</v>
      </c>
      <c r="O110" s="150">
        <f>ROUND(E110*N110,2)</f>
        <v>0</v>
      </c>
      <c r="P110" s="150">
        <v>0</v>
      </c>
      <c r="Q110" s="150">
        <f>ROUND(E110*P110,2)</f>
        <v>0</v>
      </c>
      <c r="R110" s="150"/>
      <c r="S110" s="150" t="s">
        <v>309</v>
      </c>
      <c r="T110" s="150" t="s">
        <v>112</v>
      </c>
      <c r="U110" s="150">
        <v>0.45</v>
      </c>
      <c r="V110" s="150">
        <f>ROUND(E110*U110,2)</f>
        <v>9.14</v>
      </c>
      <c r="W110" s="150"/>
      <c r="X110" s="150" t="s">
        <v>118</v>
      </c>
      <c r="Y110" s="140"/>
      <c r="Z110" s="140"/>
      <c r="AA110" s="140"/>
      <c r="AB110" s="140"/>
      <c r="AC110" s="140"/>
      <c r="AD110" s="140"/>
      <c r="AE110" s="140"/>
      <c r="AF110" s="140"/>
      <c r="AG110" s="140" t="s">
        <v>119</v>
      </c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outlineLevel="1">
      <c r="A111" s="147">
        <v>94</v>
      </c>
      <c r="B111" s="148" t="s">
        <v>322</v>
      </c>
      <c r="C111" s="171" t="s">
        <v>323</v>
      </c>
      <c r="D111" s="149" t="s">
        <v>0</v>
      </c>
      <c r="E111" s="192">
        <v>0</v>
      </c>
      <c r="F111" s="192">
        <v>0</v>
      </c>
      <c r="G111" s="150">
        <f>ROUND(E111*F111,2)</f>
        <v>0</v>
      </c>
      <c r="H111" s="151"/>
      <c r="I111" s="150">
        <f>ROUND(E111*H111,2)</f>
        <v>0</v>
      </c>
      <c r="J111" s="151"/>
      <c r="K111" s="150">
        <f>ROUND(E111*J111,2)</f>
        <v>0</v>
      </c>
      <c r="L111" s="150">
        <v>21</v>
      </c>
      <c r="M111" s="150">
        <f>G111*(1+L111/100)</f>
        <v>0</v>
      </c>
      <c r="N111" s="150">
        <v>0</v>
      </c>
      <c r="O111" s="150">
        <f>ROUND(E111*N111,2)</f>
        <v>0</v>
      </c>
      <c r="P111" s="150">
        <v>0</v>
      </c>
      <c r="Q111" s="150">
        <f>ROUND(E111*P111,2)</f>
        <v>0</v>
      </c>
      <c r="R111" s="150"/>
      <c r="S111" s="150" t="s">
        <v>111</v>
      </c>
      <c r="T111" s="150" t="s">
        <v>112</v>
      </c>
      <c r="U111" s="150">
        <v>0</v>
      </c>
      <c r="V111" s="150">
        <f>ROUND(E111*U111,2)</f>
        <v>0</v>
      </c>
      <c r="W111" s="150"/>
      <c r="X111" s="150" t="s">
        <v>316</v>
      </c>
      <c r="Y111" s="140"/>
      <c r="Z111" s="140"/>
      <c r="AA111" s="140"/>
      <c r="AB111" s="140"/>
      <c r="AC111" s="140"/>
      <c r="AD111" s="140"/>
      <c r="AE111" s="140"/>
      <c r="AF111" s="140"/>
      <c r="AG111" s="140" t="s">
        <v>317</v>
      </c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>
      <c r="A112" s="153" t="s">
        <v>105</v>
      </c>
      <c r="B112" s="154" t="s">
        <v>71</v>
      </c>
      <c r="C112" s="168" t="s">
        <v>72</v>
      </c>
      <c r="D112" s="155"/>
      <c r="E112" s="176"/>
      <c r="F112" s="177"/>
      <c r="G112" s="158">
        <f>SUMIF(AG113:AG117,"&lt;&gt;NOR",G113:G117)</f>
        <v>0</v>
      </c>
      <c r="H112" s="152"/>
      <c r="I112" s="152">
        <f>SUM(I113:I117)</f>
        <v>0</v>
      </c>
      <c r="J112" s="152"/>
      <c r="K112" s="152">
        <f>SUM(K113:K117)</f>
        <v>0</v>
      </c>
      <c r="L112" s="152"/>
      <c r="M112" s="152">
        <f>SUM(M113:M117)</f>
        <v>0</v>
      </c>
      <c r="N112" s="152"/>
      <c r="O112" s="152">
        <f>SUM(O113:O117)</f>
        <v>0.8</v>
      </c>
      <c r="P112" s="152"/>
      <c r="Q112" s="152">
        <f>SUM(Q113:Q117)</f>
        <v>0</v>
      </c>
      <c r="R112" s="152"/>
      <c r="S112" s="152"/>
      <c r="T112" s="152"/>
      <c r="U112" s="152"/>
      <c r="V112" s="152">
        <f>SUM(V113:V117)</f>
        <v>12.52</v>
      </c>
      <c r="W112" s="152"/>
      <c r="X112" s="152"/>
      <c r="AG112" t="s">
        <v>106</v>
      </c>
    </row>
    <row r="113" spans="1:60" ht="22.5" outlineLevel="1">
      <c r="A113" s="163">
        <v>95</v>
      </c>
      <c r="B113" s="164" t="s">
        <v>324</v>
      </c>
      <c r="C113" s="169" t="s">
        <v>325</v>
      </c>
      <c r="D113" s="165" t="s">
        <v>135</v>
      </c>
      <c r="E113" s="179">
        <v>8</v>
      </c>
      <c r="F113" s="192">
        <v>0</v>
      </c>
      <c r="G113" s="166">
        <f>ROUND(E113*F113,2)</f>
        <v>0</v>
      </c>
      <c r="H113" s="151"/>
      <c r="I113" s="150">
        <f>ROUND(E113*H113,2)</f>
        <v>0</v>
      </c>
      <c r="J113" s="151"/>
      <c r="K113" s="150">
        <f>ROUND(E113*J113,2)</f>
        <v>0</v>
      </c>
      <c r="L113" s="150">
        <v>21</v>
      </c>
      <c r="M113" s="150">
        <f>G113*(1+L113/100)</f>
        <v>0</v>
      </c>
      <c r="N113" s="150">
        <v>0.1</v>
      </c>
      <c r="O113" s="150">
        <f>ROUND(E113*N113,2)</f>
        <v>0.8</v>
      </c>
      <c r="P113" s="150">
        <v>0</v>
      </c>
      <c r="Q113" s="150">
        <f>ROUND(E113*P113,2)</f>
        <v>0</v>
      </c>
      <c r="R113" s="150"/>
      <c r="S113" s="150" t="s">
        <v>111</v>
      </c>
      <c r="T113" s="150" t="s">
        <v>111</v>
      </c>
      <c r="U113" s="150">
        <v>0.44</v>
      </c>
      <c r="V113" s="150">
        <f>ROUND(E113*U113,2)</f>
        <v>3.52</v>
      </c>
      <c r="W113" s="150"/>
      <c r="X113" s="150" t="s">
        <v>118</v>
      </c>
      <c r="Y113" s="140"/>
      <c r="Z113" s="140"/>
      <c r="AA113" s="140"/>
      <c r="AB113" s="140"/>
      <c r="AC113" s="140"/>
      <c r="AD113" s="140"/>
      <c r="AE113" s="140"/>
      <c r="AF113" s="140"/>
      <c r="AG113" s="140" t="s">
        <v>119</v>
      </c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outlineLevel="1">
      <c r="A114" s="163">
        <v>96</v>
      </c>
      <c r="B114" s="164" t="s">
        <v>326</v>
      </c>
      <c r="C114" s="169" t="s">
        <v>327</v>
      </c>
      <c r="D114" s="165" t="s">
        <v>180</v>
      </c>
      <c r="E114" s="179">
        <v>12</v>
      </c>
      <c r="F114" s="192">
        <v>0</v>
      </c>
      <c r="G114" s="166">
        <f>ROUND(E114*F114,2)</f>
        <v>0</v>
      </c>
      <c r="H114" s="151"/>
      <c r="I114" s="150">
        <f>ROUND(E114*H114,2)</f>
        <v>0</v>
      </c>
      <c r="J114" s="151"/>
      <c r="K114" s="150">
        <f>ROUND(E114*J114,2)</f>
        <v>0</v>
      </c>
      <c r="L114" s="150">
        <v>21</v>
      </c>
      <c r="M114" s="150">
        <f>G114*(1+L114/100)</f>
        <v>0</v>
      </c>
      <c r="N114" s="150">
        <v>0</v>
      </c>
      <c r="O114" s="150">
        <f>ROUND(E114*N114,2)</f>
        <v>0</v>
      </c>
      <c r="P114" s="150">
        <v>0</v>
      </c>
      <c r="Q114" s="150">
        <f>ROUND(E114*P114,2)</f>
        <v>0</v>
      </c>
      <c r="R114" s="150"/>
      <c r="S114" s="150" t="s">
        <v>111</v>
      </c>
      <c r="T114" s="150" t="s">
        <v>112</v>
      </c>
      <c r="U114" s="150">
        <v>0.47</v>
      </c>
      <c r="V114" s="150">
        <f>ROUND(E114*U114,2)</f>
        <v>5.64</v>
      </c>
      <c r="W114" s="150"/>
      <c r="X114" s="150" t="s">
        <v>118</v>
      </c>
      <c r="Y114" s="140"/>
      <c r="Z114" s="140"/>
      <c r="AA114" s="140"/>
      <c r="AB114" s="140"/>
      <c r="AC114" s="140"/>
      <c r="AD114" s="140"/>
      <c r="AE114" s="140"/>
      <c r="AF114" s="140"/>
      <c r="AG114" s="140" t="s">
        <v>119</v>
      </c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ht="22.5" outlineLevel="1">
      <c r="A115" s="163">
        <v>97</v>
      </c>
      <c r="B115" s="164" t="s">
        <v>328</v>
      </c>
      <c r="C115" s="169" t="s">
        <v>329</v>
      </c>
      <c r="D115" s="165" t="s">
        <v>135</v>
      </c>
      <c r="E115" s="179">
        <v>1</v>
      </c>
      <c r="F115" s="192">
        <v>0</v>
      </c>
      <c r="G115" s="166">
        <f>ROUND(E115*F115,2)</f>
        <v>0</v>
      </c>
      <c r="H115" s="151"/>
      <c r="I115" s="150">
        <f>ROUND(E115*H115,2)</f>
        <v>0</v>
      </c>
      <c r="J115" s="151"/>
      <c r="K115" s="150">
        <f>ROUND(E115*J115,2)</f>
        <v>0</v>
      </c>
      <c r="L115" s="150">
        <v>21</v>
      </c>
      <c r="M115" s="150">
        <f>G115*(1+L115/100)</f>
        <v>0</v>
      </c>
      <c r="N115" s="150">
        <v>0</v>
      </c>
      <c r="O115" s="150">
        <f>ROUND(E115*N115,2)</f>
        <v>0</v>
      </c>
      <c r="P115" s="150">
        <v>0</v>
      </c>
      <c r="Q115" s="150">
        <f>ROUND(E115*P115,2)</f>
        <v>0</v>
      </c>
      <c r="R115" s="150"/>
      <c r="S115" s="150" t="s">
        <v>111</v>
      </c>
      <c r="T115" s="150" t="s">
        <v>112</v>
      </c>
      <c r="U115" s="150">
        <v>3.36</v>
      </c>
      <c r="V115" s="150">
        <f>ROUND(E115*U115,2)</f>
        <v>3.36</v>
      </c>
      <c r="W115" s="150"/>
      <c r="X115" s="150" t="s">
        <v>118</v>
      </c>
      <c r="Y115" s="140"/>
      <c r="Z115" s="140"/>
      <c r="AA115" s="140"/>
      <c r="AB115" s="140"/>
      <c r="AC115" s="140"/>
      <c r="AD115" s="140"/>
      <c r="AE115" s="140"/>
      <c r="AF115" s="140"/>
      <c r="AG115" s="140" t="s">
        <v>119</v>
      </c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ht="33.75" outlineLevel="1">
      <c r="A116" s="159">
        <v>98</v>
      </c>
      <c r="B116" s="160" t="s">
        <v>330</v>
      </c>
      <c r="C116" s="170" t="s">
        <v>331</v>
      </c>
      <c r="D116" s="161" t="s">
        <v>305</v>
      </c>
      <c r="E116" s="179">
        <v>3983</v>
      </c>
      <c r="F116" s="192">
        <v>0</v>
      </c>
      <c r="G116" s="162">
        <f>ROUND(E116*F116,2)</f>
        <v>0</v>
      </c>
      <c r="H116" s="151"/>
      <c r="I116" s="150">
        <f>ROUND(E116*H116,2)</f>
        <v>0</v>
      </c>
      <c r="J116" s="151"/>
      <c r="K116" s="150">
        <f>ROUND(E116*J116,2)</f>
        <v>0</v>
      </c>
      <c r="L116" s="150">
        <v>21</v>
      </c>
      <c r="M116" s="150">
        <f>G116*(1+L116/100)</f>
        <v>0</v>
      </c>
      <c r="N116" s="150">
        <v>0</v>
      </c>
      <c r="O116" s="150">
        <f>ROUND(E116*N116,2)</f>
        <v>0</v>
      </c>
      <c r="P116" s="150">
        <v>0</v>
      </c>
      <c r="Q116" s="150">
        <f>ROUND(E116*P116,2)</f>
        <v>0</v>
      </c>
      <c r="R116" s="150"/>
      <c r="S116" s="150" t="s">
        <v>309</v>
      </c>
      <c r="T116" s="150" t="s">
        <v>112</v>
      </c>
      <c r="U116" s="150">
        <v>0</v>
      </c>
      <c r="V116" s="150">
        <f>ROUND(E116*U116,2)</f>
        <v>0</v>
      </c>
      <c r="W116" s="150"/>
      <c r="X116" s="150" t="s">
        <v>171</v>
      </c>
      <c r="Y116" s="140"/>
      <c r="Z116" s="140"/>
      <c r="AA116" s="140"/>
      <c r="AB116" s="140"/>
      <c r="AC116" s="140"/>
      <c r="AD116" s="140"/>
      <c r="AE116" s="140"/>
      <c r="AF116" s="140"/>
      <c r="AG116" s="140" t="s">
        <v>172</v>
      </c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outlineLevel="1">
      <c r="A117" s="147">
        <v>99</v>
      </c>
      <c r="B117" s="148" t="s">
        <v>332</v>
      </c>
      <c r="C117" s="171" t="s">
        <v>333</v>
      </c>
      <c r="D117" s="149" t="s">
        <v>0</v>
      </c>
      <c r="E117" s="192">
        <v>0</v>
      </c>
      <c r="F117" s="192">
        <v>0</v>
      </c>
      <c r="G117" s="150">
        <f>ROUND(E117*F117,2)</f>
        <v>0</v>
      </c>
      <c r="H117" s="151"/>
      <c r="I117" s="150">
        <f>ROUND(E117*H117,2)</f>
        <v>0</v>
      </c>
      <c r="J117" s="151"/>
      <c r="K117" s="150">
        <f>ROUND(E117*J117,2)</f>
        <v>0</v>
      </c>
      <c r="L117" s="150">
        <v>21</v>
      </c>
      <c r="M117" s="150">
        <f>G117*(1+L117/100)</f>
        <v>0</v>
      </c>
      <c r="N117" s="150">
        <v>0</v>
      </c>
      <c r="O117" s="150">
        <f>ROUND(E117*N117,2)</f>
        <v>0</v>
      </c>
      <c r="P117" s="150">
        <v>0</v>
      </c>
      <c r="Q117" s="150">
        <f>ROUND(E117*P117,2)</f>
        <v>0</v>
      </c>
      <c r="R117" s="150"/>
      <c r="S117" s="150" t="s">
        <v>111</v>
      </c>
      <c r="T117" s="150" t="s">
        <v>126</v>
      </c>
      <c r="U117" s="150">
        <v>0</v>
      </c>
      <c r="V117" s="150">
        <f>ROUND(E117*U117,2)</f>
        <v>0</v>
      </c>
      <c r="W117" s="150"/>
      <c r="X117" s="150" t="s">
        <v>316</v>
      </c>
      <c r="Y117" s="140"/>
      <c r="Z117" s="140"/>
      <c r="AA117" s="140"/>
      <c r="AB117" s="140"/>
      <c r="AC117" s="140"/>
      <c r="AD117" s="140"/>
      <c r="AE117" s="140"/>
      <c r="AF117" s="140"/>
      <c r="AG117" s="140" t="s">
        <v>317</v>
      </c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>
      <c r="A118" s="153" t="s">
        <v>105</v>
      </c>
      <c r="B118" s="154" t="s">
        <v>73</v>
      </c>
      <c r="C118" s="168" t="s">
        <v>74</v>
      </c>
      <c r="D118" s="155"/>
      <c r="E118" s="176"/>
      <c r="F118" s="177"/>
      <c r="G118" s="158">
        <f>SUMIF(AG119:AG128,"&lt;&gt;NOR",G119:G128)</f>
        <v>0</v>
      </c>
      <c r="H118" s="152"/>
      <c r="I118" s="152">
        <f>SUM(I119:I128)</f>
        <v>0</v>
      </c>
      <c r="J118" s="152"/>
      <c r="K118" s="152">
        <f>SUM(K119:K128)</f>
        <v>0</v>
      </c>
      <c r="L118" s="152"/>
      <c r="M118" s="152">
        <f>SUM(M119:M128)</f>
        <v>0</v>
      </c>
      <c r="N118" s="152"/>
      <c r="O118" s="152">
        <f>SUM(O119:O128)</f>
        <v>0</v>
      </c>
      <c r="P118" s="152"/>
      <c r="Q118" s="152">
        <f>SUM(Q119:Q128)</f>
        <v>0</v>
      </c>
      <c r="R118" s="152"/>
      <c r="S118" s="152"/>
      <c r="T118" s="152"/>
      <c r="U118" s="152"/>
      <c r="V118" s="152">
        <f>SUM(V119:V128)</f>
        <v>0</v>
      </c>
      <c r="W118" s="152"/>
      <c r="X118" s="152"/>
      <c r="AG118" t="s">
        <v>106</v>
      </c>
    </row>
    <row r="119" spans="1:60" ht="22.5" outlineLevel="1">
      <c r="A119" s="163">
        <v>100</v>
      </c>
      <c r="B119" s="164" t="s">
        <v>334</v>
      </c>
      <c r="C119" s="169" t="s">
        <v>335</v>
      </c>
      <c r="D119" s="165" t="s">
        <v>336</v>
      </c>
      <c r="E119" s="179">
        <v>1</v>
      </c>
      <c r="F119" s="192">
        <v>0</v>
      </c>
      <c r="G119" s="166">
        <f t="shared" ref="G119:G128" si="28">ROUND(E119*F119,2)</f>
        <v>0</v>
      </c>
      <c r="H119" s="151"/>
      <c r="I119" s="150">
        <f t="shared" ref="I119:I128" si="29">ROUND(E119*H119,2)</f>
        <v>0</v>
      </c>
      <c r="J119" s="151"/>
      <c r="K119" s="150">
        <f t="shared" ref="K119:K128" si="30">ROUND(E119*J119,2)</f>
        <v>0</v>
      </c>
      <c r="L119" s="150">
        <v>21</v>
      </c>
      <c r="M119" s="150">
        <f t="shared" ref="M119:M128" si="31">G119*(1+L119/100)</f>
        <v>0</v>
      </c>
      <c r="N119" s="150">
        <v>0</v>
      </c>
      <c r="O119" s="150">
        <f t="shared" ref="O119:O128" si="32">ROUND(E119*N119,2)</f>
        <v>0</v>
      </c>
      <c r="P119" s="150">
        <v>0</v>
      </c>
      <c r="Q119" s="150">
        <f t="shared" ref="Q119:Q128" si="33">ROUND(E119*P119,2)</f>
        <v>0</v>
      </c>
      <c r="R119" s="150"/>
      <c r="S119" s="150" t="s">
        <v>309</v>
      </c>
      <c r="T119" s="150" t="s">
        <v>112</v>
      </c>
      <c r="U119" s="150">
        <v>0</v>
      </c>
      <c r="V119" s="150">
        <f t="shared" ref="V119:V128" si="34">ROUND(E119*U119,2)</f>
        <v>0</v>
      </c>
      <c r="W119" s="150"/>
      <c r="X119" s="150" t="s">
        <v>118</v>
      </c>
      <c r="Y119" s="140"/>
      <c r="Z119" s="140"/>
      <c r="AA119" s="140"/>
      <c r="AB119" s="140"/>
      <c r="AC119" s="140"/>
      <c r="AD119" s="140"/>
      <c r="AE119" s="140"/>
      <c r="AF119" s="140"/>
      <c r="AG119" s="140" t="s">
        <v>119</v>
      </c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outlineLevel="1">
      <c r="A120" s="163">
        <v>101</v>
      </c>
      <c r="B120" s="164" t="s">
        <v>337</v>
      </c>
      <c r="C120" s="169" t="s">
        <v>338</v>
      </c>
      <c r="D120" s="165" t="s">
        <v>339</v>
      </c>
      <c r="E120" s="179">
        <v>2</v>
      </c>
      <c r="F120" s="192">
        <v>0</v>
      </c>
      <c r="G120" s="166">
        <f t="shared" si="28"/>
        <v>0</v>
      </c>
      <c r="H120" s="151"/>
      <c r="I120" s="150">
        <f t="shared" si="29"/>
        <v>0</v>
      </c>
      <c r="J120" s="151"/>
      <c r="K120" s="150">
        <f t="shared" si="30"/>
        <v>0</v>
      </c>
      <c r="L120" s="150">
        <v>21</v>
      </c>
      <c r="M120" s="150">
        <f t="shared" si="31"/>
        <v>0</v>
      </c>
      <c r="N120" s="150">
        <v>0</v>
      </c>
      <c r="O120" s="150">
        <f t="shared" si="32"/>
        <v>0</v>
      </c>
      <c r="P120" s="150">
        <v>0</v>
      </c>
      <c r="Q120" s="150">
        <f t="shared" si="33"/>
        <v>0</v>
      </c>
      <c r="R120" s="150"/>
      <c r="S120" s="150" t="s">
        <v>309</v>
      </c>
      <c r="T120" s="150" t="s">
        <v>112</v>
      </c>
      <c r="U120" s="150">
        <v>0</v>
      </c>
      <c r="V120" s="150">
        <f t="shared" si="34"/>
        <v>0</v>
      </c>
      <c r="W120" s="150"/>
      <c r="X120" s="150" t="s">
        <v>118</v>
      </c>
      <c r="Y120" s="140"/>
      <c r="Z120" s="140"/>
      <c r="AA120" s="140"/>
      <c r="AB120" s="140"/>
      <c r="AC120" s="140"/>
      <c r="AD120" s="140"/>
      <c r="AE120" s="140"/>
      <c r="AF120" s="140"/>
      <c r="AG120" s="140" t="s">
        <v>119</v>
      </c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outlineLevel="1">
      <c r="A121" s="163">
        <v>102</v>
      </c>
      <c r="B121" s="164" t="s">
        <v>340</v>
      </c>
      <c r="C121" s="169" t="s">
        <v>341</v>
      </c>
      <c r="D121" s="165" t="s">
        <v>339</v>
      </c>
      <c r="E121" s="179">
        <v>3</v>
      </c>
      <c r="F121" s="192">
        <v>0</v>
      </c>
      <c r="G121" s="166">
        <f t="shared" si="28"/>
        <v>0</v>
      </c>
      <c r="H121" s="151"/>
      <c r="I121" s="150">
        <f t="shared" si="29"/>
        <v>0</v>
      </c>
      <c r="J121" s="151"/>
      <c r="K121" s="150">
        <f t="shared" si="30"/>
        <v>0</v>
      </c>
      <c r="L121" s="150">
        <v>21</v>
      </c>
      <c r="M121" s="150">
        <f t="shared" si="31"/>
        <v>0</v>
      </c>
      <c r="N121" s="150">
        <v>0</v>
      </c>
      <c r="O121" s="150">
        <f t="shared" si="32"/>
        <v>0</v>
      </c>
      <c r="P121" s="150">
        <v>0</v>
      </c>
      <c r="Q121" s="150">
        <f t="shared" si="33"/>
        <v>0</v>
      </c>
      <c r="R121" s="150"/>
      <c r="S121" s="150" t="s">
        <v>309</v>
      </c>
      <c r="T121" s="150" t="s">
        <v>112</v>
      </c>
      <c r="U121" s="150">
        <v>0</v>
      </c>
      <c r="V121" s="150">
        <f t="shared" si="34"/>
        <v>0</v>
      </c>
      <c r="W121" s="150"/>
      <c r="X121" s="150" t="s">
        <v>118</v>
      </c>
      <c r="Y121" s="140"/>
      <c r="Z121" s="140"/>
      <c r="AA121" s="140"/>
      <c r="AB121" s="140"/>
      <c r="AC121" s="140"/>
      <c r="AD121" s="140"/>
      <c r="AE121" s="140"/>
      <c r="AF121" s="140"/>
      <c r="AG121" s="140" t="s">
        <v>119</v>
      </c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outlineLevel="1">
      <c r="A122" s="163">
        <v>103</v>
      </c>
      <c r="B122" s="164" t="s">
        <v>342</v>
      </c>
      <c r="C122" s="169" t="s">
        <v>343</v>
      </c>
      <c r="D122" s="165" t="s">
        <v>135</v>
      </c>
      <c r="E122" s="179">
        <v>2</v>
      </c>
      <c r="F122" s="192">
        <v>0</v>
      </c>
      <c r="G122" s="166">
        <f t="shared" si="28"/>
        <v>0</v>
      </c>
      <c r="H122" s="151"/>
      <c r="I122" s="150">
        <f t="shared" si="29"/>
        <v>0</v>
      </c>
      <c r="J122" s="151"/>
      <c r="K122" s="150">
        <f t="shared" si="30"/>
        <v>0</v>
      </c>
      <c r="L122" s="150">
        <v>21</v>
      </c>
      <c r="M122" s="150">
        <f t="shared" si="31"/>
        <v>0</v>
      </c>
      <c r="N122" s="150">
        <v>0</v>
      </c>
      <c r="O122" s="150">
        <f t="shared" si="32"/>
        <v>0</v>
      </c>
      <c r="P122" s="150">
        <v>0</v>
      </c>
      <c r="Q122" s="150">
        <f t="shared" si="33"/>
        <v>0</v>
      </c>
      <c r="R122" s="150"/>
      <c r="S122" s="150" t="s">
        <v>309</v>
      </c>
      <c r="T122" s="150" t="s">
        <v>112</v>
      </c>
      <c r="U122" s="150">
        <v>0</v>
      </c>
      <c r="V122" s="150">
        <f t="shared" si="34"/>
        <v>0</v>
      </c>
      <c r="W122" s="150"/>
      <c r="X122" s="150" t="s">
        <v>118</v>
      </c>
      <c r="Y122" s="140"/>
      <c r="Z122" s="140"/>
      <c r="AA122" s="140"/>
      <c r="AB122" s="140"/>
      <c r="AC122" s="140"/>
      <c r="AD122" s="140"/>
      <c r="AE122" s="140"/>
      <c r="AF122" s="140"/>
      <c r="AG122" s="140" t="s">
        <v>119</v>
      </c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>
      <c r="A123" s="163">
        <v>104</v>
      </c>
      <c r="B123" s="164" t="s">
        <v>344</v>
      </c>
      <c r="C123" s="169" t="s">
        <v>345</v>
      </c>
      <c r="D123" s="165" t="s">
        <v>339</v>
      </c>
      <c r="E123" s="179">
        <v>2</v>
      </c>
      <c r="F123" s="192">
        <v>0</v>
      </c>
      <c r="G123" s="166">
        <f t="shared" si="28"/>
        <v>0</v>
      </c>
      <c r="H123" s="151"/>
      <c r="I123" s="150">
        <f t="shared" si="29"/>
        <v>0</v>
      </c>
      <c r="J123" s="151"/>
      <c r="K123" s="150">
        <f t="shared" si="30"/>
        <v>0</v>
      </c>
      <c r="L123" s="150">
        <v>21</v>
      </c>
      <c r="M123" s="150">
        <f t="shared" si="31"/>
        <v>0</v>
      </c>
      <c r="N123" s="150">
        <v>0</v>
      </c>
      <c r="O123" s="150">
        <f t="shared" si="32"/>
        <v>0</v>
      </c>
      <c r="P123" s="150">
        <v>0</v>
      </c>
      <c r="Q123" s="150">
        <f t="shared" si="33"/>
        <v>0</v>
      </c>
      <c r="R123" s="150"/>
      <c r="S123" s="150" t="s">
        <v>309</v>
      </c>
      <c r="T123" s="150" t="s">
        <v>112</v>
      </c>
      <c r="U123" s="150">
        <v>0</v>
      </c>
      <c r="V123" s="150">
        <f t="shared" si="34"/>
        <v>0</v>
      </c>
      <c r="W123" s="150"/>
      <c r="X123" s="150" t="s">
        <v>118</v>
      </c>
      <c r="Y123" s="140"/>
      <c r="Z123" s="140"/>
      <c r="AA123" s="140"/>
      <c r="AB123" s="140"/>
      <c r="AC123" s="140"/>
      <c r="AD123" s="140"/>
      <c r="AE123" s="140"/>
      <c r="AF123" s="140"/>
      <c r="AG123" s="140" t="s">
        <v>119</v>
      </c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outlineLevel="1">
      <c r="A124" s="163">
        <v>105</v>
      </c>
      <c r="B124" s="164" t="s">
        <v>346</v>
      </c>
      <c r="C124" s="169" t="s">
        <v>347</v>
      </c>
      <c r="D124" s="165" t="s">
        <v>135</v>
      </c>
      <c r="E124" s="179">
        <v>1</v>
      </c>
      <c r="F124" s="192">
        <v>0</v>
      </c>
      <c r="G124" s="166">
        <f t="shared" si="28"/>
        <v>0</v>
      </c>
      <c r="H124" s="151"/>
      <c r="I124" s="150">
        <f t="shared" si="29"/>
        <v>0</v>
      </c>
      <c r="J124" s="151"/>
      <c r="K124" s="150">
        <f t="shared" si="30"/>
        <v>0</v>
      </c>
      <c r="L124" s="150">
        <v>21</v>
      </c>
      <c r="M124" s="150">
        <f t="shared" si="31"/>
        <v>0</v>
      </c>
      <c r="N124" s="150">
        <v>0</v>
      </c>
      <c r="O124" s="150">
        <f t="shared" si="32"/>
        <v>0</v>
      </c>
      <c r="P124" s="150">
        <v>0</v>
      </c>
      <c r="Q124" s="150">
        <f t="shared" si="33"/>
        <v>0</v>
      </c>
      <c r="R124" s="150"/>
      <c r="S124" s="150" t="s">
        <v>309</v>
      </c>
      <c r="T124" s="150" t="s">
        <v>112</v>
      </c>
      <c r="U124" s="150">
        <v>0</v>
      </c>
      <c r="V124" s="150">
        <f t="shared" si="34"/>
        <v>0</v>
      </c>
      <c r="W124" s="150"/>
      <c r="X124" s="150" t="s">
        <v>118</v>
      </c>
      <c r="Y124" s="140"/>
      <c r="Z124" s="140"/>
      <c r="AA124" s="140"/>
      <c r="AB124" s="140"/>
      <c r="AC124" s="140"/>
      <c r="AD124" s="140"/>
      <c r="AE124" s="140"/>
      <c r="AF124" s="140"/>
      <c r="AG124" s="140" t="s">
        <v>119</v>
      </c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outlineLevel="1">
      <c r="A125" s="163">
        <v>106</v>
      </c>
      <c r="B125" s="164" t="s">
        <v>348</v>
      </c>
      <c r="C125" s="169" t="s">
        <v>349</v>
      </c>
      <c r="D125" s="165" t="s">
        <v>339</v>
      </c>
      <c r="E125" s="179">
        <v>1</v>
      </c>
      <c r="F125" s="192">
        <v>0</v>
      </c>
      <c r="G125" s="166">
        <f t="shared" si="28"/>
        <v>0</v>
      </c>
      <c r="H125" s="151"/>
      <c r="I125" s="150">
        <f t="shared" si="29"/>
        <v>0</v>
      </c>
      <c r="J125" s="151"/>
      <c r="K125" s="150">
        <f t="shared" si="30"/>
        <v>0</v>
      </c>
      <c r="L125" s="150">
        <v>21</v>
      </c>
      <c r="M125" s="150">
        <f t="shared" si="31"/>
        <v>0</v>
      </c>
      <c r="N125" s="150">
        <v>0</v>
      </c>
      <c r="O125" s="150">
        <f t="shared" si="32"/>
        <v>0</v>
      </c>
      <c r="P125" s="150">
        <v>0</v>
      </c>
      <c r="Q125" s="150">
        <f t="shared" si="33"/>
        <v>0</v>
      </c>
      <c r="R125" s="150"/>
      <c r="S125" s="150" t="s">
        <v>309</v>
      </c>
      <c r="T125" s="150" t="s">
        <v>112</v>
      </c>
      <c r="U125" s="150">
        <v>0</v>
      </c>
      <c r="V125" s="150">
        <f t="shared" si="34"/>
        <v>0</v>
      </c>
      <c r="W125" s="150"/>
      <c r="X125" s="150" t="s">
        <v>118</v>
      </c>
      <c r="Y125" s="140"/>
      <c r="Z125" s="140"/>
      <c r="AA125" s="140"/>
      <c r="AB125" s="140"/>
      <c r="AC125" s="140"/>
      <c r="AD125" s="140"/>
      <c r="AE125" s="140"/>
      <c r="AF125" s="140"/>
      <c r="AG125" s="140" t="s">
        <v>119</v>
      </c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  <row r="126" spans="1:60" outlineLevel="1">
      <c r="A126" s="163">
        <v>107</v>
      </c>
      <c r="B126" s="164" t="s">
        <v>350</v>
      </c>
      <c r="C126" s="169" t="s">
        <v>351</v>
      </c>
      <c r="D126" s="165" t="s">
        <v>339</v>
      </c>
      <c r="E126" s="179">
        <v>1</v>
      </c>
      <c r="F126" s="192">
        <v>0</v>
      </c>
      <c r="G126" s="166">
        <f t="shared" si="28"/>
        <v>0</v>
      </c>
      <c r="H126" s="151"/>
      <c r="I126" s="150">
        <f t="shared" si="29"/>
        <v>0</v>
      </c>
      <c r="J126" s="151"/>
      <c r="K126" s="150">
        <f t="shared" si="30"/>
        <v>0</v>
      </c>
      <c r="L126" s="150">
        <v>21</v>
      </c>
      <c r="M126" s="150">
        <f t="shared" si="31"/>
        <v>0</v>
      </c>
      <c r="N126" s="150">
        <v>0</v>
      </c>
      <c r="O126" s="150">
        <f t="shared" si="32"/>
        <v>0</v>
      </c>
      <c r="P126" s="150">
        <v>0</v>
      </c>
      <c r="Q126" s="150">
        <f t="shared" si="33"/>
        <v>0</v>
      </c>
      <c r="R126" s="150"/>
      <c r="S126" s="150" t="s">
        <v>309</v>
      </c>
      <c r="T126" s="150" t="s">
        <v>112</v>
      </c>
      <c r="U126" s="150">
        <v>0</v>
      </c>
      <c r="V126" s="150">
        <f t="shared" si="34"/>
        <v>0</v>
      </c>
      <c r="W126" s="150"/>
      <c r="X126" s="150" t="s">
        <v>118</v>
      </c>
      <c r="Y126" s="140"/>
      <c r="Z126" s="140"/>
      <c r="AA126" s="140"/>
      <c r="AB126" s="140"/>
      <c r="AC126" s="140"/>
      <c r="AD126" s="140"/>
      <c r="AE126" s="140"/>
      <c r="AF126" s="140"/>
      <c r="AG126" s="140" t="s">
        <v>119</v>
      </c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ht="22.5" outlineLevel="1">
      <c r="A127" s="163">
        <v>108</v>
      </c>
      <c r="B127" s="164" t="s">
        <v>352</v>
      </c>
      <c r="C127" s="169" t="s">
        <v>353</v>
      </c>
      <c r="D127" s="165" t="s">
        <v>135</v>
      </c>
      <c r="E127" s="179">
        <v>3</v>
      </c>
      <c r="F127" s="192">
        <v>0</v>
      </c>
      <c r="G127" s="166">
        <f t="shared" si="28"/>
        <v>0</v>
      </c>
      <c r="H127" s="151"/>
      <c r="I127" s="150">
        <f t="shared" si="29"/>
        <v>0</v>
      </c>
      <c r="J127" s="151"/>
      <c r="K127" s="150">
        <f t="shared" si="30"/>
        <v>0</v>
      </c>
      <c r="L127" s="150">
        <v>21</v>
      </c>
      <c r="M127" s="150">
        <f t="shared" si="31"/>
        <v>0</v>
      </c>
      <c r="N127" s="150">
        <v>0</v>
      </c>
      <c r="O127" s="150">
        <f t="shared" si="32"/>
        <v>0</v>
      </c>
      <c r="P127" s="150">
        <v>0</v>
      </c>
      <c r="Q127" s="150">
        <f t="shared" si="33"/>
        <v>0</v>
      </c>
      <c r="R127" s="150"/>
      <c r="S127" s="150" t="s">
        <v>309</v>
      </c>
      <c r="T127" s="150" t="s">
        <v>112</v>
      </c>
      <c r="U127" s="150">
        <v>0</v>
      </c>
      <c r="V127" s="150">
        <f t="shared" si="34"/>
        <v>0</v>
      </c>
      <c r="W127" s="150"/>
      <c r="X127" s="150" t="s">
        <v>118</v>
      </c>
      <c r="Y127" s="140"/>
      <c r="Z127" s="140"/>
      <c r="AA127" s="140"/>
      <c r="AB127" s="140"/>
      <c r="AC127" s="140"/>
      <c r="AD127" s="140"/>
      <c r="AE127" s="140"/>
      <c r="AF127" s="140"/>
      <c r="AG127" s="140" t="s">
        <v>119</v>
      </c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ht="22.5" outlineLevel="1">
      <c r="A128" s="163">
        <v>109</v>
      </c>
      <c r="B128" s="164" t="s">
        <v>354</v>
      </c>
      <c r="C128" s="169" t="s">
        <v>355</v>
      </c>
      <c r="D128" s="165" t="s">
        <v>154</v>
      </c>
      <c r="E128" s="179">
        <v>452.86</v>
      </c>
      <c r="F128" s="192">
        <v>0</v>
      </c>
      <c r="G128" s="166">
        <f t="shared" si="28"/>
        <v>0</v>
      </c>
      <c r="H128" s="151"/>
      <c r="I128" s="150">
        <f t="shared" si="29"/>
        <v>0</v>
      </c>
      <c r="J128" s="151"/>
      <c r="K128" s="150">
        <f t="shared" si="30"/>
        <v>0</v>
      </c>
      <c r="L128" s="150">
        <v>21</v>
      </c>
      <c r="M128" s="150">
        <f t="shared" si="31"/>
        <v>0</v>
      </c>
      <c r="N128" s="150">
        <v>0</v>
      </c>
      <c r="O128" s="150">
        <f t="shared" si="32"/>
        <v>0</v>
      </c>
      <c r="P128" s="150">
        <v>0</v>
      </c>
      <c r="Q128" s="150">
        <f t="shared" si="33"/>
        <v>0</v>
      </c>
      <c r="R128" s="150"/>
      <c r="S128" s="150" t="s">
        <v>309</v>
      </c>
      <c r="T128" s="150" t="s">
        <v>112</v>
      </c>
      <c r="U128" s="150">
        <v>0</v>
      </c>
      <c r="V128" s="150">
        <f t="shared" si="34"/>
        <v>0</v>
      </c>
      <c r="W128" s="150"/>
      <c r="X128" s="150" t="s">
        <v>118</v>
      </c>
      <c r="Y128" s="140"/>
      <c r="Z128" s="140"/>
      <c r="AA128" s="140"/>
      <c r="AB128" s="140"/>
      <c r="AC128" s="140"/>
      <c r="AD128" s="140"/>
      <c r="AE128" s="140"/>
      <c r="AF128" s="140"/>
      <c r="AG128" s="140" t="s">
        <v>119</v>
      </c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>
      <c r="A129" s="153" t="s">
        <v>105</v>
      </c>
      <c r="B129" s="154" t="s">
        <v>75</v>
      </c>
      <c r="C129" s="168" t="s">
        <v>76</v>
      </c>
      <c r="D129" s="155"/>
      <c r="E129" s="176"/>
      <c r="F129" s="177"/>
      <c r="G129" s="158">
        <f>SUMIF(AG130:AG132,"&lt;&gt;NOR",G130:G132)</f>
        <v>0</v>
      </c>
      <c r="H129" s="152"/>
      <c r="I129" s="152">
        <f>SUM(I130:I132)</f>
        <v>0</v>
      </c>
      <c r="J129" s="152"/>
      <c r="K129" s="152">
        <f>SUM(K130:K132)</f>
        <v>0</v>
      </c>
      <c r="L129" s="152"/>
      <c r="M129" s="152">
        <f>SUM(M130:M132)</f>
        <v>0</v>
      </c>
      <c r="N129" s="152"/>
      <c r="O129" s="152">
        <f>SUM(O130:O132)</f>
        <v>0</v>
      </c>
      <c r="P129" s="152"/>
      <c r="Q129" s="152">
        <f>SUM(Q130:Q132)</f>
        <v>0</v>
      </c>
      <c r="R129" s="152"/>
      <c r="S129" s="152"/>
      <c r="T129" s="152"/>
      <c r="U129" s="152"/>
      <c r="V129" s="152">
        <f>SUM(V130:V132)</f>
        <v>45.87</v>
      </c>
      <c r="W129" s="152"/>
      <c r="X129" s="152"/>
      <c r="AG129" t="s">
        <v>106</v>
      </c>
    </row>
    <row r="130" spans="1:60" outlineLevel="1">
      <c r="A130" s="163">
        <v>110</v>
      </c>
      <c r="B130" s="164" t="s">
        <v>356</v>
      </c>
      <c r="C130" s="169" t="s">
        <v>357</v>
      </c>
      <c r="D130" s="165" t="s">
        <v>159</v>
      </c>
      <c r="E130" s="179">
        <v>93.604600000000005</v>
      </c>
      <c r="F130" s="192">
        <v>0</v>
      </c>
      <c r="G130" s="166">
        <f>ROUND(E130*F130,2)</f>
        <v>0</v>
      </c>
      <c r="H130" s="151"/>
      <c r="I130" s="150">
        <f>ROUND(E130*H130,2)</f>
        <v>0</v>
      </c>
      <c r="J130" s="151"/>
      <c r="K130" s="150">
        <f>ROUND(E130*J130,2)</f>
        <v>0</v>
      </c>
      <c r="L130" s="150">
        <v>21</v>
      </c>
      <c r="M130" s="150">
        <f>G130*(1+L130/100)</f>
        <v>0</v>
      </c>
      <c r="N130" s="150">
        <v>0</v>
      </c>
      <c r="O130" s="150">
        <f>ROUND(E130*N130,2)</f>
        <v>0</v>
      </c>
      <c r="P130" s="150">
        <v>0</v>
      </c>
      <c r="Q130" s="150">
        <f>ROUND(E130*P130,2)</f>
        <v>0</v>
      </c>
      <c r="R130" s="150"/>
      <c r="S130" s="150" t="s">
        <v>111</v>
      </c>
      <c r="T130" s="150" t="s">
        <v>111</v>
      </c>
      <c r="U130" s="150">
        <v>0.49</v>
      </c>
      <c r="V130" s="150">
        <f>ROUND(E130*U130,2)</f>
        <v>45.87</v>
      </c>
      <c r="W130" s="150"/>
      <c r="X130" s="150" t="s">
        <v>358</v>
      </c>
      <c r="Y130" s="140"/>
      <c r="Z130" s="140"/>
      <c r="AA130" s="140"/>
      <c r="AB130" s="140"/>
      <c r="AC130" s="140"/>
      <c r="AD130" s="140"/>
      <c r="AE130" s="140"/>
      <c r="AF130" s="140"/>
      <c r="AG130" s="140" t="s">
        <v>359</v>
      </c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>
      <c r="A131" s="163">
        <v>111</v>
      </c>
      <c r="B131" s="164" t="s">
        <v>360</v>
      </c>
      <c r="C131" s="169" t="s">
        <v>361</v>
      </c>
      <c r="D131" s="165" t="s">
        <v>159</v>
      </c>
      <c r="E131" s="179">
        <v>842.44140000000004</v>
      </c>
      <c r="F131" s="192">
        <v>0</v>
      </c>
      <c r="G131" s="166">
        <f>ROUND(E131*F131,2)</f>
        <v>0</v>
      </c>
      <c r="H131" s="151"/>
      <c r="I131" s="150">
        <f>ROUND(E131*H131,2)</f>
        <v>0</v>
      </c>
      <c r="J131" s="151"/>
      <c r="K131" s="150">
        <f>ROUND(E131*J131,2)</f>
        <v>0</v>
      </c>
      <c r="L131" s="150">
        <v>21</v>
      </c>
      <c r="M131" s="150">
        <f>G131*(1+L131/100)</f>
        <v>0</v>
      </c>
      <c r="N131" s="150">
        <v>0</v>
      </c>
      <c r="O131" s="150">
        <f>ROUND(E131*N131,2)</f>
        <v>0</v>
      </c>
      <c r="P131" s="150">
        <v>0</v>
      </c>
      <c r="Q131" s="150">
        <f>ROUND(E131*P131,2)</f>
        <v>0</v>
      </c>
      <c r="R131" s="150"/>
      <c r="S131" s="150" t="s">
        <v>111</v>
      </c>
      <c r="T131" s="150" t="s">
        <v>111</v>
      </c>
      <c r="U131" s="150">
        <v>0</v>
      </c>
      <c r="V131" s="150">
        <f>ROUND(E131*U131,2)</f>
        <v>0</v>
      </c>
      <c r="W131" s="150"/>
      <c r="X131" s="150" t="s">
        <v>358</v>
      </c>
      <c r="Y131" s="140"/>
      <c r="Z131" s="140"/>
      <c r="AA131" s="140"/>
      <c r="AB131" s="140"/>
      <c r="AC131" s="140"/>
      <c r="AD131" s="140"/>
      <c r="AE131" s="140"/>
      <c r="AF131" s="140"/>
      <c r="AG131" s="140" t="s">
        <v>359</v>
      </c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outlineLevel="1">
      <c r="A132" s="159">
        <v>112</v>
      </c>
      <c r="B132" s="160" t="s">
        <v>362</v>
      </c>
      <c r="C132" s="170" t="s">
        <v>363</v>
      </c>
      <c r="D132" s="161" t="s">
        <v>159</v>
      </c>
      <c r="E132" s="178">
        <v>93.604600000000005</v>
      </c>
      <c r="F132" s="193">
        <v>0</v>
      </c>
      <c r="G132" s="162">
        <f>ROUND(E132*F132,2)</f>
        <v>0</v>
      </c>
      <c r="H132" s="151"/>
      <c r="I132" s="150">
        <f>ROUND(E132*H132,2)</f>
        <v>0</v>
      </c>
      <c r="J132" s="151"/>
      <c r="K132" s="150">
        <f>ROUND(E132*J132,2)</f>
        <v>0</v>
      </c>
      <c r="L132" s="150">
        <v>21</v>
      </c>
      <c r="M132" s="150">
        <f>G132*(1+L132/100)</f>
        <v>0</v>
      </c>
      <c r="N132" s="150">
        <v>0</v>
      </c>
      <c r="O132" s="150">
        <f>ROUND(E132*N132,2)</f>
        <v>0</v>
      </c>
      <c r="P132" s="150">
        <v>0</v>
      </c>
      <c r="Q132" s="150">
        <f>ROUND(E132*P132,2)</f>
        <v>0</v>
      </c>
      <c r="R132" s="150"/>
      <c r="S132" s="150" t="s">
        <v>111</v>
      </c>
      <c r="T132" s="150" t="s">
        <v>111</v>
      </c>
      <c r="U132" s="150">
        <v>0</v>
      </c>
      <c r="V132" s="150">
        <f>ROUND(E132*U132,2)</f>
        <v>0</v>
      </c>
      <c r="W132" s="150"/>
      <c r="X132" s="150" t="s">
        <v>358</v>
      </c>
      <c r="Y132" s="140"/>
      <c r="Z132" s="140"/>
      <c r="AA132" s="140"/>
      <c r="AB132" s="140"/>
      <c r="AC132" s="140"/>
      <c r="AD132" s="140"/>
      <c r="AE132" s="140"/>
      <c r="AF132" s="140"/>
      <c r="AG132" s="140" t="s">
        <v>359</v>
      </c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>
      <c r="A133" s="3"/>
      <c r="B133" s="4"/>
      <c r="C133" s="172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v>15</v>
      </c>
      <c r="AF133">
        <v>21</v>
      </c>
      <c r="AG133" t="s">
        <v>92</v>
      </c>
    </row>
    <row r="134" spans="1:60">
      <c r="A134" s="143"/>
      <c r="B134" s="144" t="s">
        <v>30</v>
      </c>
      <c r="C134" s="173"/>
      <c r="D134" s="145"/>
      <c r="E134" s="146"/>
      <c r="F134" s="146"/>
      <c r="G134" s="167">
        <f>G8+G10+G36+G51+G56+G81+G84+G89+G106+G108+G112+G118+G129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f>SUMIF(L7:L132,AE133,G7:G132)</f>
        <v>0</v>
      </c>
      <c r="AF134">
        <f>SUMIF(L7:L132,AF133,G7:G132)</f>
        <v>0</v>
      </c>
      <c r="AG134" t="s">
        <v>364</v>
      </c>
    </row>
    <row r="135" spans="1:60">
      <c r="A135" s="3"/>
      <c r="B135" s="4"/>
      <c r="C135" s="172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>
      <c r="A136" s="3"/>
      <c r="B136" s="4"/>
      <c r="C136" s="172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60">
      <c r="A137" s="271" t="s">
        <v>365</v>
      </c>
      <c r="B137" s="271"/>
      <c r="C137" s="272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>
      <c r="A138" s="252"/>
      <c r="B138" s="253"/>
      <c r="C138" s="254"/>
      <c r="D138" s="253"/>
      <c r="E138" s="253"/>
      <c r="F138" s="253"/>
      <c r="G138" s="25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G138" t="s">
        <v>366</v>
      </c>
    </row>
    <row r="139" spans="1:60">
      <c r="A139" s="256"/>
      <c r="B139" s="257"/>
      <c r="C139" s="258"/>
      <c r="D139" s="257"/>
      <c r="E139" s="257"/>
      <c r="F139" s="257"/>
      <c r="G139" s="25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>
      <c r="A140" s="256"/>
      <c r="B140" s="257"/>
      <c r="C140" s="258"/>
      <c r="D140" s="257"/>
      <c r="E140" s="257"/>
      <c r="F140" s="257"/>
      <c r="G140" s="25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>
      <c r="A141" s="256"/>
      <c r="B141" s="257"/>
      <c r="C141" s="258"/>
      <c r="D141" s="257"/>
      <c r="E141" s="257"/>
      <c r="F141" s="257"/>
      <c r="G141" s="25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>
      <c r="A142" s="260"/>
      <c r="B142" s="261"/>
      <c r="C142" s="262"/>
      <c r="D142" s="261"/>
      <c r="E142" s="261"/>
      <c r="F142" s="261"/>
      <c r="G142" s="26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>
      <c r="A143" s="3"/>
      <c r="B143" s="4"/>
      <c r="C143" s="172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>
      <c r="C144" s="174"/>
      <c r="D144" s="10"/>
      <c r="AG144" t="s">
        <v>367</v>
      </c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38:G142"/>
    <mergeCell ref="A1:G1"/>
    <mergeCell ref="C2:G2"/>
    <mergeCell ref="C3:G3"/>
    <mergeCell ref="C4:G4"/>
    <mergeCell ref="A137:C1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PC</cp:lastModifiedBy>
  <cp:lastPrinted>2021-11-02T17:18:40Z</cp:lastPrinted>
  <dcterms:created xsi:type="dcterms:W3CDTF">2009-04-08T07:15:50Z</dcterms:created>
  <dcterms:modified xsi:type="dcterms:W3CDTF">2021-11-02T17:33:04Z</dcterms:modified>
</cp:coreProperties>
</file>