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eplovodní kanál" sheetId="2" r:id="rId2"/>
    <sheet name="02 - Komunikace" sheetId="3" r:id="rId3"/>
    <sheet name="03 - Odpadní kanalizace" sheetId="4" r:id="rId4"/>
    <sheet name="04 - Retenční nádrž + šachty" sheetId="5" r:id="rId5"/>
    <sheet name="05 - Dešťová kanalizace" sheetId="6" r:id="rId6"/>
    <sheet name="06 - VRN" sheetId="7" r:id="rId7"/>
  </sheets>
  <definedNames>
    <definedName name="_xlnm.Print_Area" localSheetId="0">'Rekapitulace stavby'!$D$4:$AO$76,'Rekapitulace stavby'!$C$82:$AQ$101</definedName>
    <definedName name="_xlnm._FilterDatabase" localSheetId="1" hidden="1">'01 - Teplovodní kanál'!$C$124:$K$162</definedName>
    <definedName name="_xlnm.Print_Area" localSheetId="1">'01 - Teplovodní kanál'!$C$4:$J$76,'01 - Teplovodní kanál'!$C$82:$J$106,'01 - Teplovodní kanál'!$C$112:$J$162</definedName>
    <definedName name="_xlnm._FilterDatabase" localSheetId="2" hidden="1">'02 - Komunikace'!$C$120:$K$139</definedName>
    <definedName name="_xlnm.Print_Area" localSheetId="2">'02 - Komunikace'!$C$4:$J$76,'02 - Komunikace'!$C$82:$J$102,'02 - Komunikace'!$C$108:$J$139</definedName>
    <definedName name="_xlnm._FilterDatabase" localSheetId="3" hidden="1">'03 - Odpadní kanalizace'!$C$122:$K$152</definedName>
    <definedName name="_xlnm.Print_Area" localSheetId="3">'03 - Odpadní kanalizace'!$C$4:$J$76,'03 - Odpadní kanalizace'!$C$82:$J$104,'03 - Odpadní kanalizace'!$C$110:$J$152</definedName>
    <definedName name="_xlnm._FilterDatabase" localSheetId="4" hidden="1">'04 - Retenční nádrž + šachty'!$C$120:$K$168</definedName>
    <definedName name="_xlnm.Print_Area" localSheetId="4">'04 - Retenční nádrž + šachty'!$C$4:$J$76,'04 - Retenční nádrž + šachty'!$C$82:$J$102,'04 - Retenční nádrž + šachty'!$C$108:$J$168</definedName>
    <definedName name="_xlnm._FilterDatabase" localSheetId="5" hidden="1">'05 - Dešťová kanalizace'!$C$120:$K$143</definedName>
    <definedName name="_xlnm.Print_Area" localSheetId="5">'05 - Dešťová kanalizace'!$C$4:$J$76,'05 - Dešťová kanalizace'!$C$82:$J$102,'05 - Dešťová kanalizace'!$C$108:$J$143</definedName>
    <definedName name="_xlnm._FilterDatabase" localSheetId="6" hidden="1">'06 - VRN'!$C$124:$K$151</definedName>
    <definedName name="_xlnm.Print_Area" localSheetId="6">'06 - VRN'!$C$4:$J$76,'06 - VRN'!$C$82:$J$106,'06 - VRN'!$C$112:$J$151</definedName>
    <definedName name="_xlnm.Print_Titles" localSheetId="0">'Rekapitulace stavby'!$92:$92</definedName>
    <definedName name="_xlnm.Print_Titles" localSheetId="1">'01 - Teplovodní kanál'!$124:$124</definedName>
    <definedName name="_xlnm.Print_Titles" localSheetId="2">'02 - Komunikace'!$120:$120</definedName>
    <definedName name="_xlnm.Print_Titles" localSheetId="3">'03 - Odpadní kanalizace'!$122:$122</definedName>
    <definedName name="_xlnm.Print_Titles" localSheetId="4">'04 - Retenční nádrž + šachty'!$120:$120</definedName>
    <definedName name="_xlnm.Print_Titles" localSheetId="5">'05 - Dešťová kanalizace'!$120:$120</definedName>
    <definedName name="_xlnm.Print_Titles" localSheetId="6">'06 - VRN'!$124:$124</definedName>
  </definedNames>
  <calcPr fullCalcOnLoad="1"/>
</workbook>
</file>

<file path=xl/sharedStrings.xml><?xml version="1.0" encoding="utf-8"?>
<sst xmlns="http://schemas.openxmlformats.org/spreadsheetml/2006/main" count="3013" uniqueCount="492">
  <si>
    <t>Export Komplet</t>
  </si>
  <si>
    <t/>
  </si>
  <si>
    <t>2.0</t>
  </si>
  <si>
    <t>ZAMOK</t>
  </si>
  <si>
    <t>False</t>
  </si>
  <si>
    <t>{8d37f1f0-a5c1-4a3a-bb59-4fd8baa4e003}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</si>
  <si>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</si>
  <si>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</si>
  <si>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</si>
  <si>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</si>
  <si>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</si>
  <si>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</si>
  <si>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</si>
  <si>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</si>
  <si>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</si>
  <si>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</si>
  <si>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</si>
  <si>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Kopie - VOŠ Benešov</t>
  </si>
  <si>
    <t>KSO:</t>
  </si>
  <si>
    <t>CC-CZ:</t>
  </si>
  <si>
    <t>Místo:</t>
  </si>
  <si>
    <t xml:space="preserve"> </t>
  </si>
  <si>
    <t>Datum:</t>
  </si>
  <si>
    <t>16. 5. 2022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</si>
  <si>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</si>
  <si>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</si>
  <si>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</si>
  <si>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</si>
  <si>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</si>
  <si>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</si>
  <si>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</si>
  <si>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</si>
  <si>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</si>
  <si>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</si>
  <si>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</si>
  <si>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</si>
  <si>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</si>
  <si>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</si>
  <si>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</si>
  <si>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</si>
  <si>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</si>
  <si>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</si>
  <si>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</si>
  <si>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</si>
  <si>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</si>
  <si>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</si>
  <si>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</si>
  <si>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</si>
  <si>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</si>
  <si>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</si>
  <si>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</si>
  <si>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</si>
  <si>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</si>
  <si>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</si>
  <si>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</si>
  <si>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</si>
  <si>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</si>
  <si>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</si>
  <si>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</si>
  <si>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</si>
  <si>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</si>
  <si>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</si>
  <si>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</si>
  <si>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</si>
  <si>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</si>
  <si>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</si>
  <si>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</si>
  <si>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</si>
  <si>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</si>
  <si>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</si>
  <si>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</si>
  <si>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</si>
  <si>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</si>
  <si>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</si>
  <si>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</si>
  <si>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</si>
  <si>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</si>
  <si>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01</t>
  </si>
  <si>
    <t>Teplovodní kanál</t>
  </si>
  <si>
    <t>STA</t>
  </si>
  <si>
    <t>1</t>
  </si>
  <si>
    <t>{5583d40e-3bc8-49eb-818d-832c0f16451a}</t>
  </si>
  <si>
    <t>2</t>
  </si>
  <si>
    <t>02</t>
  </si>
  <si>
    <t>Komunikace</t>
  </si>
  <si>
    <t>{b0c0766d-4620-4f5a-9b1e-2cd3f0893dee}</t>
  </si>
  <si>
    <t>03</t>
  </si>
  <si>
    <t>Odpadní kanalizace</t>
  </si>
  <si>
    <t>{bd75c3da-5fa2-491d-82c1-269bb4326c4a}</t>
  </si>
  <si>
    <t>04</t>
  </si>
  <si>
    <t>Retenční nádrž + šachty</t>
  </si>
  <si>
    <t>{06922838-c172-471c-adf9-e9e1ac8e2837}</t>
  </si>
  <si>
    <t>05</t>
  </si>
  <si>
    <t>Dešťová kanalizace</t>
  </si>
  <si>
    <t>{ba13e1db-9eee-420e-b264-165c707c0c12}</t>
  </si>
  <si>
    <t>06</t>
  </si>
  <si>
    <t>VRN</t>
  </si>
  <si>
    <t>{c775ac70-c025-4fe2-b51a-34cdc59c421e}</t>
  </si>
  <si>
    <t>KRYCÍ LIST SOUPISU PRACÍ</t>
  </si>
  <si>
    <t>Objekt:</t>
  </si>
  <si>
    <t>01 - Teplovodní kanál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</si>
  <si>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</si>
  <si>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</si>
  <si>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</si>
  <si>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</si>
  <si>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</si>
  <si>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</si>
  <si>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</si>
  <si>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</si>
  <si>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</si>
  <si>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</si>
  <si>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</si>
  <si>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</si>
  <si>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</si>
  <si>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</si>
  <si>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</si>
  <si>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</si>
  <si>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</si>
  <si>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</si>
  <si>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</si>
  <si>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</si>
  <si>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</si>
  <si>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</si>
  <si>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</si>
  <si>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</si>
  <si>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</si>
  <si>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</si>
  <si>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</si>
  <si>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</si>
  <si>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</si>
  <si>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</si>
  <si>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</si>
  <si>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</si>
  <si>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132451254</t>
  </si>
  <si>
    <t>Hloubení rýh nezapažených š do 2000 mm v hornině třídy těžitelnosti II, skupiny 5 objem do 500 m3 strojně</t>
  </si>
  <si>
    <t>m3</t>
  </si>
  <si>
    <t>4</t>
  </si>
  <si>
    <t>174151101</t>
  </si>
  <si>
    <t>Zásyp jam, šachet rýh nebo kolem objektů sypaninou se zhutněním</t>
  </si>
  <si>
    <t>3</t>
  </si>
  <si>
    <t>M</t>
  </si>
  <si>
    <t>58344197</t>
  </si>
  <si>
    <t>štěrkodrť frakce 0/63</t>
  </si>
  <si>
    <t>t</t>
  </si>
  <si>
    <t>8</t>
  </si>
  <si>
    <t>6</t>
  </si>
  <si>
    <t>122702119</t>
  </si>
  <si>
    <t>Příplatek za lepivost k odkopávkám a prokopávkám výsypek rozpojitelných bez předchozího rozrušení</t>
  </si>
  <si>
    <t>5</t>
  </si>
  <si>
    <t>161102111</t>
  </si>
  <si>
    <t>Svislé přemístění výkopku do 2,5 m</t>
  </si>
  <si>
    <t>10</t>
  </si>
  <si>
    <t>9</t>
  </si>
  <si>
    <t>Ostatní konstrukce a práce, bourání</t>
  </si>
  <si>
    <t>R045874</t>
  </si>
  <si>
    <t>Odstranění stávajícího kanálu</t>
  </si>
  <si>
    <t>m</t>
  </si>
  <si>
    <t>12</t>
  </si>
  <si>
    <t>P</t>
  </si>
  <si>
    <t>Poznámka k položce:
Poznámka k položce: Poznámka k položce: Položka obsahuje :  - odstranění stropní desky - odstranění ŽB sěny kanálu a dna kanálu - naložení suti - vnitrostaveništní doprava suti  odvoz suti na skládku do 20 km - poplatek za skládkovné</t>
  </si>
  <si>
    <t>7</t>
  </si>
  <si>
    <t>R9547850</t>
  </si>
  <si>
    <t>Kanál pro teplovod</t>
  </si>
  <si>
    <t>14</t>
  </si>
  <si>
    <t>Poznámka k položce:
Poznámka k položce: Poznámka k položce: Položka obsahuje :   bednění ŽB desky dodávku a montáž výztuže ŽB desky dodávku betonu, provedení betonáže  bednění stěn kanálu dodávku a montáž výztuže stěn kanálu  dodávku betonu, provedení betonáže stěn kanálu  přesuny hmot dodávku a montáž hydroizolace vč. penetrace bednění stropní desky, dodávku a montáž výztuže stropní desky dodávku betonu, provedení betonáže stropní desky dodávku a provedení vyrovnávacího potěru dodávku a montáž hydroizolace vč. penetrace na vyrovnávací otěr cementový potěr dodávka a montáž nopové fólie násyp ze štěrkodrti tl.50 mm vč. dodávky štěrkodri</t>
  </si>
  <si>
    <t>PSV</t>
  </si>
  <si>
    <t>Práce a dodávky PSV</t>
  </si>
  <si>
    <t>713</t>
  </si>
  <si>
    <t>Izolace tepelné</t>
  </si>
  <si>
    <t>713461841</t>
  </si>
  <si>
    <t>Odstranění izolace tepelné ohybů potrubními pouzdry uchycenými sponami tl do 100 mm</t>
  </si>
  <si>
    <t>16</t>
  </si>
  <si>
    <t>28355324</t>
  </si>
  <si>
    <t>páska lepící AL folie  5cm x 50m pro tepelně izolační pásy</t>
  </si>
  <si>
    <t>32</t>
  </si>
  <si>
    <t>18</t>
  </si>
  <si>
    <t>63154034</t>
  </si>
  <si>
    <t>pouzdro izolační potrubní z minerální vlny s Al fólií max. 250/100°C 108/60mm</t>
  </si>
  <si>
    <t>20</t>
  </si>
  <si>
    <t>11</t>
  </si>
  <si>
    <t>998713101</t>
  </si>
  <si>
    <t>Přesun hmot tonážní pro izolace tepelné v objektech v do 6 m</t>
  </si>
  <si>
    <t>22</t>
  </si>
  <si>
    <t>997013814</t>
  </si>
  <si>
    <t>Poplatek za uložení na skládce (skládkovné) stavebního odpadu izolací kód odpadu 17 06 04</t>
  </si>
  <si>
    <t>24</t>
  </si>
  <si>
    <t>13</t>
  </si>
  <si>
    <t>998713194</t>
  </si>
  <si>
    <t>Příplatek k přesunu hmot tonážní 713 za zvětšený přesun do 1000 m</t>
  </si>
  <si>
    <t>26</t>
  </si>
  <si>
    <t>733</t>
  </si>
  <si>
    <t>Ústřední vytápění - rozvodné potrubí</t>
  </si>
  <si>
    <t>733120832</t>
  </si>
  <si>
    <t>Demontáž potrubí ocelového hladkého do D 133</t>
  </si>
  <si>
    <t>28</t>
  </si>
  <si>
    <t>733121168</t>
  </si>
  <si>
    <t>Potrubí ocelové hladké bezešvé nízkotlaké nebo středotlaké D 108x4,0 včetně tvarek a montáže</t>
  </si>
  <si>
    <t>30</t>
  </si>
  <si>
    <t>733123128</t>
  </si>
  <si>
    <t>Příplatek k potrubí ocelovému hladkému za zhotovení přípojky z trubek ocelových hladkých D 108x4,0</t>
  </si>
  <si>
    <t>kus</t>
  </si>
  <si>
    <t>17</t>
  </si>
  <si>
    <t>733194820</t>
  </si>
  <si>
    <t>Rozřezání konzoly, podpěry nebo výložníku pro potrubí z U profilu do U 10</t>
  </si>
  <si>
    <t>34</t>
  </si>
  <si>
    <t>733890801</t>
  </si>
  <si>
    <t>Přemístění potrubí demontovaného vodorovně do 100 m</t>
  </si>
  <si>
    <t>36</t>
  </si>
  <si>
    <t>734</t>
  </si>
  <si>
    <t>Ústřední vytápění - armatury</t>
  </si>
  <si>
    <t>19</t>
  </si>
  <si>
    <t>734100812</t>
  </si>
  <si>
    <t>Demontáž armatury přírubové se dvěma přírubami do DN 100</t>
  </si>
  <si>
    <t>38</t>
  </si>
  <si>
    <t>734890801</t>
  </si>
  <si>
    <t>Přemístění demontovaných armatur vodorovně do 100 m v objektech výšky do 6 m</t>
  </si>
  <si>
    <t>40</t>
  </si>
  <si>
    <t>767</t>
  </si>
  <si>
    <t>Konstrukce zámečnické</t>
  </si>
  <si>
    <t>767995111</t>
  </si>
  <si>
    <t>Montáž atypických zámečnických konstrukcí hmotnosti</t>
  </si>
  <si>
    <t>kg</t>
  </si>
  <si>
    <t>42</t>
  </si>
  <si>
    <t>13010910</t>
  </si>
  <si>
    <t>ocel profilová UE 100 jakost 11 375</t>
  </si>
  <si>
    <t>44</t>
  </si>
  <si>
    <t>23</t>
  </si>
  <si>
    <t>42392464</t>
  </si>
  <si>
    <t>podpěra kluzná DN 100</t>
  </si>
  <si>
    <t>46</t>
  </si>
  <si>
    <t>42390535</t>
  </si>
  <si>
    <t>objímka ocelová dvojdílná DN 100</t>
  </si>
  <si>
    <t>48</t>
  </si>
  <si>
    <t>783</t>
  </si>
  <si>
    <t>Dokončovací práce - nátěry</t>
  </si>
  <si>
    <t>25</t>
  </si>
  <si>
    <t>783614661</t>
  </si>
  <si>
    <t>Základní antikorozní jednonásobný syntetický potrubí DN do 100 mm</t>
  </si>
  <si>
    <t>50</t>
  </si>
  <si>
    <t>783615561</t>
  </si>
  <si>
    <t>Mezinátěr jednonásobný syntetický nátěr potrubí DN do 100 mm</t>
  </si>
  <si>
    <t>52</t>
  </si>
  <si>
    <t>02 - Komunikace</t>
  </si>
  <si>
    <t xml:space="preserve">    5 - Komunikace pozemní</t>
  </si>
  <si>
    <t xml:space="preserve">    997 - Přesun sutě</t>
  </si>
  <si>
    <t>113154225</t>
  </si>
  <si>
    <t>Frézování živičného krytu tl 200 mm pruh š 1 m pl do 1000 m2 bez překážek v trase</t>
  </si>
  <si>
    <t>m2</t>
  </si>
  <si>
    <t>Komunikace pozemní</t>
  </si>
  <si>
    <t>565171113</t>
  </si>
  <si>
    <t>Vyrovnání povrchu dosavadních podkladů obalovaným kamenivem ACP (OK) tl 120 mm</t>
  </si>
  <si>
    <t>573312511</t>
  </si>
  <si>
    <t>Prolití podkladu asfaltem v množství 6 kg/m2</t>
  </si>
  <si>
    <t>577165141</t>
  </si>
  <si>
    <t>Asfaltový beton vrstva obrusná ACO 16 (ABH) tl 70 mm š přes 3 m z modifikovaného asfaltu</t>
  </si>
  <si>
    <t>916131213</t>
  </si>
  <si>
    <t>Osazení silničního obrubníku betonového stojatého s boční opěrou do lože z betonu prostého</t>
  </si>
  <si>
    <t>59217017</t>
  </si>
  <si>
    <t>obrubník betonový chodníkový 1000x100x250mm</t>
  </si>
  <si>
    <t>916991121</t>
  </si>
  <si>
    <t>Lože pod obrubníky, krajníky nebo obruby z dlažebních kostek z betonu prostého</t>
  </si>
  <si>
    <t>919735112</t>
  </si>
  <si>
    <t>Řezání stávajícího živičného krytu hl do 100 mm</t>
  </si>
  <si>
    <t>963015121</t>
  </si>
  <si>
    <t>Demontáž prefabrikovaných krycích desek kanálů, šachet nebo žump do hmotnosti 0,09 t</t>
  </si>
  <si>
    <t>963015121.1</t>
  </si>
  <si>
    <t>Zpětná montáž prefabrikovaných krycích desek kanálů, šachet nebo žump do hmotnosti 0,09 t</t>
  </si>
  <si>
    <t>997</t>
  </si>
  <si>
    <t>Přesun sutě</t>
  </si>
  <si>
    <t>997221571</t>
  </si>
  <si>
    <t>Vodorovná doprava vybouraných hmot do 1 km</t>
  </si>
  <si>
    <t>997221612</t>
  </si>
  <si>
    <t>Nakládání vybouraných hmot na dopravní prostředky pro vodorovnou dopravu</t>
  </si>
  <si>
    <t>997221645</t>
  </si>
  <si>
    <t>Poplatek za uložení na skládce (skládkovné) odpadu asfaltového bez dehtu kód odpadu 17 03 02</t>
  </si>
  <si>
    <t>03 - Odpadní kanalizace</t>
  </si>
  <si>
    <t xml:space="preserve">    2 - Zakládání</t>
  </si>
  <si>
    <t xml:space="preserve">    721 - Splašková kanalizace- PVC KG</t>
  </si>
  <si>
    <t xml:space="preserve">    415 - Objekt 06- Výměna stoupací potrubí</t>
  </si>
  <si>
    <t xml:space="preserve">    781 - Dokončovací práce - obklady</t>
  </si>
  <si>
    <t>151101102</t>
  </si>
  <si>
    <t>Zřízení příložného pažení a rozepření stěn rýh hl do 4 m</t>
  </si>
  <si>
    <t>151101112</t>
  </si>
  <si>
    <t>Odstranění příložného pažení a rozepření stěn rýh hl do 4 m</t>
  </si>
  <si>
    <t>162211321R</t>
  </si>
  <si>
    <t>Naložení výkopku na dopravní prostředek</t>
  </si>
  <si>
    <t>162751137</t>
  </si>
  <si>
    <t>Vodorovné přemístění do 10000 m výkopku/sypaniny z horniny třídy těžitelnosti II, skupiny 4 a 5</t>
  </si>
  <si>
    <t>171201231</t>
  </si>
  <si>
    <t>Poplatek za uložení zeminy a kamení na recyklační skládce (skládkovné) kód odpadu 17 05 04</t>
  </si>
  <si>
    <t>181411131</t>
  </si>
  <si>
    <t>Založení parkového trávníku výsevem plochy do 1000 m2 v rovině a ve svahu do 1:5</t>
  </si>
  <si>
    <t>214500211</t>
  </si>
  <si>
    <t>Zřízení výplně rýh s drenážním potrubím do DN 200 štěrkopískem v do 550 mm</t>
  </si>
  <si>
    <t>Zakládání</t>
  </si>
  <si>
    <t>00572410</t>
  </si>
  <si>
    <t>osivo směs travní parková</t>
  </si>
  <si>
    <t>721</t>
  </si>
  <si>
    <t>Splašková kanalizace- PVC KG</t>
  </si>
  <si>
    <t>721173406.1</t>
  </si>
  <si>
    <t>Potrubí kanalizační z PVC SN 8 DN 400 včetně tvarovek a montáže</t>
  </si>
  <si>
    <t>415</t>
  </si>
  <si>
    <t>Objekt 06- Výměna stoupací potrubí</t>
  </si>
  <si>
    <t>R00574</t>
  </si>
  <si>
    <t>Demontáž stávajícího litinového potrubí</t>
  </si>
  <si>
    <t>kpl</t>
  </si>
  <si>
    <t>R00575</t>
  </si>
  <si>
    <t>Nové svodné potrubí PVC KG DN100</t>
  </si>
  <si>
    <t>781</t>
  </si>
  <si>
    <t>Dokončovací práce - obklady</t>
  </si>
  <si>
    <t>781111011</t>
  </si>
  <si>
    <t>Ometení (oprášení) stěny při přípravě podkladu</t>
  </si>
  <si>
    <t>1301781399</t>
  </si>
  <si>
    <t>781121011</t>
  </si>
  <si>
    <t>Nátěr penetrační na stěnu</t>
  </si>
  <si>
    <t>-2051845709</t>
  </si>
  <si>
    <t>781131112</t>
  </si>
  <si>
    <t>Izolace pod obklad nátěrem nebo stěrkou ve dvou vrstvách</t>
  </si>
  <si>
    <t>914446372</t>
  </si>
  <si>
    <t>781474113</t>
  </si>
  <si>
    <t>Montáž obkladů vnitřních keramických hladkých přes 12 do 19 ks/m2 lepených flexibilním lepidlem</t>
  </si>
  <si>
    <t>-710843772</t>
  </si>
  <si>
    <t>59761071</t>
  </si>
  <si>
    <t>obklad keramický hladký přes 12 do 19ks/m2</t>
  </si>
  <si>
    <t>-1541428027</t>
  </si>
  <si>
    <t>781495211</t>
  </si>
  <si>
    <t>Čištění vnitřních ploch stěn po provedení obkladu chemickými prostředky</t>
  </si>
  <si>
    <t>1583016751</t>
  </si>
  <si>
    <t>04 - Retenční nádrž + šachty</t>
  </si>
  <si>
    <t xml:space="preserve">    2 - Šachty</t>
  </si>
  <si>
    <t xml:space="preserve">    8 - Trubní vedení</t>
  </si>
  <si>
    <t xml:space="preserve">    3 - Retence</t>
  </si>
  <si>
    <t>132451255</t>
  </si>
  <si>
    <t>Hloubení rýh nezapažených š do 2000 mm v hornině třídy těžitelnosti II, skupiny 5 objem do 1000 m3 strojně</t>
  </si>
  <si>
    <t>161102112</t>
  </si>
  <si>
    <t>Svislé přemístění výkopku do 4,0 m</t>
  </si>
  <si>
    <t>58344171</t>
  </si>
  <si>
    <t>štěrkodrť frakce 0/32</t>
  </si>
  <si>
    <t>58343872</t>
  </si>
  <si>
    <t>kamenivo drcené hrubé frakce 8/16</t>
  </si>
  <si>
    <t>58341341</t>
  </si>
  <si>
    <t>kamenivo drcené drobné frakce 0/4</t>
  </si>
  <si>
    <t>28322012</t>
  </si>
  <si>
    <t>fólie hydroizolační mPVC mechanicky kotvená tl 1,5mm šedá</t>
  </si>
  <si>
    <t>Šachty</t>
  </si>
  <si>
    <t>R00155</t>
  </si>
  <si>
    <t>Šachta korugovaná roura 1000/2400</t>
  </si>
  <si>
    <t>R00156</t>
  </si>
  <si>
    <t>Plastový konus D600</t>
  </si>
  <si>
    <t>R00157</t>
  </si>
  <si>
    <t>Těsnění D600 pro teleskop a betonový prstenec</t>
  </si>
  <si>
    <t>R00158</t>
  </si>
  <si>
    <t>Poklop litinový 600/D400</t>
  </si>
  <si>
    <t>R00159</t>
  </si>
  <si>
    <t>Konus přechodový D1000 NG</t>
  </si>
  <si>
    <t>R00160</t>
  </si>
  <si>
    <t>Žebřík 1000 NG, l=1,63 včetně příslušenství</t>
  </si>
  <si>
    <t>R00161</t>
  </si>
  <si>
    <t>Dno 1000 NG KG 200 přímé</t>
  </si>
  <si>
    <t>R00162</t>
  </si>
  <si>
    <t>Těsnění 1000 K šachtové rouře</t>
  </si>
  <si>
    <t>R00163</t>
  </si>
  <si>
    <t>Žebřík 1000 NG, L=2,83 včetně příslušenství</t>
  </si>
  <si>
    <t>56241655</t>
  </si>
  <si>
    <t>Sada pro připojení obsahující ponorné a sací čerpadlo s automat. spínáním , sací hadici s plovákem, box na připojení zavlažovacího systému</t>
  </si>
  <si>
    <t>R00164</t>
  </si>
  <si>
    <t>Kompletní montáž šachty</t>
  </si>
  <si>
    <t>Trubní vedení</t>
  </si>
  <si>
    <t>27</t>
  </si>
  <si>
    <t>877265271</t>
  </si>
  <si>
    <t>Montáž lapače střešních splavenin z tvrdého PVC-systém KG DN 110</t>
  </si>
  <si>
    <t>54</t>
  </si>
  <si>
    <t>56231163</t>
  </si>
  <si>
    <t>lapač střešních splavenin se zápachovou klapkou a lapacím košem DN 125/110</t>
  </si>
  <si>
    <t>56</t>
  </si>
  <si>
    <t>Retence</t>
  </si>
  <si>
    <t>29</t>
  </si>
  <si>
    <t>R00485</t>
  </si>
  <si>
    <t>Plastový akumulační box 600x400 mm</t>
  </si>
  <si>
    <t>58</t>
  </si>
  <si>
    <t>R00486</t>
  </si>
  <si>
    <t>Dno plastové 600 mm</t>
  </si>
  <si>
    <t>60</t>
  </si>
  <si>
    <t>31</t>
  </si>
  <si>
    <t>R00487</t>
  </si>
  <si>
    <t>Boční deska plastová 400 mm</t>
  </si>
  <si>
    <t>62</t>
  </si>
  <si>
    <t>R00488</t>
  </si>
  <si>
    <t>Vstupní hrdlo plastové 200/315 mm</t>
  </si>
  <si>
    <t>64</t>
  </si>
  <si>
    <t>33</t>
  </si>
  <si>
    <t>R00489</t>
  </si>
  <si>
    <t>Teleskop 425</t>
  </si>
  <si>
    <t>66</t>
  </si>
  <si>
    <t>R00490</t>
  </si>
  <si>
    <t>Poklop litinový 425/D400</t>
  </si>
  <si>
    <t>68</t>
  </si>
  <si>
    <t>35</t>
  </si>
  <si>
    <t>R00491</t>
  </si>
  <si>
    <t>Poklop litinový mříž 425/D400</t>
  </si>
  <si>
    <t>70</t>
  </si>
  <si>
    <t>R00492</t>
  </si>
  <si>
    <t>Šachtová roura korugovaná bez hrdla 425/1500 mm</t>
  </si>
  <si>
    <t>72</t>
  </si>
  <si>
    <t>37</t>
  </si>
  <si>
    <t>R00493</t>
  </si>
  <si>
    <t>Šachtový adaptér plastový 425 mm</t>
  </si>
  <si>
    <t>74</t>
  </si>
  <si>
    <t>R00494</t>
  </si>
  <si>
    <t>Šachtová roura korugovaná bez hrdla 425/2000 mm</t>
  </si>
  <si>
    <t>76</t>
  </si>
  <si>
    <t>39</t>
  </si>
  <si>
    <t>56241740</t>
  </si>
  <si>
    <t>Systémová plastová spojka vsakovacích a retenčních modulů – 50ks</t>
  </si>
  <si>
    <t>78</t>
  </si>
  <si>
    <t>69311081.1</t>
  </si>
  <si>
    <t>geotextilie ochranná 300g/m2</t>
  </si>
  <si>
    <t>80</t>
  </si>
  <si>
    <t>41</t>
  </si>
  <si>
    <t>69311088.1</t>
  </si>
  <si>
    <t>geotextilie ochranná 500g/m2</t>
  </si>
  <si>
    <t>82</t>
  </si>
  <si>
    <t>R00495</t>
  </si>
  <si>
    <t>Kompletní montáž retenční nádrže</t>
  </si>
  <si>
    <t>84</t>
  </si>
  <si>
    <t>05 - Dešťová kanalizace</t>
  </si>
  <si>
    <t xml:space="preserve">    721 - Kanalizace- potrubí</t>
  </si>
  <si>
    <t>Kanalizace- potrubí</t>
  </si>
  <si>
    <t>721173315.1</t>
  </si>
  <si>
    <t>Potrubí kanalizační z PVC KG dešťové DN 110  včetně tvarovek a montáže</t>
  </si>
  <si>
    <t>721173317.1</t>
  </si>
  <si>
    <t>Potrubí kanalizační z PVC KG dešťové DN 160  včetně tvarovek a montáže</t>
  </si>
  <si>
    <t>721173317.2</t>
  </si>
  <si>
    <t>Potrubí kanalizační z PVC KG dešťové DN 200  včetně tvarovek a montáže</t>
  </si>
  <si>
    <t>998733101</t>
  </si>
  <si>
    <t>Přesun hmot tonážní pro rozvody potrubí v objektech v do 6 m</t>
  </si>
  <si>
    <t>06 -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</si>
  <si>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</si>
  <si>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</si>
  <si>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</si>
  <si>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</si>
  <si>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</si>
  <si>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</si>
  <si>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</si>
  <si>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</si>
  <si>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</si>
  <si>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</si>
  <si>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</si>
  <si>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</si>
  <si>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</si>
  <si>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</si>
  <si>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</si>
  <si>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VRN2</t>
  </si>
  <si>
    <t>Příprava staveniště</t>
  </si>
  <si>
    <t>020001000</t>
  </si>
  <si>
    <t>VRN3</t>
  </si>
  <si>
    <t>Zařízení staveniště</t>
  </si>
  <si>
    <t>030001000</t>
  </si>
  <si>
    <t>034103000</t>
  </si>
  <si>
    <t>Oplocení staveniště</t>
  </si>
  <si>
    <t>039203000</t>
  </si>
  <si>
    <t>Úprava terénu po zrušení zařízení staveniště</t>
  </si>
  <si>
    <t>VRN4</t>
  </si>
  <si>
    <t>Inženýrská činnost</t>
  </si>
  <si>
    <t>040001000</t>
  </si>
  <si>
    <t>043114000</t>
  </si>
  <si>
    <t>Zkoušky tlakové</t>
  </si>
  <si>
    <t>043144000</t>
  </si>
  <si>
    <t>Zkoušky těsnosti</t>
  </si>
  <si>
    <t>045203000</t>
  </si>
  <si>
    <t>Kompletační činnost</t>
  </si>
  <si>
    <t>045303000</t>
  </si>
  <si>
    <t>Koordinační činnost</t>
  </si>
  <si>
    <t>049303000</t>
  </si>
  <si>
    <t>Náklady vzniklé v souvislosti s předáním stavby</t>
  </si>
  <si>
    <t>VRN6</t>
  </si>
  <si>
    <t>Územní vlivy</t>
  </si>
  <si>
    <t>060001000</t>
  </si>
  <si>
    <t>063503000</t>
  </si>
  <si>
    <t>Práce ve stísněném prostoru</t>
  </si>
  <si>
    <t>VRN7</t>
  </si>
  <si>
    <t>Provozní vlivy</t>
  </si>
  <si>
    <t>070001000</t>
  </si>
  <si>
    <t>VRN8</t>
  </si>
  <si>
    <t>Přesun stavebních kapacit</t>
  </si>
  <si>
    <t>081103000</t>
  </si>
  <si>
    <t>Denní doprava pracovníků na pracoviště</t>
  </si>
  <si>
    <t>VRN9</t>
  </si>
  <si>
    <t>Ostatní náklady</t>
  </si>
  <si>
    <t>090001000</t>
  </si>
  <si>
    <t>092103001</t>
  </si>
  <si>
    <t>Náklady na zkušební provoz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</si>
</sst>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IMPORT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Kopie - VOŠ Benešov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16. 5. 2022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14</v>
      </c>
      <c r="BW94" s="114" t="s">
        <v>5</v>
      </c>
      <c r="BX94" s="114" t="s">
        <v>75</v>
      </c>
      <c r="CL94" s="114" t="s">
        <v>1</v>
      </c>
    </row>
    <row r="95" spans="1:91" s="7" customFormat="1" ht="16.5" customHeight="1">
      <c r="A95" s="116" t="s">
        <v>76</v>
      </c>
      <c r="B95" s="117"/>
      <c r="C95" s="118"/>
      <c r="D95" s="119" t="s">
        <v>77</v>
      </c>
      <c r="E95" s="119"/>
      <c r="F95" s="119"/>
      <c r="G95" s="119"/>
      <c r="H95" s="119"/>
      <c r="I95" s="120"/>
      <c r="J95" s="119" t="s">
        <v>78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Teplovodní kanál'!J30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'01 - Teplovodní kanál'!P125</f>
        <v>0</v>
      </c>
      <c r="AV95" s="125">
        <f>'01 - Teplovodní kanál'!J33</f>
        <v>0</v>
      </c>
      <c r="AW95" s="125">
        <f>'01 - Teplovodní kanál'!J34</f>
        <v>0</v>
      </c>
      <c r="AX95" s="125">
        <f>'01 - Teplovodní kanál'!J35</f>
        <v>0</v>
      </c>
      <c r="AY95" s="125">
        <f>'01 - Teplovodní kanál'!J36</f>
        <v>0</v>
      </c>
      <c r="AZ95" s="125">
        <f>'01 - Teplovodní kanál'!F33</f>
        <v>0</v>
      </c>
      <c r="BA95" s="125">
        <f>'01 - Teplovodní kanál'!F34</f>
        <v>0</v>
      </c>
      <c r="BB95" s="125">
        <f>'01 - Teplovodní kanál'!F35</f>
        <v>0</v>
      </c>
      <c r="BC95" s="125">
        <f>'01 - Teplovodní kanál'!F36</f>
        <v>0</v>
      </c>
      <c r="BD95" s="127">
        <f>'01 - Teplovodní kanál'!F37</f>
        <v>0</v>
      </c>
      <c r="BE95" s="7"/>
      <c r="BT95" s="128" t="s">
        <v>80</v>
      </c>
      <c r="BV95" s="128" t="s">
        <v>14</v>
      </c>
      <c r="BW95" s="128" t="s">
        <v>81</v>
      </c>
      <c r="BX95" s="128" t="s">
        <v>5</v>
      </c>
      <c r="CL95" s="128" t="s">
        <v>1</v>
      </c>
      <c r="CM95" s="128" t="s">
        <v>82</v>
      </c>
    </row>
    <row r="96" spans="1:91" s="7" customFormat="1" ht="16.5" customHeight="1">
      <c r="A96" s="116" t="s">
        <v>76</v>
      </c>
      <c r="B96" s="117"/>
      <c r="C96" s="118"/>
      <c r="D96" s="119" t="s">
        <v>83</v>
      </c>
      <c r="E96" s="119"/>
      <c r="F96" s="119"/>
      <c r="G96" s="119"/>
      <c r="H96" s="119"/>
      <c r="I96" s="120"/>
      <c r="J96" s="119" t="s">
        <v>84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Komunikace'!J30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79</v>
      </c>
      <c r="AR96" s="123"/>
      <c r="AS96" s="124">
        <v>0</v>
      </c>
      <c r="AT96" s="125">
        <f>ROUND(SUM(AV96:AW96),2)</f>
        <v>0</v>
      </c>
      <c r="AU96" s="126">
        <f>'02 - Komunikace'!P121</f>
        <v>0</v>
      </c>
      <c r="AV96" s="125">
        <f>'02 - Komunikace'!J33</f>
        <v>0</v>
      </c>
      <c r="AW96" s="125">
        <f>'02 - Komunikace'!J34</f>
        <v>0</v>
      </c>
      <c r="AX96" s="125">
        <f>'02 - Komunikace'!J35</f>
        <v>0</v>
      </c>
      <c r="AY96" s="125">
        <f>'02 - Komunikace'!J36</f>
        <v>0</v>
      </c>
      <c r="AZ96" s="125">
        <f>'02 - Komunikace'!F33</f>
        <v>0</v>
      </c>
      <c r="BA96" s="125">
        <f>'02 - Komunikace'!F34</f>
        <v>0</v>
      </c>
      <c r="BB96" s="125">
        <f>'02 - Komunikace'!F35</f>
        <v>0</v>
      </c>
      <c r="BC96" s="125">
        <f>'02 - Komunikace'!F36</f>
        <v>0</v>
      </c>
      <c r="BD96" s="127">
        <f>'02 - Komunikace'!F37</f>
        <v>0</v>
      </c>
      <c r="BE96" s="7"/>
      <c r="BT96" s="128" t="s">
        <v>80</v>
      </c>
      <c r="BV96" s="128" t="s">
        <v>14</v>
      </c>
      <c r="BW96" s="128" t="s">
        <v>85</v>
      </c>
      <c r="BX96" s="128" t="s">
        <v>5</v>
      </c>
      <c r="CL96" s="128" t="s">
        <v>1</v>
      </c>
      <c r="CM96" s="128" t="s">
        <v>82</v>
      </c>
    </row>
    <row r="97" spans="1:91" s="7" customFormat="1" ht="16.5" customHeight="1">
      <c r="A97" s="116" t="s">
        <v>76</v>
      </c>
      <c r="B97" s="117"/>
      <c r="C97" s="118"/>
      <c r="D97" s="119" t="s">
        <v>86</v>
      </c>
      <c r="E97" s="119"/>
      <c r="F97" s="119"/>
      <c r="G97" s="119"/>
      <c r="H97" s="119"/>
      <c r="I97" s="120"/>
      <c r="J97" s="119" t="s">
        <v>87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'03 - Odpadní kanalizace'!J30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79</v>
      </c>
      <c r="AR97" s="123"/>
      <c r="AS97" s="124">
        <v>0</v>
      </c>
      <c r="AT97" s="125">
        <f>ROUND(SUM(AV97:AW97),2)</f>
        <v>0</v>
      </c>
      <c r="AU97" s="126">
        <f>'03 - Odpadní kanalizace'!P123</f>
        <v>0</v>
      </c>
      <c r="AV97" s="125">
        <f>'03 - Odpadní kanalizace'!J33</f>
        <v>0</v>
      </c>
      <c r="AW97" s="125">
        <f>'03 - Odpadní kanalizace'!J34</f>
        <v>0</v>
      </c>
      <c r="AX97" s="125">
        <f>'03 - Odpadní kanalizace'!J35</f>
        <v>0</v>
      </c>
      <c r="AY97" s="125">
        <f>'03 - Odpadní kanalizace'!J36</f>
        <v>0</v>
      </c>
      <c r="AZ97" s="125">
        <f>'03 - Odpadní kanalizace'!F33</f>
        <v>0</v>
      </c>
      <c r="BA97" s="125">
        <f>'03 - Odpadní kanalizace'!F34</f>
        <v>0</v>
      </c>
      <c r="BB97" s="125">
        <f>'03 - Odpadní kanalizace'!F35</f>
        <v>0</v>
      </c>
      <c r="BC97" s="125">
        <f>'03 - Odpadní kanalizace'!F36</f>
        <v>0</v>
      </c>
      <c r="BD97" s="127">
        <f>'03 - Odpadní kanalizace'!F37</f>
        <v>0</v>
      </c>
      <c r="BE97" s="7"/>
      <c r="BT97" s="128" t="s">
        <v>80</v>
      </c>
      <c r="BV97" s="128" t="s">
        <v>14</v>
      </c>
      <c r="BW97" s="128" t="s">
        <v>88</v>
      </c>
      <c r="BX97" s="128" t="s">
        <v>5</v>
      </c>
      <c r="CL97" s="128" t="s">
        <v>1</v>
      </c>
      <c r="CM97" s="128" t="s">
        <v>82</v>
      </c>
    </row>
    <row r="98" spans="1:91" s="7" customFormat="1" ht="16.5" customHeight="1">
      <c r="A98" s="116" t="s">
        <v>76</v>
      </c>
      <c r="B98" s="117"/>
      <c r="C98" s="118"/>
      <c r="D98" s="119" t="s">
        <v>89</v>
      </c>
      <c r="E98" s="119"/>
      <c r="F98" s="119"/>
      <c r="G98" s="119"/>
      <c r="H98" s="119"/>
      <c r="I98" s="120"/>
      <c r="J98" s="119" t="s">
        <v>90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'04 - Retenční nádrž + šachty'!J30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79</v>
      </c>
      <c r="AR98" s="123"/>
      <c r="AS98" s="124">
        <v>0</v>
      </c>
      <c r="AT98" s="125">
        <f>ROUND(SUM(AV98:AW98),2)</f>
        <v>0</v>
      </c>
      <c r="AU98" s="126">
        <f>'04 - Retenční nádrž + šachty'!P121</f>
        <v>0</v>
      </c>
      <c r="AV98" s="125">
        <f>'04 - Retenční nádrž + šachty'!J33</f>
        <v>0</v>
      </c>
      <c r="AW98" s="125">
        <f>'04 - Retenční nádrž + šachty'!J34</f>
        <v>0</v>
      </c>
      <c r="AX98" s="125">
        <f>'04 - Retenční nádrž + šachty'!J35</f>
        <v>0</v>
      </c>
      <c r="AY98" s="125">
        <f>'04 - Retenční nádrž + šachty'!J36</f>
        <v>0</v>
      </c>
      <c r="AZ98" s="125">
        <f>'04 - Retenční nádrž + šachty'!F33</f>
        <v>0</v>
      </c>
      <c r="BA98" s="125">
        <f>'04 - Retenční nádrž + šachty'!F34</f>
        <v>0</v>
      </c>
      <c r="BB98" s="125">
        <f>'04 - Retenční nádrž + šachty'!F35</f>
        <v>0</v>
      </c>
      <c r="BC98" s="125">
        <f>'04 - Retenční nádrž + šachty'!F36</f>
        <v>0</v>
      </c>
      <c r="BD98" s="127">
        <f>'04 - Retenční nádrž + šachty'!F37</f>
        <v>0</v>
      </c>
      <c r="BE98" s="7"/>
      <c r="BT98" s="128" t="s">
        <v>80</v>
      </c>
      <c r="BV98" s="128" t="s">
        <v>14</v>
      </c>
      <c r="BW98" s="128" t="s">
        <v>91</v>
      </c>
      <c r="BX98" s="128" t="s">
        <v>5</v>
      </c>
      <c r="CL98" s="128" t="s">
        <v>1</v>
      </c>
      <c r="CM98" s="128" t="s">
        <v>82</v>
      </c>
    </row>
    <row r="99" spans="1:91" s="7" customFormat="1" ht="16.5" customHeight="1">
      <c r="A99" s="116" t="s">
        <v>76</v>
      </c>
      <c r="B99" s="117"/>
      <c r="C99" s="118"/>
      <c r="D99" s="119" t="s">
        <v>92</v>
      </c>
      <c r="E99" s="119"/>
      <c r="F99" s="119"/>
      <c r="G99" s="119"/>
      <c r="H99" s="119"/>
      <c r="I99" s="120"/>
      <c r="J99" s="119" t="s">
        <v>93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'05 - Dešťová kanalizace'!J30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79</v>
      </c>
      <c r="AR99" s="123"/>
      <c r="AS99" s="124">
        <v>0</v>
      </c>
      <c r="AT99" s="125">
        <f>ROUND(SUM(AV99:AW99),2)</f>
        <v>0</v>
      </c>
      <c r="AU99" s="126">
        <f>'05 - Dešťová kanalizace'!P121</f>
        <v>0</v>
      </c>
      <c r="AV99" s="125">
        <f>'05 - Dešťová kanalizace'!J33</f>
        <v>0</v>
      </c>
      <c r="AW99" s="125">
        <f>'05 - Dešťová kanalizace'!J34</f>
        <v>0</v>
      </c>
      <c r="AX99" s="125">
        <f>'05 - Dešťová kanalizace'!J35</f>
        <v>0</v>
      </c>
      <c r="AY99" s="125">
        <f>'05 - Dešťová kanalizace'!J36</f>
        <v>0</v>
      </c>
      <c r="AZ99" s="125">
        <f>'05 - Dešťová kanalizace'!F33</f>
        <v>0</v>
      </c>
      <c r="BA99" s="125">
        <f>'05 - Dešťová kanalizace'!F34</f>
        <v>0</v>
      </c>
      <c r="BB99" s="125">
        <f>'05 - Dešťová kanalizace'!F35</f>
        <v>0</v>
      </c>
      <c r="BC99" s="125">
        <f>'05 - Dešťová kanalizace'!F36</f>
        <v>0</v>
      </c>
      <c r="BD99" s="127">
        <f>'05 - Dešťová kanalizace'!F37</f>
        <v>0</v>
      </c>
      <c r="BE99" s="7"/>
      <c r="BT99" s="128" t="s">
        <v>80</v>
      </c>
      <c r="BV99" s="128" t="s">
        <v>14</v>
      </c>
      <c r="BW99" s="128" t="s">
        <v>94</v>
      </c>
      <c r="BX99" s="128" t="s">
        <v>5</v>
      </c>
      <c r="CL99" s="128" t="s">
        <v>1</v>
      </c>
      <c r="CM99" s="128" t="s">
        <v>82</v>
      </c>
    </row>
    <row r="100" spans="1:91" s="7" customFormat="1" ht="16.5" customHeight="1">
      <c r="A100" s="116" t="s">
        <v>76</v>
      </c>
      <c r="B100" s="117"/>
      <c r="C100" s="118"/>
      <c r="D100" s="119" t="s">
        <v>95</v>
      </c>
      <c r="E100" s="119"/>
      <c r="F100" s="119"/>
      <c r="G100" s="119"/>
      <c r="H100" s="119"/>
      <c r="I100" s="120"/>
      <c r="J100" s="119" t="s">
        <v>96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'06 - VRN'!J30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79</v>
      </c>
      <c r="AR100" s="123"/>
      <c r="AS100" s="129">
        <v>0</v>
      </c>
      <c r="AT100" s="130">
        <f>ROUND(SUM(AV100:AW100),2)</f>
        <v>0</v>
      </c>
      <c r="AU100" s="131">
        <f>'06 - VRN'!P125</f>
        <v>0</v>
      </c>
      <c r="AV100" s="130">
        <f>'06 - VRN'!J33</f>
        <v>0</v>
      </c>
      <c r="AW100" s="130">
        <f>'06 - VRN'!J34</f>
        <v>0</v>
      </c>
      <c r="AX100" s="130">
        <f>'06 - VRN'!J35</f>
        <v>0</v>
      </c>
      <c r="AY100" s="130">
        <f>'06 - VRN'!J36</f>
        <v>0</v>
      </c>
      <c r="AZ100" s="130">
        <f>'06 - VRN'!F33</f>
        <v>0</v>
      </c>
      <c r="BA100" s="130">
        <f>'06 - VRN'!F34</f>
        <v>0</v>
      </c>
      <c r="BB100" s="130">
        <f>'06 - VRN'!F35</f>
        <v>0</v>
      </c>
      <c r="BC100" s="130">
        <f>'06 - VRN'!F36</f>
        <v>0</v>
      </c>
      <c r="BD100" s="132">
        <f>'06 - VRN'!F37</f>
        <v>0</v>
      </c>
      <c r="BE100" s="7"/>
      <c r="BT100" s="128" t="s">
        <v>80</v>
      </c>
      <c r="BV100" s="128" t="s">
        <v>14</v>
      </c>
      <c r="BW100" s="128" t="s">
        <v>97</v>
      </c>
      <c r="BX100" s="128" t="s">
        <v>5</v>
      </c>
      <c r="CL100" s="128" t="s">
        <v>1</v>
      </c>
      <c r="CM100" s="128" t="s">
        <v>82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17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Teplovodní kanál'!C2" display="/"/>
    <hyperlink ref="A96" location="'02 - Komunikace'!C2" display="/"/>
    <hyperlink ref="A97" location="'03 - Odpadní kanalizace'!C2" display="/"/>
    <hyperlink ref="A98" location="'04 - Retenční nádrž + šachty'!C2" display="/"/>
    <hyperlink ref="A99" location="'05 - Dešťová kanalizace'!C2" display="/"/>
    <hyperlink ref="A100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100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ROUND((SUM(BE125:BE162)),2)</f>
        <v>0</v>
      </c>
      <c r="G33" s="35"/>
      <c r="H33" s="35"/>
      <c r="I33" s="152">
        <v>0.21</v>
      </c>
      <c r="J33" s="151">
        <f>ROUND(((SUM(BE125:BE162))*I33),2)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ROUND((SUM(BF125:BF162)),2)</f>
        <v>0</v>
      </c>
      <c r="G34" s="35"/>
      <c r="H34" s="35"/>
      <c r="I34" s="152">
        <v>0.15</v>
      </c>
      <c r="J34" s="151">
        <f>ROUND(((SUM(BF125:BF162))*I34),2)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ROUND((SUM(BG125:BG162)),2)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ROUND((SUM(BH125:BH162)),2)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ROUND((SUM(BI125:BI162)),2)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Teplovodní kanál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106</v>
      </c>
      <c r="E97" s="179"/>
      <c r="F97" s="179"/>
      <c r="G97" s="179"/>
      <c r="H97" s="179"/>
      <c r="I97" s="179"/>
      <c r="J97" s="180">
        <f>J126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107</v>
      </c>
      <c r="E98" s="185"/>
      <c r="F98" s="185"/>
      <c r="G98" s="185"/>
      <c r="H98" s="185"/>
      <c r="I98" s="185"/>
      <c r="J98" s="186">
        <f>J127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108</v>
      </c>
      <c r="E99" s="185"/>
      <c r="F99" s="185"/>
      <c r="G99" s="185"/>
      <c r="H99" s="185"/>
      <c r="I99" s="185"/>
      <c r="J99" s="186">
        <f>J133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6"/>
      <c r="C100" s="177"/>
      <c r="D100" s="178" t="s">
        <v>109</v>
      </c>
      <c r="E100" s="179"/>
      <c r="F100" s="179"/>
      <c r="G100" s="179"/>
      <c r="H100" s="179"/>
      <c r="I100" s="179"/>
      <c r="J100" s="180">
        <f>J138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2"/>
      <c r="C101" s="183"/>
      <c r="D101" s="184" t="s">
        <v>110</v>
      </c>
      <c r="E101" s="185"/>
      <c r="F101" s="185"/>
      <c r="G101" s="185"/>
      <c r="H101" s="185"/>
      <c r="I101" s="185"/>
      <c r="J101" s="186">
        <f>J139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111</v>
      </c>
      <c r="E102" s="185"/>
      <c r="F102" s="185"/>
      <c r="G102" s="185"/>
      <c r="H102" s="185"/>
      <c r="I102" s="185"/>
      <c r="J102" s="186">
        <f>J146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112</v>
      </c>
      <c r="E103" s="185"/>
      <c r="F103" s="185"/>
      <c r="G103" s="185"/>
      <c r="H103" s="185"/>
      <c r="I103" s="185"/>
      <c r="J103" s="186">
        <f>J152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113</v>
      </c>
      <c r="E104" s="185"/>
      <c r="F104" s="185"/>
      <c r="G104" s="185"/>
      <c r="H104" s="185"/>
      <c r="I104" s="185"/>
      <c r="J104" s="186">
        <f>J155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114</v>
      </c>
      <c r="E105" s="185"/>
      <c r="F105" s="185"/>
      <c r="G105" s="185"/>
      <c r="H105" s="185"/>
      <c r="I105" s="185"/>
      <c r="J105" s="186">
        <f>J160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115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71" t="str">
        <f>E7</f>
        <v>Kopie - VOŠ Benešov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99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01 - Teplovodní kanál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29" t="s">
        <v>22</v>
      </c>
      <c r="J119" s="76" t="str">
        <f>IF(J12="","",J12)</f>
        <v>16. 5. 2022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29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8"/>
      <c r="B124" s="189"/>
      <c r="C124" s="190" t="s">
        <v>116</v>
      </c>
      <c r="D124" s="191" t="s">
        <v>58</v>
      </c>
      <c r="E124" s="191" t="s">
        <v>54</v>
      </c>
      <c r="F124" s="191" t="s">
        <v>55</v>
      </c>
      <c r="G124" s="191" t="s">
        <v>117</v>
      </c>
      <c r="H124" s="191" t="s">
        <v>118</v>
      </c>
      <c r="I124" s="191" t="s">
        <v>119</v>
      </c>
      <c r="J124" s="192" t="s">
        <v>103</v>
      </c>
      <c r="K124" s="193" t="s">
        <v>120</v>
      </c>
      <c r="L124" s="194"/>
      <c r="M124" s="97" t="s">
        <v>1</v>
      </c>
      <c r="N124" s="98" t="s">
        <v>37</v>
      </c>
      <c r="O124" s="98" t="s">
        <v>121</v>
      </c>
      <c r="P124" s="98" t="s">
        <v>122</v>
      </c>
      <c r="Q124" s="98" t="s">
        <v>123</v>
      </c>
      <c r="R124" s="98" t="s">
        <v>124</v>
      </c>
      <c r="S124" s="98" t="s">
        <v>125</v>
      </c>
      <c r="T124" s="99" t="s">
        <v>126</v>
      </c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</row>
    <row r="125" spans="1:63" s="2" customFormat="1" ht="22.8" customHeight="1">
      <c r="A125" s="35"/>
      <c r="B125" s="36"/>
      <c r="C125" s="104" t="s">
        <v>127</v>
      </c>
      <c r="D125" s="37"/>
      <c r="E125" s="37"/>
      <c r="F125" s="37"/>
      <c r="G125" s="37"/>
      <c r="H125" s="37"/>
      <c r="I125" s="37"/>
      <c r="J125" s="195">
        <f>BK125</f>
        <v>0</v>
      </c>
      <c r="K125" s="37"/>
      <c r="L125" s="41"/>
      <c r="M125" s="100"/>
      <c r="N125" s="196"/>
      <c r="O125" s="101"/>
      <c r="P125" s="197">
        <f>P126+P138</f>
        <v>0</v>
      </c>
      <c r="Q125" s="101"/>
      <c r="R125" s="197">
        <f>R126+R138</f>
        <v>0</v>
      </c>
      <c r="S125" s="101"/>
      <c r="T125" s="198">
        <f>T126+T138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105</v>
      </c>
      <c r="BK125" s="199">
        <f>BK126+BK138</f>
        <v>0</v>
      </c>
    </row>
    <row r="126" spans="1:63" s="12" customFormat="1" ht="25.9" customHeight="1">
      <c r="A126" s="12"/>
      <c r="B126" s="200"/>
      <c r="C126" s="201"/>
      <c r="D126" s="202" t="s">
        <v>72</v>
      </c>
      <c r="E126" s="203" t="s">
        <v>128</v>
      </c>
      <c r="F126" s="203" t="s">
        <v>129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P127+P133</f>
        <v>0</v>
      </c>
      <c r="Q126" s="208"/>
      <c r="R126" s="209">
        <f>R127+R133</f>
        <v>0</v>
      </c>
      <c r="S126" s="208"/>
      <c r="T126" s="210">
        <f>T127+T133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80</v>
      </c>
      <c r="AT126" s="212" t="s">
        <v>72</v>
      </c>
      <c r="AU126" s="212" t="s">
        <v>73</v>
      </c>
      <c r="AY126" s="211" t="s">
        <v>130</v>
      </c>
      <c r="BK126" s="213">
        <f>BK127+BK133</f>
        <v>0</v>
      </c>
    </row>
    <row r="127" spans="1:63" s="12" customFormat="1" ht="22.8" customHeight="1">
      <c r="A127" s="12"/>
      <c r="B127" s="200"/>
      <c r="C127" s="201"/>
      <c r="D127" s="202" t="s">
        <v>72</v>
      </c>
      <c r="E127" s="214" t="s">
        <v>80</v>
      </c>
      <c r="F127" s="214" t="s">
        <v>131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SUM(P128:P132)</f>
        <v>0</v>
      </c>
      <c r="Q127" s="208"/>
      <c r="R127" s="209">
        <f>SUM(R128:R132)</f>
        <v>0</v>
      </c>
      <c r="S127" s="208"/>
      <c r="T127" s="210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80</v>
      </c>
      <c r="AT127" s="212" t="s">
        <v>72</v>
      </c>
      <c r="AU127" s="212" t="s">
        <v>80</v>
      </c>
      <c r="AY127" s="211" t="s">
        <v>130</v>
      </c>
      <c r="BK127" s="213">
        <f>SUM(BK128:BK132)</f>
        <v>0</v>
      </c>
    </row>
    <row r="128" spans="1:65" s="2" customFormat="1" ht="33" customHeight="1">
      <c r="A128" s="35"/>
      <c r="B128" s="36"/>
      <c r="C128" s="216" t="s">
        <v>80</v>
      </c>
      <c r="D128" s="216" t="s">
        <v>132</v>
      </c>
      <c r="E128" s="217" t="s">
        <v>133</v>
      </c>
      <c r="F128" s="218" t="s">
        <v>134</v>
      </c>
      <c r="G128" s="219" t="s">
        <v>135</v>
      </c>
      <c r="H128" s="220">
        <v>282.72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82</v>
      </c>
    </row>
    <row r="129" spans="1:65" s="2" customFormat="1" ht="24.15" customHeight="1">
      <c r="A129" s="35"/>
      <c r="B129" s="36"/>
      <c r="C129" s="216" t="s">
        <v>82</v>
      </c>
      <c r="D129" s="216" t="s">
        <v>132</v>
      </c>
      <c r="E129" s="217" t="s">
        <v>137</v>
      </c>
      <c r="F129" s="218" t="s">
        <v>138</v>
      </c>
      <c r="G129" s="219" t="s">
        <v>135</v>
      </c>
      <c r="H129" s="220">
        <v>282.72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136</v>
      </c>
      <c r="AT129" s="228" t="s">
        <v>132</v>
      </c>
      <c r="AU129" s="228" t="s">
        <v>82</v>
      </c>
      <c r="AY129" s="14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80</v>
      </c>
      <c r="BK129" s="229">
        <f>ROUND(I129*H129,2)</f>
        <v>0</v>
      </c>
      <c r="BL129" s="14" t="s">
        <v>136</v>
      </c>
      <c r="BM129" s="228" t="s">
        <v>136</v>
      </c>
    </row>
    <row r="130" spans="1:65" s="2" customFormat="1" ht="16.5" customHeight="1">
      <c r="A130" s="35"/>
      <c r="B130" s="36"/>
      <c r="C130" s="230" t="s">
        <v>139</v>
      </c>
      <c r="D130" s="230" t="s">
        <v>140</v>
      </c>
      <c r="E130" s="231" t="s">
        <v>141</v>
      </c>
      <c r="F130" s="232" t="s">
        <v>142</v>
      </c>
      <c r="G130" s="233" t="s">
        <v>143</v>
      </c>
      <c r="H130" s="234">
        <v>4.5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144</v>
      </c>
      <c r="AT130" s="228" t="s">
        <v>140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145</v>
      </c>
    </row>
    <row r="131" spans="1:65" s="2" customFormat="1" ht="33" customHeight="1">
      <c r="A131" s="35"/>
      <c r="B131" s="36"/>
      <c r="C131" s="216" t="s">
        <v>136</v>
      </c>
      <c r="D131" s="216" t="s">
        <v>132</v>
      </c>
      <c r="E131" s="217" t="s">
        <v>146</v>
      </c>
      <c r="F131" s="218" t="s">
        <v>147</v>
      </c>
      <c r="G131" s="219" t="s">
        <v>135</v>
      </c>
      <c r="H131" s="220">
        <v>282.72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136</v>
      </c>
      <c r="AT131" s="228" t="s">
        <v>132</v>
      </c>
      <c r="AU131" s="228" t="s">
        <v>82</v>
      </c>
      <c r="AY131" s="14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80</v>
      </c>
      <c r="BK131" s="229">
        <f>ROUND(I131*H131,2)</f>
        <v>0</v>
      </c>
      <c r="BL131" s="14" t="s">
        <v>136</v>
      </c>
      <c r="BM131" s="228" t="s">
        <v>144</v>
      </c>
    </row>
    <row r="132" spans="1:65" s="2" customFormat="1" ht="16.5" customHeight="1">
      <c r="A132" s="35"/>
      <c r="B132" s="36"/>
      <c r="C132" s="216" t="s">
        <v>148</v>
      </c>
      <c r="D132" s="216" t="s">
        <v>132</v>
      </c>
      <c r="E132" s="217" t="s">
        <v>149</v>
      </c>
      <c r="F132" s="218" t="s">
        <v>150</v>
      </c>
      <c r="G132" s="219" t="s">
        <v>135</v>
      </c>
      <c r="H132" s="220">
        <v>282.72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136</v>
      </c>
      <c r="AT132" s="228" t="s">
        <v>132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151</v>
      </c>
    </row>
    <row r="133" spans="1:63" s="12" customFormat="1" ht="22.8" customHeight="1">
      <c r="A133" s="12"/>
      <c r="B133" s="200"/>
      <c r="C133" s="201"/>
      <c r="D133" s="202" t="s">
        <v>72</v>
      </c>
      <c r="E133" s="214" t="s">
        <v>152</v>
      </c>
      <c r="F133" s="214" t="s">
        <v>153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SUM(P134:P137)</f>
        <v>0</v>
      </c>
      <c r="Q133" s="208"/>
      <c r="R133" s="209">
        <f>SUM(R134:R137)</f>
        <v>0</v>
      </c>
      <c r="S133" s="208"/>
      <c r="T133" s="210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80</v>
      </c>
      <c r="AT133" s="212" t="s">
        <v>72</v>
      </c>
      <c r="AU133" s="212" t="s">
        <v>80</v>
      </c>
      <c r="AY133" s="211" t="s">
        <v>130</v>
      </c>
      <c r="BK133" s="213">
        <f>SUM(BK134:BK137)</f>
        <v>0</v>
      </c>
    </row>
    <row r="134" spans="1:65" s="2" customFormat="1" ht="16.5" customHeight="1">
      <c r="A134" s="35"/>
      <c r="B134" s="36"/>
      <c r="C134" s="216" t="s">
        <v>145</v>
      </c>
      <c r="D134" s="216" t="s">
        <v>132</v>
      </c>
      <c r="E134" s="217" t="s">
        <v>154</v>
      </c>
      <c r="F134" s="218" t="s">
        <v>155</v>
      </c>
      <c r="G134" s="219" t="s">
        <v>156</v>
      </c>
      <c r="H134" s="220">
        <v>117.8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136</v>
      </c>
      <c r="AT134" s="228" t="s">
        <v>132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157</v>
      </c>
    </row>
    <row r="135" spans="1:47" s="2" customFormat="1" ht="12">
      <c r="A135" s="35"/>
      <c r="B135" s="36"/>
      <c r="C135" s="37"/>
      <c r="D135" s="241" t="s">
        <v>158</v>
      </c>
      <c r="E135" s="37"/>
      <c r="F135" s="242" t="s">
        <v>159</v>
      </c>
      <c r="G135" s="37"/>
      <c r="H135" s="37"/>
      <c r="I135" s="243"/>
      <c r="J135" s="37"/>
      <c r="K135" s="37"/>
      <c r="L135" s="41"/>
      <c r="M135" s="244"/>
      <c r="N135" s="245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158</v>
      </c>
      <c r="AU135" s="14" t="s">
        <v>82</v>
      </c>
    </row>
    <row r="136" spans="1:65" s="2" customFormat="1" ht="16.5" customHeight="1">
      <c r="A136" s="35"/>
      <c r="B136" s="36"/>
      <c r="C136" s="216" t="s">
        <v>160</v>
      </c>
      <c r="D136" s="216" t="s">
        <v>132</v>
      </c>
      <c r="E136" s="217" t="s">
        <v>161</v>
      </c>
      <c r="F136" s="218" t="s">
        <v>162</v>
      </c>
      <c r="G136" s="219" t="s">
        <v>156</v>
      </c>
      <c r="H136" s="220">
        <v>117.8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136</v>
      </c>
      <c r="AT136" s="228" t="s">
        <v>132</v>
      </c>
      <c r="AU136" s="228" t="s">
        <v>82</v>
      </c>
      <c r="AY136" s="14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80</v>
      </c>
      <c r="BK136" s="229">
        <f>ROUND(I136*H136,2)</f>
        <v>0</v>
      </c>
      <c r="BL136" s="14" t="s">
        <v>136</v>
      </c>
      <c r="BM136" s="228" t="s">
        <v>163</v>
      </c>
    </row>
    <row r="137" spans="1:47" s="2" customFormat="1" ht="12">
      <c r="A137" s="35"/>
      <c r="B137" s="36"/>
      <c r="C137" s="37"/>
      <c r="D137" s="241" t="s">
        <v>158</v>
      </c>
      <c r="E137" s="37"/>
      <c r="F137" s="242" t="s">
        <v>164</v>
      </c>
      <c r="G137" s="37"/>
      <c r="H137" s="37"/>
      <c r="I137" s="243"/>
      <c r="J137" s="37"/>
      <c r="K137" s="37"/>
      <c r="L137" s="41"/>
      <c r="M137" s="244"/>
      <c r="N137" s="245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158</v>
      </c>
      <c r="AU137" s="14" t="s">
        <v>82</v>
      </c>
    </row>
    <row r="138" spans="1:63" s="12" customFormat="1" ht="25.9" customHeight="1">
      <c r="A138" s="12"/>
      <c r="B138" s="200"/>
      <c r="C138" s="201"/>
      <c r="D138" s="202" t="s">
        <v>72</v>
      </c>
      <c r="E138" s="203" t="s">
        <v>165</v>
      </c>
      <c r="F138" s="203" t="s">
        <v>166</v>
      </c>
      <c r="G138" s="201"/>
      <c r="H138" s="201"/>
      <c r="I138" s="204"/>
      <c r="J138" s="205">
        <f>BK138</f>
        <v>0</v>
      </c>
      <c r="K138" s="201"/>
      <c r="L138" s="206"/>
      <c r="M138" s="207"/>
      <c r="N138" s="208"/>
      <c r="O138" s="208"/>
      <c r="P138" s="209">
        <f>P139+P146+P152+P155+P160</f>
        <v>0</v>
      </c>
      <c r="Q138" s="208"/>
      <c r="R138" s="209">
        <f>R139+R146+R152+R155+R160</f>
        <v>0</v>
      </c>
      <c r="S138" s="208"/>
      <c r="T138" s="210">
        <f>T139+T146+T152+T155+T160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82</v>
      </c>
      <c r="AT138" s="212" t="s">
        <v>72</v>
      </c>
      <c r="AU138" s="212" t="s">
        <v>73</v>
      </c>
      <c r="AY138" s="211" t="s">
        <v>130</v>
      </c>
      <c r="BK138" s="213">
        <f>BK139+BK146+BK152+BK155+BK160</f>
        <v>0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167</v>
      </c>
      <c r="F139" s="214" t="s">
        <v>168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SUM(P140:P145)</f>
        <v>0</v>
      </c>
      <c r="Q139" s="208"/>
      <c r="R139" s="209">
        <f>SUM(R140:R145)</f>
        <v>0</v>
      </c>
      <c r="S139" s="208"/>
      <c r="T139" s="210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82</v>
      </c>
      <c r="AT139" s="212" t="s">
        <v>72</v>
      </c>
      <c r="AU139" s="212" t="s">
        <v>80</v>
      </c>
      <c r="AY139" s="211" t="s">
        <v>130</v>
      </c>
      <c r="BK139" s="213">
        <f>SUM(BK140:BK145)</f>
        <v>0</v>
      </c>
    </row>
    <row r="140" spans="1:65" s="2" customFormat="1" ht="24.15" customHeight="1">
      <c r="A140" s="35"/>
      <c r="B140" s="36"/>
      <c r="C140" s="216" t="s">
        <v>144</v>
      </c>
      <c r="D140" s="216" t="s">
        <v>132</v>
      </c>
      <c r="E140" s="217" t="s">
        <v>169</v>
      </c>
      <c r="F140" s="218" t="s">
        <v>170</v>
      </c>
      <c r="G140" s="219" t="s">
        <v>156</v>
      </c>
      <c r="H140" s="220">
        <v>235.6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171</v>
      </c>
      <c r="AT140" s="228" t="s">
        <v>132</v>
      </c>
      <c r="AU140" s="228" t="s">
        <v>82</v>
      </c>
      <c r="AY140" s="14" t="s">
        <v>130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80</v>
      </c>
      <c r="BK140" s="229">
        <f>ROUND(I140*H140,2)</f>
        <v>0</v>
      </c>
      <c r="BL140" s="14" t="s">
        <v>171</v>
      </c>
      <c r="BM140" s="228" t="s">
        <v>171</v>
      </c>
    </row>
    <row r="141" spans="1:65" s="2" customFormat="1" ht="24.15" customHeight="1">
      <c r="A141" s="35"/>
      <c r="B141" s="36"/>
      <c r="C141" s="230" t="s">
        <v>152</v>
      </c>
      <c r="D141" s="230" t="s">
        <v>140</v>
      </c>
      <c r="E141" s="231" t="s">
        <v>172</v>
      </c>
      <c r="F141" s="232" t="s">
        <v>173</v>
      </c>
      <c r="G141" s="233" t="s">
        <v>156</v>
      </c>
      <c r="H141" s="234">
        <v>120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174</v>
      </c>
      <c r="AT141" s="228" t="s">
        <v>140</v>
      </c>
      <c r="AU141" s="228" t="s">
        <v>82</v>
      </c>
      <c r="AY141" s="14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80</v>
      </c>
      <c r="BK141" s="229">
        <f>ROUND(I141*H141,2)</f>
        <v>0</v>
      </c>
      <c r="BL141" s="14" t="s">
        <v>171</v>
      </c>
      <c r="BM141" s="228" t="s">
        <v>175</v>
      </c>
    </row>
    <row r="142" spans="1:65" s="2" customFormat="1" ht="24.15" customHeight="1">
      <c r="A142" s="35"/>
      <c r="B142" s="36"/>
      <c r="C142" s="230" t="s">
        <v>151</v>
      </c>
      <c r="D142" s="230" t="s">
        <v>140</v>
      </c>
      <c r="E142" s="231" t="s">
        <v>176</v>
      </c>
      <c r="F142" s="232" t="s">
        <v>177</v>
      </c>
      <c r="G142" s="233" t="s">
        <v>156</v>
      </c>
      <c r="H142" s="234">
        <v>235.6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174</v>
      </c>
      <c r="AT142" s="228" t="s">
        <v>140</v>
      </c>
      <c r="AU142" s="228" t="s">
        <v>82</v>
      </c>
      <c r="AY142" s="14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80</v>
      </c>
      <c r="BK142" s="229">
        <f>ROUND(I142*H142,2)</f>
        <v>0</v>
      </c>
      <c r="BL142" s="14" t="s">
        <v>171</v>
      </c>
      <c r="BM142" s="228" t="s">
        <v>178</v>
      </c>
    </row>
    <row r="143" spans="1:65" s="2" customFormat="1" ht="24.15" customHeight="1">
      <c r="A143" s="35"/>
      <c r="B143" s="36"/>
      <c r="C143" s="216" t="s">
        <v>179</v>
      </c>
      <c r="D143" s="216" t="s">
        <v>132</v>
      </c>
      <c r="E143" s="217" t="s">
        <v>180</v>
      </c>
      <c r="F143" s="218" t="s">
        <v>181</v>
      </c>
      <c r="G143" s="219" t="s">
        <v>143</v>
      </c>
      <c r="H143" s="220">
        <v>0.589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171</v>
      </c>
      <c r="AT143" s="228" t="s">
        <v>132</v>
      </c>
      <c r="AU143" s="228" t="s">
        <v>82</v>
      </c>
      <c r="AY143" s="14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80</v>
      </c>
      <c r="BK143" s="229">
        <f>ROUND(I143*H143,2)</f>
        <v>0</v>
      </c>
      <c r="BL143" s="14" t="s">
        <v>171</v>
      </c>
      <c r="BM143" s="228" t="s">
        <v>182</v>
      </c>
    </row>
    <row r="144" spans="1:65" s="2" customFormat="1" ht="33" customHeight="1">
      <c r="A144" s="35"/>
      <c r="B144" s="36"/>
      <c r="C144" s="216" t="s">
        <v>157</v>
      </c>
      <c r="D144" s="216" t="s">
        <v>132</v>
      </c>
      <c r="E144" s="217" t="s">
        <v>183</v>
      </c>
      <c r="F144" s="218" t="s">
        <v>184</v>
      </c>
      <c r="G144" s="219" t="s">
        <v>143</v>
      </c>
      <c r="H144" s="220">
        <v>0.589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171</v>
      </c>
      <c r="AT144" s="228" t="s">
        <v>132</v>
      </c>
      <c r="AU144" s="228" t="s">
        <v>82</v>
      </c>
      <c r="AY144" s="14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80</v>
      </c>
      <c r="BK144" s="229">
        <f>ROUND(I144*H144,2)</f>
        <v>0</v>
      </c>
      <c r="BL144" s="14" t="s">
        <v>171</v>
      </c>
      <c r="BM144" s="228" t="s">
        <v>185</v>
      </c>
    </row>
    <row r="145" spans="1:65" s="2" customFormat="1" ht="24.15" customHeight="1">
      <c r="A145" s="35"/>
      <c r="B145" s="36"/>
      <c r="C145" s="216" t="s">
        <v>186</v>
      </c>
      <c r="D145" s="216" t="s">
        <v>132</v>
      </c>
      <c r="E145" s="217" t="s">
        <v>187</v>
      </c>
      <c r="F145" s="218" t="s">
        <v>188</v>
      </c>
      <c r="G145" s="219" t="s">
        <v>143</v>
      </c>
      <c r="H145" s="220">
        <v>0.589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171</v>
      </c>
      <c r="AT145" s="228" t="s">
        <v>132</v>
      </c>
      <c r="AU145" s="228" t="s">
        <v>82</v>
      </c>
      <c r="AY145" s="14" t="s">
        <v>130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80</v>
      </c>
      <c r="BK145" s="229">
        <f>ROUND(I145*H145,2)</f>
        <v>0</v>
      </c>
      <c r="BL145" s="14" t="s">
        <v>171</v>
      </c>
      <c r="BM145" s="228" t="s">
        <v>189</v>
      </c>
    </row>
    <row r="146" spans="1:63" s="12" customFormat="1" ht="22.8" customHeight="1">
      <c r="A146" s="12"/>
      <c r="B146" s="200"/>
      <c r="C146" s="201"/>
      <c r="D146" s="202" t="s">
        <v>72</v>
      </c>
      <c r="E146" s="214" t="s">
        <v>190</v>
      </c>
      <c r="F146" s="214" t="s">
        <v>191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SUM(P147:P151)</f>
        <v>0</v>
      </c>
      <c r="Q146" s="208"/>
      <c r="R146" s="209">
        <f>SUM(R147:R151)</f>
        <v>0</v>
      </c>
      <c r="S146" s="208"/>
      <c r="T146" s="21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82</v>
      </c>
      <c r="AT146" s="212" t="s">
        <v>72</v>
      </c>
      <c r="AU146" s="212" t="s">
        <v>80</v>
      </c>
      <c r="AY146" s="211" t="s">
        <v>130</v>
      </c>
      <c r="BK146" s="213">
        <f>SUM(BK147:BK151)</f>
        <v>0</v>
      </c>
    </row>
    <row r="147" spans="1:65" s="2" customFormat="1" ht="16.5" customHeight="1">
      <c r="A147" s="35"/>
      <c r="B147" s="36"/>
      <c r="C147" s="216" t="s">
        <v>163</v>
      </c>
      <c r="D147" s="216" t="s">
        <v>132</v>
      </c>
      <c r="E147" s="217" t="s">
        <v>192</v>
      </c>
      <c r="F147" s="218" t="s">
        <v>193</v>
      </c>
      <c r="G147" s="219" t="s">
        <v>156</v>
      </c>
      <c r="H147" s="220">
        <v>471.2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171</v>
      </c>
      <c r="AT147" s="228" t="s">
        <v>132</v>
      </c>
      <c r="AU147" s="228" t="s">
        <v>82</v>
      </c>
      <c r="AY147" s="14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80</v>
      </c>
      <c r="BK147" s="229">
        <f>ROUND(I147*H147,2)</f>
        <v>0</v>
      </c>
      <c r="BL147" s="14" t="s">
        <v>171</v>
      </c>
      <c r="BM147" s="228" t="s">
        <v>194</v>
      </c>
    </row>
    <row r="148" spans="1:65" s="2" customFormat="1" ht="24.15" customHeight="1">
      <c r="A148" s="35"/>
      <c r="B148" s="36"/>
      <c r="C148" s="216" t="s">
        <v>8</v>
      </c>
      <c r="D148" s="216" t="s">
        <v>132</v>
      </c>
      <c r="E148" s="217" t="s">
        <v>195</v>
      </c>
      <c r="F148" s="218" t="s">
        <v>196</v>
      </c>
      <c r="G148" s="219" t="s">
        <v>156</v>
      </c>
      <c r="H148" s="220">
        <v>235.6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171</v>
      </c>
      <c r="AT148" s="228" t="s">
        <v>132</v>
      </c>
      <c r="AU148" s="228" t="s">
        <v>82</v>
      </c>
      <c r="AY148" s="14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80</v>
      </c>
      <c r="BK148" s="229">
        <f>ROUND(I148*H148,2)</f>
        <v>0</v>
      </c>
      <c r="BL148" s="14" t="s">
        <v>171</v>
      </c>
      <c r="BM148" s="228" t="s">
        <v>197</v>
      </c>
    </row>
    <row r="149" spans="1:65" s="2" customFormat="1" ht="33" customHeight="1">
      <c r="A149" s="35"/>
      <c r="B149" s="36"/>
      <c r="C149" s="216" t="s">
        <v>171</v>
      </c>
      <c r="D149" s="216" t="s">
        <v>132</v>
      </c>
      <c r="E149" s="217" t="s">
        <v>198</v>
      </c>
      <c r="F149" s="218" t="s">
        <v>199</v>
      </c>
      <c r="G149" s="219" t="s">
        <v>200</v>
      </c>
      <c r="H149" s="220">
        <v>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171</v>
      </c>
      <c r="AT149" s="228" t="s">
        <v>132</v>
      </c>
      <c r="AU149" s="228" t="s">
        <v>82</v>
      </c>
      <c r="AY149" s="14" t="s">
        <v>130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80</v>
      </c>
      <c r="BK149" s="229">
        <f>ROUND(I149*H149,2)</f>
        <v>0</v>
      </c>
      <c r="BL149" s="14" t="s">
        <v>171</v>
      </c>
      <c r="BM149" s="228" t="s">
        <v>174</v>
      </c>
    </row>
    <row r="150" spans="1:65" s="2" customFormat="1" ht="24.15" customHeight="1">
      <c r="A150" s="35"/>
      <c r="B150" s="36"/>
      <c r="C150" s="216" t="s">
        <v>201</v>
      </c>
      <c r="D150" s="216" t="s">
        <v>132</v>
      </c>
      <c r="E150" s="217" t="s">
        <v>202</v>
      </c>
      <c r="F150" s="218" t="s">
        <v>203</v>
      </c>
      <c r="G150" s="219" t="s">
        <v>200</v>
      </c>
      <c r="H150" s="220">
        <v>42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171</v>
      </c>
      <c r="AT150" s="228" t="s">
        <v>132</v>
      </c>
      <c r="AU150" s="228" t="s">
        <v>82</v>
      </c>
      <c r="AY150" s="14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80</v>
      </c>
      <c r="BK150" s="229">
        <f>ROUND(I150*H150,2)</f>
        <v>0</v>
      </c>
      <c r="BL150" s="14" t="s">
        <v>171</v>
      </c>
      <c r="BM150" s="228" t="s">
        <v>204</v>
      </c>
    </row>
    <row r="151" spans="1:65" s="2" customFormat="1" ht="24.15" customHeight="1">
      <c r="A151" s="35"/>
      <c r="B151" s="36"/>
      <c r="C151" s="216" t="s">
        <v>175</v>
      </c>
      <c r="D151" s="216" t="s">
        <v>132</v>
      </c>
      <c r="E151" s="217" t="s">
        <v>205</v>
      </c>
      <c r="F151" s="218" t="s">
        <v>206</v>
      </c>
      <c r="G151" s="219" t="s">
        <v>143</v>
      </c>
      <c r="H151" s="220">
        <v>6.878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38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171</v>
      </c>
      <c r="AT151" s="228" t="s">
        <v>132</v>
      </c>
      <c r="AU151" s="228" t="s">
        <v>82</v>
      </c>
      <c r="AY151" s="14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80</v>
      </c>
      <c r="BK151" s="229">
        <f>ROUND(I151*H151,2)</f>
        <v>0</v>
      </c>
      <c r="BL151" s="14" t="s">
        <v>171</v>
      </c>
      <c r="BM151" s="228" t="s">
        <v>207</v>
      </c>
    </row>
    <row r="152" spans="1:63" s="12" customFormat="1" ht="22.8" customHeight="1">
      <c r="A152" s="12"/>
      <c r="B152" s="200"/>
      <c r="C152" s="201"/>
      <c r="D152" s="202" t="s">
        <v>72</v>
      </c>
      <c r="E152" s="214" t="s">
        <v>208</v>
      </c>
      <c r="F152" s="214" t="s">
        <v>209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SUM(P153:P154)</f>
        <v>0</v>
      </c>
      <c r="Q152" s="208"/>
      <c r="R152" s="209">
        <f>SUM(R153:R154)</f>
        <v>0</v>
      </c>
      <c r="S152" s="208"/>
      <c r="T152" s="210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82</v>
      </c>
      <c r="AT152" s="212" t="s">
        <v>72</v>
      </c>
      <c r="AU152" s="212" t="s">
        <v>80</v>
      </c>
      <c r="AY152" s="211" t="s">
        <v>130</v>
      </c>
      <c r="BK152" s="213">
        <f>SUM(BK153:BK154)</f>
        <v>0</v>
      </c>
    </row>
    <row r="153" spans="1:65" s="2" customFormat="1" ht="24.15" customHeight="1">
      <c r="A153" s="35"/>
      <c r="B153" s="36"/>
      <c r="C153" s="216" t="s">
        <v>210</v>
      </c>
      <c r="D153" s="216" t="s">
        <v>132</v>
      </c>
      <c r="E153" s="217" t="s">
        <v>211</v>
      </c>
      <c r="F153" s="218" t="s">
        <v>212</v>
      </c>
      <c r="G153" s="219" t="s">
        <v>200</v>
      </c>
      <c r="H153" s="220">
        <v>6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171</v>
      </c>
      <c r="AT153" s="228" t="s">
        <v>132</v>
      </c>
      <c r="AU153" s="228" t="s">
        <v>82</v>
      </c>
      <c r="AY153" s="14" t="s">
        <v>130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80</v>
      </c>
      <c r="BK153" s="229">
        <f>ROUND(I153*H153,2)</f>
        <v>0</v>
      </c>
      <c r="BL153" s="14" t="s">
        <v>171</v>
      </c>
      <c r="BM153" s="228" t="s">
        <v>213</v>
      </c>
    </row>
    <row r="154" spans="1:65" s="2" customFormat="1" ht="24.15" customHeight="1">
      <c r="A154" s="35"/>
      <c r="B154" s="36"/>
      <c r="C154" s="216" t="s">
        <v>178</v>
      </c>
      <c r="D154" s="216" t="s">
        <v>132</v>
      </c>
      <c r="E154" s="217" t="s">
        <v>214</v>
      </c>
      <c r="F154" s="218" t="s">
        <v>215</v>
      </c>
      <c r="G154" s="219" t="s">
        <v>143</v>
      </c>
      <c r="H154" s="220">
        <v>0.234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171</v>
      </c>
      <c r="AT154" s="228" t="s">
        <v>132</v>
      </c>
      <c r="AU154" s="228" t="s">
        <v>82</v>
      </c>
      <c r="AY154" s="14" t="s">
        <v>130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80</v>
      </c>
      <c r="BK154" s="229">
        <f>ROUND(I154*H154,2)</f>
        <v>0</v>
      </c>
      <c r="BL154" s="14" t="s">
        <v>171</v>
      </c>
      <c r="BM154" s="228" t="s">
        <v>216</v>
      </c>
    </row>
    <row r="155" spans="1:63" s="12" customFormat="1" ht="22.8" customHeight="1">
      <c r="A155" s="12"/>
      <c r="B155" s="200"/>
      <c r="C155" s="201"/>
      <c r="D155" s="202" t="s">
        <v>72</v>
      </c>
      <c r="E155" s="214" t="s">
        <v>217</v>
      </c>
      <c r="F155" s="214" t="s">
        <v>218</v>
      </c>
      <c r="G155" s="201"/>
      <c r="H155" s="201"/>
      <c r="I155" s="204"/>
      <c r="J155" s="215">
        <f>BK155</f>
        <v>0</v>
      </c>
      <c r="K155" s="201"/>
      <c r="L155" s="206"/>
      <c r="M155" s="207"/>
      <c r="N155" s="208"/>
      <c r="O155" s="208"/>
      <c r="P155" s="209">
        <f>SUM(P156:P159)</f>
        <v>0</v>
      </c>
      <c r="Q155" s="208"/>
      <c r="R155" s="209">
        <f>SUM(R156:R159)</f>
        <v>0</v>
      </c>
      <c r="S155" s="208"/>
      <c r="T155" s="210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82</v>
      </c>
      <c r="AT155" s="212" t="s">
        <v>72</v>
      </c>
      <c r="AU155" s="212" t="s">
        <v>80</v>
      </c>
      <c r="AY155" s="211" t="s">
        <v>130</v>
      </c>
      <c r="BK155" s="213">
        <f>SUM(BK156:BK159)</f>
        <v>0</v>
      </c>
    </row>
    <row r="156" spans="1:65" s="2" customFormat="1" ht="21.75" customHeight="1">
      <c r="A156" s="35"/>
      <c r="B156" s="36"/>
      <c r="C156" s="216" t="s">
        <v>7</v>
      </c>
      <c r="D156" s="216" t="s">
        <v>132</v>
      </c>
      <c r="E156" s="217" t="s">
        <v>219</v>
      </c>
      <c r="F156" s="218" t="s">
        <v>220</v>
      </c>
      <c r="G156" s="219" t="s">
        <v>221</v>
      </c>
      <c r="H156" s="220">
        <v>210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171</v>
      </c>
      <c r="AT156" s="228" t="s">
        <v>132</v>
      </c>
      <c r="AU156" s="228" t="s">
        <v>82</v>
      </c>
      <c r="AY156" s="14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80</v>
      </c>
      <c r="BK156" s="229">
        <f>ROUND(I156*H156,2)</f>
        <v>0</v>
      </c>
      <c r="BL156" s="14" t="s">
        <v>171</v>
      </c>
      <c r="BM156" s="228" t="s">
        <v>222</v>
      </c>
    </row>
    <row r="157" spans="1:65" s="2" customFormat="1" ht="16.5" customHeight="1">
      <c r="A157" s="35"/>
      <c r="B157" s="36"/>
      <c r="C157" s="230" t="s">
        <v>182</v>
      </c>
      <c r="D157" s="230" t="s">
        <v>140</v>
      </c>
      <c r="E157" s="231" t="s">
        <v>223</v>
      </c>
      <c r="F157" s="232" t="s">
        <v>224</v>
      </c>
      <c r="G157" s="233" t="s">
        <v>143</v>
      </c>
      <c r="H157" s="234">
        <v>0.2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174</v>
      </c>
      <c r="AT157" s="228" t="s">
        <v>140</v>
      </c>
      <c r="AU157" s="228" t="s">
        <v>82</v>
      </c>
      <c r="AY157" s="14" t="s">
        <v>130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80</v>
      </c>
      <c r="BK157" s="229">
        <f>ROUND(I157*H157,2)</f>
        <v>0</v>
      </c>
      <c r="BL157" s="14" t="s">
        <v>171</v>
      </c>
      <c r="BM157" s="228" t="s">
        <v>225</v>
      </c>
    </row>
    <row r="158" spans="1:65" s="2" customFormat="1" ht="16.5" customHeight="1">
      <c r="A158" s="35"/>
      <c r="B158" s="36"/>
      <c r="C158" s="230" t="s">
        <v>226</v>
      </c>
      <c r="D158" s="230" t="s">
        <v>140</v>
      </c>
      <c r="E158" s="231" t="s">
        <v>227</v>
      </c>
      <c r="F158" s="232" t="s">
        <v>228</v>
      </c>
      <c r="G158" s="233" t="s">
        <v>200</v>
      </c>
      <c r="H158" s="234">
        <v>14</v>
      </c>
      <c r="I158" s="235"/>
      <c r="J158" s="236">
        <f>ROUND(I158*H158,2)</f>
        <v>0</v>
      </c>
      <c r="K158" s="237"/>
      <c r="L158" s="238"/>
      <c r="M158" s="239" t="s">
        <v>1</v>
      </c>
      <c r="N158" s="240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174</v>
      </c>
      <c r="AT158" s="228" t="s">
        <v>140</v>
      </c>
      <c r="AU158" s="228" t="s">
        <v>82</v>
      </c>
      <c r="AY158" s="14" t="s">
        <v>130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80</v>
      </c>
      <c r="BK158" s="229">
        <f>ROUND(I158*H158,2)</f>
        <v>0</v>
      </c>
      <c r="BL158" s="14" t="s">
        <v>171</v>
      </c>
      <c r="BM158" s="228" t="s">
        <v>229</v>
      </c>
    </row>
    <row r="159" spans="1:65" s="2" customFormat="1" ht="16.5" customHeight="1">
      <c r="A159" s="35"/>
      <c r="B159" s="36"/>
      <c r="C159" s="230" t="s">
        <v>185</v>
      </c>
      <c r="D159" s="230" t="s">
        <v>140</v>
      </c>
      <c r="E159" s="231" t="s">
        <v>230</v>
      </c>
      <c r="F159" s="232" t="s">
        <v>231</v>
      </c>
      <c r="G159" s="233" t="s">
        <v>200</v>
      </c>
      <c r="H159" s="234">
        <v>24</v>
      </c>
      <c r="I159" s="235"/>
      <c r="J159" s="236">
        <f>ROUND(I159*H159,2)</f>
        <v>0</v>
      </c>
      <c r="K159" s="237"/>
      <c r="L159" s="238"/>
      <c r="M159" s="239" t="s">
        <v>1</v>
      </c>
      <c r="N159" s="240" t="s">
        <v>38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174</v>
      </c>
      <c r="AT159" s="228" t="s">
        <v>140</v>
      </c>
      <c r="AU159" s="228" t="s">
        <v>82</v>
      </c>
      <c r="AY159" s="14" t="s">
        <v>130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80</v>
      </c>
      <c r="BK159" s="229">
        <f>ROUND(I159*H159,2)</f>
        <v>0</v>
      </c>
      <c r="BL159" s="14" t="s">
        <v>171</v>
      </c>
      <c r="BM159" s="228" t="s">
        <v>232</v>
      </c>
    </row>
    <row r="160" spans="1:63" s="12" customFormat="1" ht="22.8" customHeight="1">
      <c r="A160" s="12"/>
      <c r="B160" s="200"/>
      <c r="C160" s="201"/>
      <c r="D160" s="202" t="s">
        <v>72</v>
      </c>
      <c r="E160" s="214" t="s">
        <v>233</v>
      </c>
      <c r="F160" s="214" t="s">
        <v>234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SUM(P161:P162)</f>
        <v>0</v>
      </c>
      <c r="Q160" s="208"/>
      <c r="R160" s="209">
        <f>SUM(R161:R162)</f>
        <v>0</v>
      </c>
      <c r="S160" s="208"/>
      <c r="T160" s="210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82</v>
      </c>
      <c r="AT160" s="212" t="s">
        <v>72</v>
      </c>
      <c r="AU160" s="212" t="s">
        <v>80</v>
      </c>
      <c r="AY160" s="211" t="s">
        <v>130</v>
      </c>
      <c r="BK160" s="213">
        <f>SUM(BK161:BK162)</f>
        <v>0</v>
      </c>
    </row>
    <row r="161" spans="1:65" s="2" customFormat="1" ht="24.15" customHeight="1">
      <c r="A161" s="35"/>
      <c r="B161" s="36"/>
      <c r="C161" s="216" t="s">
        <v>235</v>
      </c>
      <c r="D161" s="216" t="s">
        <v>132</v>
      </c>
      <c r="E161" s="217" t="s">
        <v>236</v>
      </c>
      <c r="F161" s="218" t="s">
        <v>237</v>
      </c>
      <c r="G161" s="219" t="s">
        <v>156</v>
      </c>
      <c r="H161" s="220">
        <v>235.6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171</v>
      </c>
      <c r="AT161" s="228" t="s">
        <v>132</v>
      </c>
      <c r="AU161" s="228" t="s">
        <v>82</v>
      </c>
      <c r="AY161" s="14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80</v>
      </c>
      <c r="BK161" s="229">
        <f>ROUND(I161*H161,2)</f>
        <v>0</v>
      </c>
      <c r="BL161" s="14" t="s">
        <v>171</v>
      </c>
      <c r="BM161" s="228" t="s">
        <v>238</v>
      </c>
    </row>
    <row r="162" spans="1:65" s="2" customFormat="1" ht="24.15" customHeight="1">
      <c r="A162" s="35"/>
      <c r="B162" s="36"/>
      <c r="C162" s="216" t="s">
        <v>189</v>
      </c>
      <c r="D162" s="216" t="s">
        <v>132</v>
      </c>
      <c r="E162" s="217" t="s">
        <v>239</v>
      </c>
      <c r="F162" s="218" t="s">
        <v>240</v>
      </c>
      <c r="G162" s="219" t="s">
        <v>156</v>
      </c>
      <c r="H162" s="220">
        <v>235.6</v>
      </c>
      <c r="I162" s="221"/>
      <c r="J162" s="222">
        <f>ROUND(I162*H162,2)</f>
        <v>0</v>
      </c>
      <c r="K162" s="223"/>
      <c r="L162" s="41"/>
      <c r="M162" s="246" t="s">
        <v>1</v>
      </c>
      <c r="N162" s="247" t="s">
        <v>38</v>
      </c>
      <c r="O162" s="24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171</v>
      </c>
      <c r="AT162" s="228" t="s">
        <v>132</v>
      </c>
      <c r="AU162" s="228" t="s">
        <v>82</v>
      </c>
      <c r="AY162" s="14" t="s">
        <v>130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80</v>
      </c>
      <c r="BK162" s="229">
        <f>ROUND(I162*H162,2)</f>
        <v>0</v>
      </c>
      <c r="BL162" s="14" t="s">
        <v>171</v>
      </c>
      <c r="BM162" s="228" t="s">
        <v>241</v>
      </c>
    </row>
    <row r="163" spans="1:31" s="2" customFormat="1" ht="6.95" customHeight="1">
      <c r="A163" s="35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password="CC17" sheet="1" objects="1" scenarios="1" formatColumns="0" formatRows="0" autoFilter="0"/>
  <autoFilter ref="C124:K16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242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ROUND((SUM(BE121:BE139)),2)</f>
        <v>0</v>
      </c>
      <c r="G33" s="35"/>
      <c r="H33" s="35"/>
      <c r="I33" s="152">
        <v>0.21</v>
      </c>
      <c r="J33" s="151">
        <f>ROUND(((SUM(BE121:BE139))*I33),2)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ROUND((SUM(BF121:BF139)),2)</f>
        <v>0</v>
      </c>
      <c r="G34" s="35"/>
      <c r="H34" s="35"/>
      <c r="I34" s="152">
        <v>0.15</v>
      </c>
      <c r="J34" s="151">
        <f>ROUND(((SUM(BF121:BF139))*I34),2)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ROUND((SUM(BG121:BG139)),2)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ROUND((SUM(BH121:BH139)),2)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ROUND((SUM(BI121:BI139)),2)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Komunikace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106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107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243</v>
      </c>
      <c r="E99" s="185"/>
      <c r="F99" s="185"/>
      <c r="G99" s="185"/>
      <c r="H99" s="185"/>
      <c r="I99" s="185"/>
      <c r="J99" s="186">
        <f>J125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108</v>
      </c>
      <c r="E100" s="185"/>
      <c r="F100" s="185"/>
      <c r="G100" s="185"/>
      <c r="H100" s="185"/>
      <c r="I100" s="185"/>
      <c r="J100" s="186">
        <f>J129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244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115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Kopie - VOŠ Benešov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02 - Komunikace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16. 5. 2022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31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116</v>
      </c>
      <c r="D120" s="191" t="s">
        <v>58</v>
      </c>
      <c r="E120" s="191" t="s">
        <v>54</v>
      </c>
      <c r="F120" s="191" t="s">
        <v>55</v>
      </c>
      <c r="G120" s="191" t="s">
        <v>117</v>
      </c>
      <c r="H120" s="191" t="s">
        <v>118</v>
      </c>
      <c r="I120" s="191" t="s">
        <v>119</v>
      </c>
      <c r="J120" s="192" t="s">
        <v>103</v>
      </c>
      <c r="K120" s="193" t="s">
        <v>120</v>
      </c>
      <c r="L120" s="194"/>
      <c r="M120" s="97" t="s">
        <v>1</v>
      </c>
      <c r="N120" s="98" t="s">
        <v>37</v>
      </c>
      <c r="O120" s="98" t="s">
        <v>121</v>
      </c>
      <c r="P120" s="98" t="s">
        <v>122</v>
      </c>
      <c r="Q120" s="98" t="s">
        <v>123</v>
      </c>
      <c r="R120" s="98" t="s">
        <v>124</v>
      </c>
      <c r="S120" s="98" t="s">
        <v>125</v>
      </c>
      <c r="T120" s="99" t="s">
        <v>126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127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</f>
        <v>0</v>
      </c>
      <c r="Q121" s="101"/>
      <c r="R121" s="197">
        <f>R122</f>
        <v>0</v>
      </c>
      <c r="S121" s="101"/>
      <c r="T121" s="19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105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72</v>
      </c>
      <c r="E122" s="203" t="s">
        <v>128</v>
      </c>
      <c r="F122" s="203" t="s">
        <v>129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P123+P125+P129+P136</f>
        <v>0</v>
      </c>
      <c r="Q122" s="208"/>
      <c r="R122" s="209">
        <f>R123+R125+R129+R136</f>
        <v>0</v>
      </c>
      <c r="S122" s="208"/>
      <c r="T122" s="210">
        <f>T123+T125+T129+T136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80</v>
      </c>
      <c r="AT122" s="212" t="s">
        <v>72</v>
      </c>
      <c r="AU122" s="212" t="s">
        <v>73</v>
      </c>
      <c r="AY122" s="211" t="s">
        <v>130</v>
      </c>
      <c r="BK122" s="213">
        <f>BK123+BK125+BK129+BK136</f>
        <v>0</v>
      </c>
    </row>
    <row r="123" spans="1:63" s="12" customFormat="1" ht="22.8" customHeight="1">
      <c r="A123" s="12"/>
      <c r="B123" s="200"/>
      <c r="C123" s="201"/>
      <c r="D123" s="202" t="s">
        <v>72</v>
      </c>
      <c r="E123" s="214" t="s">
        <v>80</v>
      </c>
      <c r="F123" s="214" t="s">
        <v>131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</v>
      </c>
      <c r="S123" s="208"/>
      <c r="T123" s="2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80</v>
      </c>
      <c r="AT123" s="212" t="s">
        <v>72</v>
      </c>
      <c r="AU123" s="212" t="s">
        <v>80</v>
      </c>
      <c r="AY123" s="211" t="s">
        <v>130</v>
      </c>
      <c r="BK123" s="213">
        <f>BK124</f>
        <v>0</v>
      </c>
    </row>
    <row r="124" spans="1:65" s="2" customFormat="1" ht="24.15" customHeight="1">
      <c r="A124" s="35"/>
      <c r="B124" s="36"/>
      <c r="C124" s="216" t="s">
        <v>80</v>
      </c>
      <c r="D124" s="216" t="s">
        <v>132</v>
      </c>
      <c r="E124" s="217" t="s">
        <v>245</v>
      </c>
      <c r="F124" s="218" t="s">
        <v>246</v>
      </c>
      <c r="G124" s="219" t="s">
        <v>247</v>
      </c>
      <c r="H124" s="220">
        <v>942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38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136</v>
      </c>
      <c r="AT124" s="228" t="s">
        <v>132</v>
      </c>
      <c r="AU124" s="228" t="s">
        <v>82</v>
      </c>
      <c r="AY124" s="14" t="s">
        <v>130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80</v>
      </c>
      <c r="BK124" s="229">
        <f>ROUND(I124*H124,2)</f>
        <v>0</v>
      </c>
      <c r="BL124" s="14" t="s">
        <v>136</v>
      </c>
      <c r="BM124" s="228" t="s">
        <v>82</v>
      </c>
    </row>
    <row r="125" spans="1:63" s="12" customFormat="1" ht="22.8" customHeight="1">
      <c r="A125" s="12"/>
      <c r="B125" s="200"/>
      <c r="C125" s="201"/>
      <c r="D125" s="202" t="s">
        <v>72</v>
      </c>
      <c r="E125" s="214" t="s">
        <v>148</v>
      </c>
      <c r="F125" s="214" t="s">
        <v>248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SUM(P126:P128)</f>
        <v>0</v>
      </c>
      <c r="Q125" s="208"/>
      <c r="R125" s="209">
        <f>SUM(R126:R128)</f>
        <v>0</v>
      </c>
      <c r="S125" s="208"/>
      <c r="T125" s="21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80</v>
      </c>
      <c r="AT125" s="212" t="s">
        <v>72</v>
      </c>
      <c r="AU125" s="212" t="s">
        <v>80</v>
      </c>
      <c r="AY125" s="211" t="s">
        <v>130</v>
      </c>
      <c r="BK125" s="213">
        <f>SUM(BK126:BK128)</f>
        <v>0</v>
      </c>
    </row>
    <row r="126" spans="1:65" s="2" customFormat="1" ht="24.15" customHeight="1">
      <c r="A126" s="35"/>
      <c r="B126" s="36"/>
      <c r="C126" s="216" t="s">
        <v>82</v>
      </c>
      <c r="D126" s="216" t="s">
        <v>132</v>
      </c>
      <c r="E126" s="217" t="s">
        <v>249</v>
      </c>
      <c r="F126" s="218" t="s">
        <v>250</v>
      </c>
      <c r="G126" s="219" t="s">
        <v>247</v>
      </c>
      <c r="H126" s="220">
        <v>942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136</v>
      </c>
      <c r="AT126" s="228" t="s">
        <v>132</v>
      </c>
      <c r="AU126" s="228" t="s">
        <v>82</v>
      </c>
      <c r="AY126" s="14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80</v>
      </c>
      <c r="BK126" s="229">
        <f>ROUND(I126*H126,2)</f>
        <v>0</v>
      </c>
      <c r="BL126" s="14" t="s">
        <v>136</v>
      </c>
      <c r="BM126" s="228" t="s">
        <v>136</v>
      </c>
    </row>
    <row r="127" spans="1:65" s="2" customFormat="1" ht="16.5" customHeight="1">
      <c r="A127" s="35"/>
      <c r="B127" s="36"/>
      <c r="C127" s="216" t="s">
        <v>139</v>
      </c>
      <c r="D127" s="216" t="s">
        <v>132</v>
      </c>
      <c r="E127" s="217" t="s">
        <v>251</v>
      </c>
      <c r="F127" s="218" t="s">
        <v>252</v>
      </c>
      <c r="G127" s="219" t="s">
        <v>247</v>
      </c>
      <c r="H127" s="220">
        <v>942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136</v>
      </c>
      <c r="AT127" s="228" t="s">
        <v>132</v>
      </c>
      <c r="AU127" s="228" t="s">
        <v>82</v>
      </c>
      <c r="AY127" s="14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80</v>
      </c>
      <c r="BK127" s="229">
        <f>ROUND(I127*H127,2)</f>
        <v>0</v>
      </c>
      <c r="BL127" s="14" t="s">
        <v>136</v>
      </c>
      <c r="BM127" s="228" t="s">
        <v>145</v>
      </c>
    </row>
    <row r="128" spans="1:65" s="2" customFormat="1" ht="24.15" customHeight="1">
      <c r="A128" s="35"/>
      <c r="B128" s="36"/>
      <c r="C128" s="216" t="s">
        <v>136</v>
      </c>
      <c r="D128" s="216" t="s">
        <v>132</v>
      </c>
      <c r="E128" s="217" t="s">
        <v>253</v>
      </c>
      <c r="F128" s="218" t="s">
        <v>254</v>
      </c>
      <c r="G128" s="219" t="s">
        <v>247</v>
      </c>
      <c r="H128" s="220">
        <v>942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144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152</v>
      </c>
      <c r="F129" s="214" t="s">
        <v>153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SUM(P130:P135)</f>
        <v>0</v>
      </c>
      <c r="Q129" s="208"/>
      <c r="R129" s="209">
        <f>SUM(R130:R135)</f>
        <v>0</v>
      </c>
      <c r="S129" s="208"/>
      <c r="T129" s="210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80</v>
      </c>
      <c r="AT129" s="212" t="s">
        <v>72</v>
      </c>
      <c r="AU129" s="212" t="s">
        <v>80</v>
      </c>
      <c r="AY129" s="211" t="s">
        <v>130</v>
      </c>
      <c r="BK129" s="213">
        <f>SUM(BK130:BK135)</f>
        <v>0</v>
      </c>
    </row>
    <row r="130" spans="1:65" s="2" customFormat="1" ht="33" customHeight="1">
      <c r="A130" s="35"/>
      <c r="B130" s="36"/>
      <c r="C130" s="216" t="s">
        <v>148</v>
      </c>
      <c r="D130" s="216" t="s">
        <v>132</v>
      </c>
      <c r="E130" s="217" t="s">
        <v>255</v>
      </c>
      <c r="F130" s="218" t="s">
        <v>256</v>
      </c>
      <c r="G130" s="219" t="s">
        <v>156</v>
      </c>
      <c r="H130" s="220">
        <v>242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136</v>
      </c>
      <c r="AT130" s="228" t="s">
        <v>132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151</v>
      </c>
    </row>
    <row r="131" spans="1:65" s="2" customFormat="1" ht="16.5" customHeight="1">
      <c r="A131" s="35"/>
      <c r="B131" s="36"/>
      <c r="C131" s="230" t="s">
        <v>145</v>
      </c>
      <c r="D131" s="230" t="s">
        <v>140</v>
      </c>
      <c r="E131" s="231" t="s">
        <v>257</v>
      </c>
      <c r="F131" s="232" t="s">
        <v>258</v>
      </c>
      <c r="G131" s="233" t="s">
        <v>156</v>
      </c>
      <c r="H131" s="234">
        <v>242</v>
      </c>
      <c r="I131" s="235"/>
      <c r="J131" s="236">
        <f>ROUND(I131*H131,2)</f>
        <v>0</v>
      </c>
      <c r="K131" s="237"/>
      <c r="L131" s="238"/>
      <c r="M131" s="239" t="s">
        <v>1</v>
      </c>
      <c r="N131" s="240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144</v>
      </c>
      <c r="AT131" s="228" t="s">
        <v>140</v>
      </c>
      <c r="AU131" s="228" t="s">
        <v>82</v>
      </c>
      <c r="AY131" s="14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80</v>
      </c>
      <c r="BK131" s="229">
        <f>ROUND(I131*H131,2)</f>
        <v>0</v>
      </c>
      <c r="BL131" s="14" t="s">
        <v>136</v>
      </c>
      <c r="BM131" s="228" t="s">
        <v>157</v>
      </c>
    </row>
    <row r="132" spans="1:65" s="2" customFormat="1" ht="24.15" customHeight="1">
      <c r="A132" s="35"/>
      <c r="B132" s="36"/>
      <c r="C132" s="216" t="s">
        <v>160</v>
      </c>
      <c r="D132" s="216" t="s">
        <v>132</v>
      </c>
      <c r="E132" s="217" t="s">
        <v>259</v>
      </c>
      <c r="F132" s="218" t="s">
        <v>260</v>
      </c>
      <c r="G132" s="219" t="s">
        <v>135</v>
      </c>
      <c r="H132" s="220">
        <v>17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136</v>
      </c>
      <c r="AT132" s="228" t="s">
        <v>132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163</v>
      </c>
    </row>
    <row r="133" spans="1:65" s="2" customFormat="1" ht="21.75" customHeight="1">
      <c r="A133" s="35"/>
      <c r="B133" s="36"/>
      <c r="C133" s="216" t="s">
        <v>144</v>
      </c>
      <c r="D133" s="216" t="s">
        <v>132</v>
      </c>
      <c r="E133" s="217" t="s">
        <v>261</v>
      </c>
      <c r="F133" s="218" t="s">
        <v>262</v>
      </c>
      <c r="G133" s="219" t="s">
        <v>156</v>
      </c>
      <c r="H133" s="220">
        <v>381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136</v>
      </c>
      <c r="AT133" s="228" t="s">
        <v>132</v>
      </c>
      <c r="AU133" s="228" t="s">
        <v>82</v>
      </c>
      <c r="AY133" s="14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80</v>
      </c>
      <c r="BK133" s="229">
        <f>ROUND(I133*H133,2)</f>
        <v>0</v>
      </c>
      <c r="BL133" s="14" t="s">
        <v>136</v>
      </c>
      <c r="BM133" s="228" t="s">
        <v>171</v>
      </c>
    </row>
    <row r="134" spans="1:65" s="2" customFormat="1" ht="24.15" customHeight="1">
      <c r="A134" s="35"/>
      <c r="B134" s="36"/>
      <c r="C134" s="216" t="s">
        <v>152</v>
      </c>
      <c r="D134" s="216" t="s">
        <v>132</v>
      </c>
      <c r="E134" s="217" t="s">
        <v>263</v>
      </c>
      <c r="F134" s="218" t="s">
        <v>264</v>
      </c>
      <c r="G134" s="219" t="s">
        <v>200</v>
      </c>
      <c r="H134" s="220">
        <v>29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136</v>
      </c>
      <c r="AT134" s="228" t="s">
        <v>132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175</v>
      </c>
    </row>
    <row r="135" spans="1:65" s="2" customFormat="1" ht="24.15" customHeight="1">
      <c r="A135" s="35"/>
      <c r="B135" s="36"/>
      <c r="C135" s="216" t="s">
        <v>151</v>
      </c>
      <c r="D135" s="216" t="s">
        <v>132</v>
      </c>
      <c r="E135" s="217" t="s">
        <v>265</v>
      </c>
      <c r="F135" s="218" t="s">
        <v>266</v>
      </c>
      <c r="G135" s="219" t="s">
        <v>200</v>
      </c>
      <c r="H135" s="220">
        <v>29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136</v>
      </c>
      <c r="AT135" s="228" t="s">
        <v>132</v>
      </c>
      <c r="AU135" s="228" t="s">
        <v>82</v>
      </c>
      <c r="AY135" s="14" t="s">
        <v>130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80</v>
      </c>
      <c r="BK135" s="229">
        <f>ROUND(I135*H135,2)</f>
        <v>0</v>
      </c>
      <c r="BL135" s="14" t="s">
        <v>136</v>
      </c>
      <c r="BM135" s="228" t="s">
        <v>178</v>
      </c>
    </row>
    <row r="136" spans="1:63" s="12" customFormat="1" ht="22.8" customHeight="1">
      <c r="A136" s="12"/>
      <c r="B136" s="200"/>
      <c r="C136" s="201"/>
      <c r="D136" s="202" t="s">
        <v>72</v>
      </c>
      <c r="E136" s="214" t="s">
        <v>267</v>
      </c>
      <c r="F136" s="214" t="s">
        <v>268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SUM(P137:P139)</f>
        <v>0</v>
      </c>
      <c r="Q136" s="208"/>
      <c r="R136" s="209">
        <f>SUM(R137:R139)</f>
        <v>0</v>
      </c>
      <c r="S136" s="208"/>
      <c r="T136" s="210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80</v>
      </c>
      <c r="AT136" s="212" t="s">
        <v>72</v>
      </c>
      <c r="AU136" s="212" t="s">
        <v>80</v>
      </c>
      <c r="AY136" s="211" t="s">
        <v>130</v>
      </c>
      <c r="BK136" s="213">
        <f>SUM(BK137:BK139)</f>
        <v>0</v>
      </c>
    </row>
    <row r="137" spans="1:65" s="2" customFormat="1" ht="16.5" customHeight="1">
      <c r="A137" s="35"/>
      <c r="B137" s="36"/>
      <c r="C137" s="216" t="s">
        <v>179</v>
      </c>
      <c r="D137" s="216" t="s">
        <v>132</v>
      </c>
      <c r="E137" s="217" t="s">
        <v>269</v>
      </c>
      <c r="F137" s="218" t="s">
        <v>270</v>
      </c>
      <c r="G137" s="219" t="s">
        <v>143</v>
      </c>
      <c r="H137" s="220">
        <v>482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136</v>
      </c>
      <c r="AT137" s="228" t="s">
        <v>132</v>
      </c>
      <c r="AU137" s="228" t="s">
        <v>82</v>
      </c>
      <c r="AY137" s="14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80</v>
      </c>
      <c r="BK137" s="229">
        <f>ROUND(I137*H137,2)</f>
        <v>0</v>
      </c>
      <c r="BL137" s="14" t="s">
        <v>136</v>
      </c>
      <c r="BM137" s="228" t="s">
        <v>182</v>
      </c>
    </row>
    <row r="138" spans="1:65" s="2" customFormat="1" ht="24.15" customHeight="1">
      <c r="A138" s="35"/>
      <c r="B138" s="36"/>
      <c r="C138" s="216" t="s">
        <v>157</v>
      </c>
      <c r="D138" s="216" t="s">
        <v>132</v>
      </c>
      <c r="E138" s="217" t="s">
        <v>271</v>
      </c>
      <c r="F138" s="218" t="s">
        <v>272</v>
      </c>
      <c r="G138" s="219" t="s">
        <v>143</v>
      </c>
      <c r="H138" s="220">
        <v>482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136</v>
      </c>
      <c r="AT138" s="228" t="s">
        <v>132</v>
      </c>
      <c r="AU138" s="228" t="s">
        <v>82</v>
      </c>
      <c r="AY138" s="14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80</v>
      </c>
      <c r="BK138" s="229">
        <f>ROUND(I138*H138,2)</f>
        <v>0</v>
      </c>
      <c r="BL138" s="14" t="s">
        <v>136</v>
      </c>
      <c r="BM138" s="228" t="s">
        <v>185</v>
      </c>
    </row>
    <row r="139" spans="1:65" s="2" customFormat="1" ht="33" customHeight="1">
      <c r="A139" s="35"/>
      <c r="B139" s="36"/>
      <c r="C139" s="216" t="s">
        <v>186</v>
      </c>
      <c r="D139" s="216" t="s">
        <v>132</v>
      </c>
      <c r="E139" s="217" t="s">
        <v>273</v>
      </c>
      <c r="F139" s="218" t="s">
        <v>274</v>
      </c>
      <c r="G139" s="219" t="s">
        <v>143</v>
      </c>
      <c r="H139" s="220">
        <v>482</v>
      </c>
      <c r="I139" s="221"/>
      <c r="J139" s="222">
        <f>ROUND(I139*H139,2)</f>
        <v>0</v>
      </c>
      <c r="K139" s="223"/>
      <c r="L139" s="41"/>
      <c r="M139" s="246" t="s">
        <v>1</v>
      </c>
      <c r="N139" s="247" t="s">
        <v>38</v>
      </c>
      <c r="O139" s="24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136</v>
      </c>
      <c r="AT139" s="228" t="s">
        <v>132</v>
      </c>
      <c r="AU139" s="228" t="s">
        <v>82</v>
      </c>
      <c r="AY139" s="14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80</v>
      </c>
      <c r="BK139" s="229">
        <f>ROUND(I139*H139,2)</f>
        <v>0</v>
      </c>
      <c r="BL139" s="14" t="s">
        <v>136</v>
      </c>
      <c r="BM139" s="228" t="s">
        <v>189</v>
      </c>
    </row>
    <row r="140" spans="1:31" s="2" customFormat="1" ht="6.95" customHeight="1">
      <c r="A140" s="35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password="CC17" sheet="1" objects="1" scenarios="1" formatColumns="0" formatRows="0" autoFilter="0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275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ROUND((SUM(BE123:BE152)),2)</f>
        <v>0</v>
      </c>
      <c r="G33" s="35"/>
      <c r="H33" s="35"/>
      <c r="I33" s="152">
        <v>0.21</v>
      </c>
      <c r="J33" s="151">
        <f>ROUND(((SUM(BE123:BE152))*I33),2)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ROUND((SUM(BF123:BF152)),2)</f>
        <v>0</v>
      </c>
      <c r="G34" s="35"/>
      <c r="H34" s="35"/>
      <c r="I34" s="152">
        <v>0.15</v>
      </c>
      <c r="J34" s="151">
        <f>ROUND(((SUM(BF123:BF152))*I34),2)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ROUND((SUM(BG123:BG152)),2)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ROUND((SUM(BH123:BH152)),2)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ROUND((SUM(BI123:BI152)),2)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03 - Odpadní kanalizace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106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107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276</v>
      </c>
      <c r="E99" s="185"/>
      <c r="F99" s="185"/>
      <c r="G99" s="185"/>
      <c r="H99" s="185"/>
      <c r="I99" s="185"/>
      <c r="J99" s="186">
        <f>J138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277</v>
      </c>
      <c r="E100" s="185"/>
      <c r="F100" s="185"/>
      <c r="G100" s="185"/>
      <c r="H100" s="185"/>
      <c r="I100" s="185"/>
      <c r="J100" s="186">
        <f>J140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278</v>
      </c>
      <c r="E101" s="185"/>
      <c r="F101" s="185"/>
      <c r="G101" s="185"/>
      <c r="H101" s="185"/>
      <c r="I101" s="185"/>
      <c r="J101" s="186">
        <f>J142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109</v>
      </c>
      <c r="E102" s="179"/>
      <c r="F102" s="179"/>
      <c r="G102" s="179"/>
      <c r="H102" s="179"/>
      <c r="I102" s="179"/>
      <c r="J102" s="180">
        <f>J145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279</v>
      </c>
      <c r="E103" s="185"/>
      <c r="F103" s="185"/>
      <c r="G103" s="185"/>
      <c r="H103" s="185"/>
      <c r="I103" s="185"/>
      <c r="J103" s="186">
        <f>J146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115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71" t="str">
        <f>E7</f>
        <v>Kopie - VOŠ Benešov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99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03 - Odpadní kanalizace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29" t="s">
        <v>22</v>
      </c>
      <c r="J117" s="76" t="str">
        <f>IF(J12="","",J12)</f>
        <v>16. 5. 2022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29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31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88"/>
      <c r="B122" s="189"/>
      <c r="C122" s="190" t="s">
        <v>116</v>
      </c>
      <c r="D122" s="191" t="s">
        <v>58</v>
      </c>
      <c r="E122" s="191" t="s">
        <v>54</v>
      </c>
      <c r="F122" s="191" t="s">
        <v>55</v>
      </c>
      <c r="G122" s="191" t="s">
        <v>117</v>
      </c>
      <c r="H122" s="191" t="s">
        <v>118</v>
      </c>
      <c r="I122" s="191" t="s">
        <v>119</v>
      </c>
      <c r="J122" s="192" t="s">
        <v>103</v>
      </c>
      <c r="K122" s="193" t="s">
        <v>120</v>
      </c>
      <c r="L122" s="194"/>
      <c r="M122" s="97" t="s">
        <v>1</v>
      </c>
      <c r="N122" s="98" t="s">
        <v>37</v>
      </c>
      <c r="O122" s="98" t="s">
        <v>121</v>
      </c>
      <c r="P122" s="98" t="s">
        <v>122</v>
      </c>
      <c r="Q122" s="98" t="s">
        <v>123</v>
      </c>
      <c r="R122" s="98" t="s">
        <v>124</v>
      </c>
      <c r="S122" s="98" t="s">
        <v>125</v>
      </c>
      <c r="T122" s="99" t="s">
        <v>126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63" s="2" customFormat="1" ht="22.8" customHeight="1">
      <c r="A123" s="35"/>
      <c r="B123" s="36"/>
      <c r="C123" s="104" t="s">
        <v>127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P124+P145</f>
        <v>0</v>
      </c>
      <c r="Q123" s="101"/>
      <c r="R123" s="197">
        <f>R124+R145</f>
        <v>4.784</v>
      </c>
      <c r="S123" s="101"/>
      <c r="T123" s="198">
        <f>T124+T145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105</v>
      </c>
      <c r="BK123" s="199">
        <f>BK124+BK145</f>
        <v>0</v>
      </c>
    </row>
    <row r="124" spans="1:63" s="12" customFormat="1" ht="25.9" customHeight="1">
      <c r="A124" s="12"/>
      <c r="B124" s="200"/>
      <c r="C124" s="201"/>
      <c r="D124" s="202" t="s">
        <v>72</v>
      </c>
      <c r="E124" s="203" t="s">
        <v>128</v>
      </c>
      <c r="F124" s="203" t="s">
        <v>129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P125+P138+P140+P142</f>
        <v>0</v>
      </c>
      <c r="Q124" s="208"/>
      <c r="R124" s="209">
        <f>R125+R138+R140+R142</f>
        <v>0</v>
      </c>
      <c r="S124" s="208"/>
      <c r="T124" s="210">
        <f>T125+T138+T140+T142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80</v>
      </c>
      <c r="AT124" s="212" t="s">
        <v>72</v>
      </c>
      <c r="AU124" s="212" t="s">
        <v>73</v>
      </c>
      <c r="AY124" s="211" t="s">
        <v>130</v>
      </c>
      <c r="BK124" s="213">
        <f>BK125+BK138+BK140+BK142</f>
        <v>0</v>
      </c>
    </row>
    <row r="125" spans="1:63" s="12" customFormat="1" ht="22.8" customHeight="1">
      <c r="A125" s="12"/>
      <c r="B125" s="200"/>
      <c r="C125" s="201"/>
      <c r="D125" s="202" t="s">
        <v>72</v>
      </c>
      <c r="E125" s="214" t="s">
        <v>80</v>
      </c>
      <c r="F125" s="214" t="s">
        <v>131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SUM(P126:P137)</f>
        <v>0</v>
      </c>
      <c r="Q125" s="208"/>
      <c r="R125" s="209">
        <f>SUM(R126:R137)</f>
        <v>0</v>
      </c>
      <c r="S125" s="208"/>
      <c r="T125" s="210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80</v>
      </c>
      <c r="AT125" s="212" t="s">
        <v>72</v>
      </c>
      <c r="AU125" s="212" t="s">
        <v>80</v>
      </c>
      <c r="AY125" s="211" t="s">
        <v>130</v>
      </c>
      <c r="BK125" s="213">
        <f>SUM(BK126:BK137)</f>
        <v>0</v>
      </c>
    </row>
    <row r="126" spans="1:65" s="2" customFormat="1" ht="33" customHeight="1">
      <c r="A126" s="35"/>
      <c r="B126" s="36"/>
      <c r="C126" s="216" t="s">
        <v>80</v>
      </c>
      <c r="D126" s="216" t="s">
        <v>132</v>
      </c>
      <c r="E126" s="217" t="s">
        <v>133</v>
      </c>
      <c r="F126" s="218" t="s">
        <v>134</v>
      </c>
      <c r="G126" s="219" t="s">
        <v>135</v>
      </c>
      <c r="H126" s="220">
        <v>182.24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136</v>
      </c>
      <c r="AT126" s="228" t="s">
        <v>132</v>
      </c>
      <c r="AU126" s="228" t="s">
        <v>82</v>
      </c>
      <c r="AY126" s="14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80</v>
      </c>
      <c r="BK126" s="229">
        <f>ROUND(I126*H126,2)</f>
        <v>0</v>
      </c>
      <c r="BL126" s="14" t="s">
        <v>136</v>
      </c>
      <c r="BM126" s="228" t="s">
        <v>82</v>
      </c>
    </row>
    <row r="127" spans="1:65" s="2" customFormat="1" ht="21.75" customHeight="1">
      <c r="A127" s="35"/>
      <c r="B127" s="36"/>
      <c r="C127" s="216" t="s">
        <v>82</v>
      </c>
      <c r="D127" s="216" t="s">
        <v>132</v>
      </c>
      <c r="E127" s="217" t="s">
        <v>280</v>
      </c>
      <c r="F127" s="218" t="s">
        <v>281</v>
      </c>
      <c r="G127" s="219" t="s">
        <v>247</v>
      </c>
      <c r="H127" s="220">
        <v>216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136</v>
      </c>
      <c r="AT127" s="228" t="s">
        <v>132</v>
      </c>
      <c r="AU127" s="228" t="s">
        <v>82</v>
      </c>
      <c r="AY127" s="14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80</v>
      </c>
      <c r="BK127" s="229">
        <f>ROUND(I127*H127,2)</f>
        <v>0</v>
      </c>
      <c r="BL127" s="14" t="s">
        <v>136</v>
      </c>
      <c r="BM127" s="228" t="s">
        <v>136</v>
      </c>
    </row>
    <row r="128" spans="1:65" s="2" customFormat="1" ht="24.15" customHeight="1">
      <c r="A128" s="35"/>
      <c r="B128" s="36"/>
      <c r="C128" s="216" t="s">
        <v>139</v>
      </c>
      <c r="D128" s="216" t="s">
        <v>132</v>
      </c>
      <c r="E128" s="217" t="s">
        <v>282</v>
      </c>
      <c r="F128" s="218" t="s">
        <v>283</v>
      </c>
      <c r="G128" s="219" t="s">
        <v>247</v>
      </c>
      <c r="H128" s="220">
        <v>216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145</v>
      </c>
    </row>
    <row r="129" spans="1:65" s="2" customFormat="1" ht="16.5" customHeight="1">
      <c r="A129" s="35"/>
      <c r="B129" s="36"/>
      <c r="C129" s="216" t="s">
        <v>136</v>
      </c>
      <c r="D129" s="216" t="s">
        <v>132</v>
      </c>
      <c r="E129" s="217" t="s">
        <v>149</v>
      </c>
      <c r="F129" s="218" t="s">
        <v>150</v>
      </c>
      <c r="G129" s="219" t="s">
        <v>135</v>
      </c>
      <c r="H129" s="220">
        <v>182.24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136</v>
      </c>
      <c r="AT129" s="228" t="s">
        <v>132</v>
      </c>
      <c r="AU129" s="228" t="s">
        <v>82</v>
      </c>
      <c r="AY129" s="14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80</v>
      </c>
      <c r="BK129" s="229">
        <f>ROUND(I129*H129,2)</f>
        <v>0</v>
      </c>
      <c r="BL129" s="14" t="s">
        <v>136</v>
      </c>
      <c r="BM129" s="228" t="s">
        <v>144</v>
      </c>
    </row>
    <row r="130" spans="1:65" s="2" customFormat="1" ht="16.5" customHeight="1">
      <c r="A130" s="35"/>
      <c r="B130" s="36"/>
      <c r="C130" s="216" t="s">
        <v>148</v>
      </c>
      <c r="D130" s="216" t="s">
        <v>132</v>
      </c>
      <c r="E130" s="217" t="s">
        <v>284</v>
      </c>
      <c r="F130" s="218" t="s">
        <v>285</v>
      </c>
      <c r="G130" s="219" t="s">
        <v>135</v>
      </c>
      <c r="H130" s="220">
        <v>24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136</v>
      </c>
      <c r="AT130" s="228" t="s">
        <v>132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151</v>
      </c>
    </row>
    <row r="131" spans="1:65" s="2" customFormat="1" ht="33" customHeight="1">
      <c r="A131" s="35"/>
      <c r="B131" s="36"/>
      <c r="C131" s="216" t="s">
        <v>145</v>
      </c>
      <c r="D131" s="216" t="s">
        <v>132</v>
      </c>
      <c r="E131" s="217" t="s">
        <v>286</v>
      </c>
      <c r="F131" s="218" t="s">
        <v>287</v>
      </c>
      <c r="G131" s="219" t="s">
        <v>135</v>
      </c>
      <c r="H131" s="220">
        <v>24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136</v>
      </c>
      <c r="AT131" s="228" t="s">
        <v>132</v>
      </c>
      <c r="AU131" s="228" t="s">
        <v>82</v>
      </c>
      <c r="AY131" s="14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80</v>
      </c>
      <c r="BK131" s="229">
        <f>ROUND(I131*H131,2)</f>
        <v>0</v>
      </c>
      <c r="BL131" s="14" t="s">
        <v>136</v>
      </c>
      <c r="BM131" s="228" t="s">
        <v>157</v>
      </c>
    </row>
    <row r="132" spans="1:65" s="2" customFormat="1" ht="33" customHeight="1">
      <c r="A132" s="35"/>
      <c r="B132" s="36"/>
      <c r="C132" s="216" t="s">
        <v>160</v>
      </c>
      <c r="D132" s="216" t="s">
        <v>132</v>
      </c>
      <c r="E132" s="217" t="s">
        <v>288</v>
      </c>
      <c r="F132" s="218" t="s">
        <v>289</v>
      </c>
      <c r="G132" s="219" t="s">
        <v>143</v>
      </c>
      <c r="H132" s="220">
        <v>38.4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136</v>
      </c>
      <c r="AT132" s="228" t="s">
        <v>132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163</v>
      </c>
    </row>
    <row r="133" spans="1:65" s="2" customFormat="1" ht="24.15" customHeight="1">
      <c r="A133" s="35"/>
      <c r="B133" s="36"/>
      <c r="C133" s="216" t="s">
        <v>144</v>
      </c>
      <c r="D133" s="216" t="s">
        <v>132</v>
      </c>
      <c r="E133" s="217" t="s">
        <v>137</v>
      </c>
      <c r="F133" s="218" t="s">
        <v>138</v>
      </c>
      <c r="G133" s="219" t="s">
        <v>135</v>
      </c>
      <c r="H133" s="220">
        <v>158.24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136</v>
      </c>
      <c r="AT133" s="228" t="s">
        <v>132</v>
      </c>
      <c r="AU133" s="228" t="s">
        <v>82</v>
      </c>
      <c r="AY133" s="14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80</v>
      </c>
      <c r="BK133" s="229">
        <f>ROUND(I133*H133,2)</f>
        <v>0</v>
      </c>
      <c r="BL133" s="14" t="s">
        <v>136</v>
      </c>
      <c r="BM133" s="228" t="s">
        <v>171</v>
      </c>
    </row>
    <row r="134" spans="1:65" s="2" customFormat="1" ht="16.5" customHeight="1">
      <c r="A134" s="35"/>
      <c r="B134" s="36"/>
      <c r="C134" s="230" t="s">
        <v>152</v>
      </c>
      <c r="D134" s="230" t="s">
        <v>140</v>
      </c>
      <c r="E134" s="231" t="s">
        <v>141</v>
      </c>
      <c r="F134" s="232" t="s">
        <v>142</v>
      </c>
      <c r="G134" s="233" t="s">
        <v>143</v>
      </c>
      <c r="H134" s="234">
        <v>2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144</v>
      </c>
      <c r="AT134" s="228" t="s">
        <v>140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175</v>
      </c>
    </row>
    <row r="135" spans="1:65" s="2" customFormat="1" ht="33" customHeight="1">
      <c r="A135" s="35"/>
      <c r="B135" s="36"/>
      <c r="C135" s="216" t="s">
        <v>151</v>
      </c>
      <c r="D135" s="216" t="s">
        <v>132</v>
      </c>
      <c r="E135" s="217" t="s">
        <v>146</v>
      </c>
      <c r="F135" s="218" t="s">
        <v>147</v>
      </c>
      <c r="G135" s="219" t="s">
        <v>135</v>
      </c>
      <c r="H135" s="220">
        <v>182.24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136</v>
      </c>
      <c r="AT135" s="228" t="s">
        <v>132</v>
      </c>
      <c r="AU135" s="228" t="s">
        <v>82</v>
      </c>
      <c r="AY135" s="14" t="s">
        <v>130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80</v>
      </c>
      <c r="BK135" s="229">
        <f>ROUND(I135*H135,2)</f>
        <v>0</v>
      </c>
      <c r="BL135" s="14" t="s">
        <v>136</v>
      </c>
      <c r="BM135" s="228" t="s">
        <v>178</v>
      </c>
    </row>
    <row r="136" spans="1:65" s="2" customFormat="1" ht="24.15" customHeight="1">
      <c r="A136" s="35"/>
      <c r="B136" s="36"/>
      <c r="C136" s="216" t="s">
        <v>179</v>
      </c>
      <c r="D136" s="216" t="s">
        <v>132</v>
      </c>
      <c r="E136" s="217" t="s">
        <v>290</v>
      </c>
      <c r="F136" s="218" t="s">
        <v>291</v>
      </c>
      <c r="G136" s="219" t="s">
        <v>247</v>
      </c>
      <c r="H136" s="220">
        <v>40.5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136</v>
      </c>
      <c r="AT136" s="228" t="s">
        <v>132</v>
      </c>
      <c r="AU136" s="228" t="s">
        <v>82</v>
      </c>
      <c r="AY136" s="14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80</v>
      </c>
      <c r="BK136" s="229">
        <f>ROUND(I136*H136,2)</f>
        <v>0</v>
      </c>
      <c r="BL136" s="14" t="s">
        <v>136</v>
      </c>
      <c r="BM136" s="228" t="s">
        <v>182</v>
      </c>
    </row>
    <row r="137" spans="1:65" s="2" customFormat="1" ht="24.15" customHeight="1">
      <c r="A137" s="35"/>
      <c r="B137" s="36"/>
      <c r="C137" s="216" t="s">
        <v>157</v>
      </c>
      <c r="D137" s="216" t="s">
        <v>132</v>
      </c>
      <c r="E137" s="217" t="s">
        <v>292</v>
      </c>
      <c r="F137" s="218" t="s">
        <v>293</v>
      </c>
      <c r="G137" s="219" t="s">
        <v>156</v>
      </c>
      <c r="H137" s="220">
        <v>27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136</v>
      </c>
      <c r="AT137" s="228" t="s">
        <v>132</v>
      </c>
      <c r="AU137" s="228" t="s">
        <v>82</v>
      </c>
      <c r="AY137" s="14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80</v>
      </c>
      <c r="BK137" s="229">
        <f>ROUND(I137*H137,2)</f>
        <v>0</v>
      </c>
      <c r="BL137" s="14" t="s">
        <v>136</v>
      </c>
      <c r="BM137" s="228" t="s">
        <v>185</v>
      </c>
    </row>
    <row r="138" spans="1:63" s="12" customFormat="1" ht="22.8" customHeight="1">
      <c r="A138" s="12"/>
      <c r="B138" s="200"/>
      <c r="C138" s="201"/>
      <c r="D138" s="202" t="s">
        <v>72</v>
      </c>
      <c r="E138" s="214" t="s">
        <v>82</v>
      </c>
      <c r="F138" s="214" t="s">
        <v>294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P139</f>
        <v>0</v>
      </c>
      <c r="Q138" s="208"/>
      <c r="R138" s="209">
        <f>R139</f>
        <v>0</v>
      </c>
      <c r="S138" s="208"/>
      <c r="T138" s="21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80</v>
      </c>
      <c r="AT138" s="212" t="s">
        <v>72</v>
      </c>
      <c r="AU138" s="212" t="s">
        <v>80</v>
      </c>
      <c r="AY138" s="211" t="s">
        <v>130</v>
      </c>
      <c r="BK138" s="213">
        <f>BK139</f>
        <v>0</v>
      </c>
    </row>
    <row r="139" spans="1:65" s="2" customFormat="1" ht="16.5" customHeight="1">
      <c r="A139" s="35"/>
      <c r="B139" s="36"/>
      <c r="C139" s="230" t="s">
        <v>186</v>
      </c>
      <c r="D139" s="230" t="s">
        <v>140</v>
      </c>
      <c r="E139" s="231" t="s">
        <v>295</v>
      </c>
      <c r="F139" s="232" t="s">
        <v>296</v>
      </c>
      <c r="G139" s="233" t="s">
        <v>221</v>
      </c>
      <c r="H139" s="234">
        <v>8</v>
      </c>
      <c r="I139" s="235"/>
      <c r="J139" s="236">
        <f>ROUND(I139*H139,2)</f>
        <v>0</v>
      </c>
      <c r="K139" s="237"/>
      <c r="L139" s="238"/>
      <c r="M139" s="239" t="s">
        <v>1</v>
      </c>
      <c r="N139" s="240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144</v>
      </c>
      <c r="AT139" s="228" t="s">
        <v>140</v>
      </c>
      <c r="AU139" s="228" t="s">
        <v>82</v>
      </c>
      <c r="AY139" s="14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80</v>
      </c>
      <c r="BK139" s="229">
        <f>ROUND(I139*H139,2)</f>
        <v>0</v>
      </c>
      <c r="BL139" s="14" t="s">
        <v>136</v>
      </c>
      <c r="BM139" s="228" t="s">
        <v>189</v>
      </c>
    </row>
    <row r="140" spans="1:63" s="12" customFormat="1" ht="22.8" customHeight="1">
      <c r="A140" s="12"/>
      <c r="B140" s="200"/>
      <c r="C140" s="201"/>
      <c r="D140" s="202" t="s">
        <v>72</v>
      </c>
      <c r="E140" s="214" t="s">
        <v>297</v>
      </c>
      <c r="F140" s="214" t="s">
        <v>298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P141</f>
        <v>0</v>
      </c>
      <c r="Q140" s="208"/>
      <c r="R140" s="209">
        <f>R141</f>
        <v>0</v>
      </c>
      <c r="S140" s="208"/>
      <c r="T140" s="21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1" t="s">
        <v>82</v>
      </c>
      <c r="AT140" s="212" t="s">
        <v>72</v>
      </c>
      <c r="AU140" s="212" t="s">
        <v>80</v>
      </c>
      <c r="AY140" s="211" t="s">
        <v>130</v>
      </c>
      <c r="BK140" s="213">
        <f>BK141</f>
        <v>0</v>
      </c>
    </row>
    <row r="141" spans="1:65" s="2" customFormat="1" ht="24.15" customHeight="1">
      <c r="A141" s="35"/>
      <c r="B141" s="36"/>
      <c r="C141" s="216" t="s">
        <v>163</v>
      </c>
      <c r="D141" s="216" t="s">
        <v>132</v>
      </c>
      <c r="E141" s="217" t="s">
        <v>299</v>
      </c>
      <c r="F141" s="218" t="s">
        <v>300</v>
      </c>
      <c r="G141" s="219" t="s">
        <v>156</v>
      </c>
      <c r="H141" s="220">
        <v>27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171</v>
      </c>
      <c r="AT141" s="228" t="s">
        <v>132</v>
      </c>
      <c r="AU141" s="228" t="s">
        <v>82</v>
      </c>
      <c r="AY141" s="14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80</v>
      </c>
      <c r="BK141" s="229">
        <f>ROUND(I141*H141,2)</f>
        <v>0</v>
      </c>
      <c r="BL141" s="14" t="s">
        <v>171</v>
      </c>
      <c r="BM141" s="228" t="s">
        <v>194</v>
      </c>
    </row>
    <row r="142" spans="1:63" s="12" customFormat="1" ht="22.8" customHeight="1">
      <c r="A142" s="12"/>
      <c r="B142" s="200"/>
      <c r="C142" s="201"/>
      <c r="D142" s="202" t="s">
        <v>72</v>
      </c>
      <c r="E142" s="214" t="s">
        <v>301</v>
      </c>
      <c r="F142" s="214" t="s">
        <v>302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SUM(P143:P144)</f>
        <v>0</v>
      </c>
      <c r="Q142" s="208"/>
      <c r="R142" s="209">
        <f>SUM(R143:R144)</f>
        <v>0</v>
      </c>
      <c r="S142" s="208"/>
      <c r="T142" s="21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80</v>
      </c>
      <c r="AT142" s="212" t="s">
        <v>72</v>
      </c>
      <c r="AU142" s="212" t="s">
        <v>80</v>
      </c>
      <c r="AY142" s="211" t="s">
        <v>130</v>
      </c>
      <c r="BK142" s="213">
        <f>SUM(BK143:BK144)</f>
        <v>0</v>
      </c>
    </row>
    <row r="143" spans="1:65" s="2" customFormat="1" ht="16.5" customHeight="1">
      <c r="A143" s="35"/>
      <c r="B143" s="36"/>
      <c r="C143" s="216" t="s">
        <v>8</v>
      </c>
      <c r="D143" s="216" t="s">
        <v>132</v>
      </c>
      <c r="E143" s="217" t="s">
        <v>303</v>
      </c>
      <c r="F143" s="218" t="s">
        <v>304</v>
      </c>
      <c r="G143" s="219" t="s">
        <v>305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136</v>
      </c>
      <c r="AT143" s="228" t="s">
        <v>132</v>
      </c>
      <c r="AU143" s="228" t="s">
        <v>82</v>
      </c>
      <c r="AY143" s="14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80</v>
      </c>
      <c r="BK143" s="229">
        <f>ROUND(I143*H143,2)</f>
        <v>0</v>
      </c>
      <c r="BL143" s="14" t="s">
        <v>136</v>
      </c>
      <c r="BM143" s="228" t="s">
        <v>197</v>
      </c>
    </row>
    <row r="144" spans="1:65" s="2" customFormat="1" ht="16.5" customHeight="1">
      <c r="A144" s="35"/>
      <c r="B144" s="36"/>
      <c r="C144" s="216" t="s">
        <v>171</v>
      </c>
      <c r="D144" s="216" t="s">
        <v>132</v>
      </c>
      <c r="E144" s="217" t="s">
        <v>306</v>
      </c>
      <c r="F144" s="218" t="s">
        <v>307</v>
      </c>
      <c r="G144" s="219" t="s">
        <v>305</v>
      </c>
      <c r="H144" s="220">
        <v>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136</v>
      </c>
      <c r="AT144" s="228" t="s">
        <v>132</v>
      </c>
      <c r="AU144" s="228" t="s">
        <v>82</v>
      </c>
      <c r="AY144" s="14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80</v>
      </c>
      <c r="BK144" s="229">
        <f>ROUND(I144*H144,2)</f>
        <v>0</v>
      </c>
      <c r="BL144" s="14" t="s">
        <v>136</v>
      </c>
      <c r="BM144" s="228" t="s">
        <v>174</v>
      </c>
    </row>
    <row r="145" spans="1:63" s="12" customFormat="1" ht="25.9" customHeight="1">
      <c r="A145" s="12"/>
      <c r="B145" s="200"/>
      <c r="C145" s="201"/>
      <c r="D145" s="202" t="s">
        <v>72</v>
      </c>
      <c r="E145" s="203" t="s">
        <v>165</v>
      </c>
      <c r="F145" s="203" t="s">
        <v>166</v>
      </c>
      <c r="G145" s="201"/>
      <c r="H145" s="201"/>
      <c r="I145" s="204"/>
      <c r="J145" s="205">
        <f>BK145</f>
        <v>0</v>
      </c>
      <c r="K145" s="201"/>
      <c r="L145" s="206"/>
      <c r="M145" s="207"/>
      <c r="N145" s="208"/>
      <c r="O145" s="208"/>
      <c r="P145" s="209">
        <f>P146</f>
        <v>0</v>
      </c>
      <c r="Q145" s="208"/>
      <c r="R145" s="209">
        <f>R146</f>
        <v>4.784</v>
      </c>
      <c r="S145" s="208"/>
      <c r="T145" s="21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82</v>
      </c>
      <c r="AT145" s="212" t="s">
        <v>72</v>
      </c>
      <c r="AU145" s="212" t="s">
        <v>73</v>
      </c>
      <c r="AY145" s="211" t="s">
        <v>130</v>
      </c>
      <c r="BK145" s="213">
        <f>BK146</f>
        <v>0</v>
      </c>
    </row>
    <row r="146" spans="1:63" s="12" customFormat="1" ht="22.8" customHeight="1">
      <c r="A146" s="12"/>
      <c r="B146" s="200"/>
      <c r="C146" s="201"/>
      <c r="D146" s="202" t="s">
        <v>72</v>
      </c>
      <c r="E146" s="214" t="s">
        <v>308</v>
      </c>
      <c r="F146" s="214" t="s">
        <v>309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SUM(P147:P152)</f>
        <v>0</v>
      </c>
      <c r="Q146" s="208"/>
      <c r="R146" s="209">
        <f>SUM(R147:R152)</f>
        <v>4.784</v>
      </c>
      <c r="S146" s="208"/>
      <c r="T146" s="21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82</v>
      </c>
      <c r="AT146" s="212" t="s">
        <v>72</v>
      </c>
      <c r="AU146" s="212" t="s">
        <v>80</v>
      </c>
      <c r="AY146" s="211" t="s">
        <v>130</v>
      </c>
      <c r="BK146" s="213">
        <f>SUM(BK147:BK152)</f>
        <v>0</v>
      </c>
    </row>
    <row r="147" spans="1:65" s="2" customFormat="1" ht="16.5" customHeight="1">
      <c r="A147" s="35"/>
      <c r="B147" s="36"/>
      <c r="C147" s="216" t="s">
        <v>201</v>
      </c>
      <c r="D147" s="216" t="s">
        <v>132</v>
      </c>
      <c r="E147" s="217" t="s">
        <v>310</v>
      </c>
      <c r="F147" s="218" t="s">
        <v>311</v>
      </c>
      <c r="G147" s="219" t="s">
        <v>247</v>
      </c>
      <c r="H147" s="220">
        <v>230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171</v>
      </c>
      <c r="AT147" s="228" t="s">
        <v>132</v>
      </c>
      <c r="AU147" s="228" t="s">
        <v>82</v>
      </c>
      <c r="AY147" s="14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80</v>
      </c>
      <c r="BK147" s="229">
        <f>ROUND(I147*H147,2)</f>
        <v>0</v>
      </c>
      <c r="BL147" s="14" t="s">
        <v>171</v>
      </c>
      <c r="BM147" s="228" t="s">
        <v>312</v>
      </c>
    </row>
    <row r="148" spans="1:65" s="2" customFormat="1" ht="16.5" customHeight="1">
      <c r="A148" s="35"/>
      <c r="B148" s="36"/>
      <c r="C148" s="216" t="s">
        <v>175</v>
      </c>
      <c r="D148" s="216" t="s">
        <v>132</v>
      </c>
      <c r="E148" s="217" t="s">
        <v>313</v>
      </c>
      <c r="F148" s="218" t="s">
        <v>314</v>
      </c>
      <c r="G148" s="219" t="s">
        <v>247</v>
      </c>
      <c r="H148" s="220">
        <v>230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0.0003</v>
      </c>
      <c r="R148" s="226">
        <f>Q148*H148</f>
        <v>0.06899999999999999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171</v>
      </c>
      <c r="AT148" s="228" t="s">
        <v>132</v>
      </c>
      <c r="AU148" s="228" t="s">
        <v>82</v>
      </c>
      <c r="AY148" s="14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80</v>
      </c>
      <c r="BK148" s="229">
        <f>ROUND(I148*H148,2)</f>
        <v>0</v>
      </c>
      <c r="BL148" s="14" t="s">
        <v>171</v>
      </c>
      <c r="BM148" s="228" t="s">
        <v>315</v>
      </c>
    </row>
    <row r="149" spans="1:65" s="2" customFormat="1" ht="24.15" customHeight="1">
      <c r="A149" s="35"/>
      <c r="B149" s="36"/>
      <c r="C149" s="216" t="s">
        <v>210</v>
      </c>
      <c r="D149" s="216" t="s">
        <v>132</v>
      </c>
      <c r="E149" s="217" t="s">
        <v>316</v>
      </c>
      <c r="F149" s="218" t="s">
        <v>317</v>
      </c>
      <c r="G149" s="219" t="s">
        <v>247</v>
      </c>
      <c r="H149" s="220">
        <v>230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0.0015</v>
      </c>
      <c r="R149" s="226">
        <f>Q149*H149</f>
        <v>0.34500000000000003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171</v>
      </c>
      <c r="AT149" s="228" t="s">
        <v>132</v>
      </c>
      <c r="AU149" s="228" t="s">
        <v>82</v>
      </c>
      <c r="AY149" s="14" t="s">
        <v>130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80</v>
      </c>
      <c r="BK149" s="229">
        <f>ROUND(I149*H149,2)</f>
        <v>0</v>
      </c>
      <c r="BL149" s="14" t="s">
        <v>171</v>
      </c>
      <c r="BM149" s="228" t="s">
        <v>318</v>
      </c>
    </row>
    <row r="150" spans="1:65" s="2" customFormat="1" ht="33" customHeight="1">
      <c r="A150" s="35"/>
      <c r="B150" s="36"/>
      <c r="C150" s="216" t="s">
        <v>178</v>
      </c>
      <c r="D150" s="216" t="s">
        <v>132</v>
      </c>
      <c r="E150" s="217" t="s">
        <v>319</v>
      </c>
      <c r="F150" s="218" t="s">
        <v>320</v>
      </c>
      <c r="G150" s="219" t="s">
        <v>247</v>
      </c>
      <c r="H150" s="220">
        <v>230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0.00605</v>
      </c>
      <c r="R150" s="226">
        <f>Q150*H150</f>
        <v>1.3915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171</v>
      </c>
      <c r="AT150" s="228" t="s">
        <v>132</v>
      </c>
      <c r="AU150" s="228" t="s">
        <v>82</v>
      </c>
      <c r="AY150" s="14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80</v>
      </c>
      <c r="BK150" s="229">
        <f>ROUND(I150*H150,2)</f>
        <v>0</v>
      </c>
      <c r="BL150" s="14" t="s">
        <v>171</v>
      </c>
      <c r="BM150" s="228" t="s">
        <v>321</v>
      </c>
    </row>
    <row r="151" spans="1:65" s="2" customFormat="1" ht="16.5" customHeight="1">
      <c r="A151" s="35"/>
      <c r="B151" s="36"/>
      <c r="C151" s="230" t="s">
        <v>7</v>
      </c>
      <c r="D151" s="230" t="s">
        <v>140</v>
      </c>
      <c r="E151" s="231" t="s">
        <v>322</v>
      </c>
      <c r="F151" s="232" t="s">
        <v>323</v>
      </c>
      <c r="G151" s="233" t="s">
        <v>247</v>
      </c>
      <c r="H151" s="234">
        <v>230</v>
      </c>
      <c r="I151" s="235"/>
      <c r="J151" s="236">
        <f>ROUND(I151*H151,2)</f>
        <v>0</v>
      </c>
      <c r="K151" s="237"/>
      <c r="L151" s="238"/>
      <c r="M151" s="239" t="s">
        <v>1</v>
      </c>
      <c r="N151" s="240" t="s">
        <v>38</v>
      </c>
      <c r="O151" s="88"/>
      <c r="P151" s="226">
        <f>O151*H151</f>
        <v>0</v>
      </c>
      <c r="Q151" s="226">
        <v>0.0129</v>
      </c>
      <c r="R151" s="226">
        <f>Q151*H151</f>
        <v>2.967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174</v>
      </c>
      <c r="AT151" s="228" t="s">
        <v>140</v>
      </c>
      <c r="AU151" s="228" t="s">
        <v>82</v>
      </c>
      <c r="AY151" s="14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80</v>
      </c>
      <c r="BK151" s="229">
        <f>ROUND(I151*H151,2)</f>
        <v>0</v>
      </c>
      <c r="BL151" s="14" t="s">
        <v>171</v>
      </c>
      <c r="BM151" s="228" t="s">
        <v>324</v>
      </c>
    </row>
    <row r="152" spans="1:65" s="2" customFormat="1" ht="24.15" customHeight="1">
      <c r="A152" s="35"/>
      <c r="B152" s="36"/>
      <c r="C152" s="216" t="s">
        <v>182</v>
      </c>
      <c r="D152" s="216" t="s">
        <v>132</v>
      </c>
      <c r="E152" s="217" t="s">
        <v>325</v>
      </c>
      <c r="F152" s="218" t="s">
        <v>326</v>
      </c>
      <c r="G152" s="219" t="s">
        <v>247</v>
      </c>
      <c r="H152" s="220">
        <v>230</v>
      </c>
      <c r="I152" s="221"/>
      <c r="J152" s="222">
        <f>ROUND(I152*H152,2)</f>
        <v>0</v>
      </c>
      <c r="K152" s="223"/>
      <c r="L152" s="41"/>
      <c r="M152" s="246" t="s">
        <v>1</v>
      </c>
      <c r="N152" s="247" t="s">
        <v>38</v>
      </c>
      <c r="O152" s="248"/>
      <c r="P152" s="249">
        <f>O152*H152</f>
        <v>0</v>
      </c>
      <c r="Q152" s="249">
        <v>5E-05</v>
      </c>
      <c r="R152" s="249">
        <f>Q152*H152</f>
        <v>0.0115</v>
      </c>
      <c r="S152" s="249">
        <v>0</v>
      </c>
      <c r="T152" s="25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171</v>
      </c>
      <c r="AT152" s="228" t="s">
        <v>132</v>
      </c>
      <c r="AU152" s="228" t="s">
        <v>82</v>
      </c>
      <c r="AY152" s="14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80</v>
      </c>
      <c r="BK152" s="229">
        <f>ROUND(I152*H152,2)</f>
        <v>0</v>
      </c>
      <c r="BL152" s="14" t="s">
        <v>171</v>
      </c>
      <c r="BM152" s="228" t="s">
        <v>327</v>
      </c>
    </row>
    <row r="153" spans="1:31" s="2" customFormat="1" ht="6.95" customHeight="1">
      <c r="A153" s="35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password="CC17" sheet="1" objects="1" scenarios="1" formatColumns="0" formatRows="0" autoFilter="0"/>
  <autoFilter ref="C122:K15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328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ROUND((SUM(BE121:BE168)),2)</f>
        <v>0</v>
      </c>
      <c r="G33" s="35"/>
      <c r="H33" s="35"/>
      <c r="I33" s="152">
        <v>0.21</v>
      </c>
      <c r="J33" s="151">
        <f>ROUND(((SUM(BE121:BE168))*I33),2)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ROUND((SUM(BF121:BF168)),2)</f>
        <v>0</v>
      </c>
      <c r="G34" s="35"/>
      <c r="H34" s="35"/>
      <c r="I34" s="152">
        <v>0.15</v>
      </c>
      <c r="J34" s="151">
        <f>ROUND(((SUM(BF121:BF168))*I34),2)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ROUND((SUM(BG121:BG168)),2)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ROUND((SUM(BH121:BH168)),2)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ROUND((SUM(BI121:BI168)),2)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04 - Retenční nádrž + šachty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106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107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329</v>
      </c>
      <c r="E99" s="185"/>
      <c r="F99" s="185"/>
      <c r="G99" s="185"/>
      <c r="H99" s="185"/>
      <c r="I99" s="185"/>
      <c r="J99" s="186">
        <f>J139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330</v>
      </c>
      <c r="E100" s="185"/>
      <c r="F100" s="185"/>
      <c r="G100" s="185"/>
      <c r="H100" s="185"/>
      <c r="I100" s="185"/>
      <c r="J100" s="186">
        <f>J151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331</v>
      </c>
      <c r="E101" s="185"/>
      <c r="F101" s="185"/>
      <c r="G101" s="185"/>
      <c r="H101" s="185"/>
      <c r="I101" s="185"/>
      <c r="J101" s="186">
        <f>J154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115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Kopie - VOŠ Benešov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04 - Retenční nádrž + šachty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16. 5. 2022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31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116</v>
      </c>
      <c r="D120" s="191" t="s">
        <v>58</v>
      </c>
      <c r="E120" s="191" t="s">
        <v>54</v>
      </c>
      <c r="F120" s="191" t="s">
        <v>55</v>
      </c>
      <c r="G120" s="191" t="s">
        <v>117</v>
      </c>
      <c r="H120" s="191" t="s">
        <v>118</v>
      </c>
      <c r="I120" s="191" t="s">
        <v>119</v>
      </c>
      <c r="J120" s="192" t="s">
        <v>103</v>
      </c>
      <c r="K120" s="193" t="s">
        <v>120</v>
      </c>
      <c r="L120" s="194"/>
      <c r="M120" s="97" t="s">
        <v>1</v>
      </c>
      <c r="N120" s="98" t="s">
        <v>37</v>
      </c>
      <c r="O120" s="98" t="s">
        <v>121</v>
      </c>
      <c r="P120" s="98" t="s">
        <v>122</v>
      </c>
      <c r="Q120" s="98" t="s">
        <v>123</v>
      </c>
      <c r="R120" s="98" t="s">
        <v>124</v>
      </c>
      <c r="S120" s="98" t="s">
        <v>125</v>
      </c>
      <c r="T120" s="99" t="s">
        <v>126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127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</f>
        <v>0</v>
      </c>
      <c r="Q121" s="101"/>
      <c r="R121" s="197">
        <f>R122</f>
        <v>0</v>
      </c>
      <c r="S121" s="101"/>
      <c r="T121" s="19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105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72</v>
      </c>
      <c r="E122" s="203" t="s">
        <v>128</v>
      </c>
      <c r="F122" s="203" t="s">
        <v>129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P123+P139+P151+P154</f>
        <v>0</v>
      </c>
      <c r="Q122" s="208"/>
      <c r="R122" s="209">
        <f>R123+R139+R151+R154</f>
        <v>0</v>
      </c>
      <c r="S122" s="208"/>
      <c r="T122" s="210">
        <f>T123+T139+T151+T154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80</v>
      </c>
      <c r="AT122" s="212" t="s">
        <v>72</v>
      </c>
      <c r="AU122" s="212" t="s">
        <v>73</v>
      </c>
      <c r="AY122" s="211" t="s">
        <v>130</v>
      </c>
      <c r="BK122" s="213">
        <f>BK123+BK139+BK151+BK154</f>
        <v>0</v>
      </c>
    </row>
    <row r="123" spans="1:63" s="12" customFormat="1" ht="22.8" customHeight="1">
      <c r="A123" s="12"/>
      <c r="B123" s="200"/>
      <c r="C123" s="201"/>
      <c r="D123" s="202" t="s">
        <v>72</v>
      </c>
      <c r="E123" s="214" t="s">
        <v>80</v>
      </c>
      <c r="F123" s="214" t="s">
        <v>131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SUM(P124:P138)</f>
        <v>0</v>
      </c>
      <c r="Q123" s="208"/>
      <c r="R123" s="209">
        <f>SUM(R124:R138)</f>
        <v>0</v>
      </c>
      <c r="S123" s="208"/>
      <c r="T123" s="210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80</v>
      </c>
      <c r="AT123" s="212" t="s">
        <v>72</v>
      </c>
      <c r="AU123" s="212" t="s">
        <v>80</v>
      </c>
      <c r="AY123" s="211" t="s">
        <v>130</v>
      </c>
      <c r="BK123" s="213">
        <f>SUM(BK124:BK138)</f>
        <v>0</v>
      </c>
    </row>
    <row r="124" spans="1:65" s="2" customFormat="1" ht="33" customHeight="1">
      <c r="A124" s="35"/>
      <c r="B124" s="36"/>
      <c r="C124" s="216" t="s">
        <v>80</v>
      </c>
      <c r="D124" s="216" t="s">
        <v>132</v>
      </c>
      <c r="E124" s="217" t="s">
        <v>332</v>
      </c>
      <c r="F124" s="218" t="s">
        <v>333</v>
      </c>
      <c r="G124" s="219" t="s">
        <v>135</v>
      </c>
      <c r="H124" s="220">
        <v>984.5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38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136</v>
      </c>
      <c r="AT124" s="228" t="s">
        <v>132</v>
      </c>
      <c r="AU124" s="228" t="s">
        <v>82</v>
      </c>
      <c r="AY124" s="14" t="s">
        <v>130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80</v>
      </c>
      <c r="BK124" s="229">
        <f>ROUND(I124*H124,2)</f>
        <v>0</v>
      </c>
      <c r="BL124" s="14" t="s">
        <v>136</v>
      </c>
      <c r="BM124" s="228" t="s">
        <v>82</v>
      </c>
    </row>
    <row r="125" spans="1:65" s="2" customFormat="1" ht="21.75" customHeight="1">
      <c r="A125" s="35"/>
      <c r="B125" s="36"/>
      <c r="C125" s="216" t="s">
        <v>82</v>
      </c>
      <c r="D125" s="216" t="s">
        <v>132</v>
      </c>
      <c r="E125" s="217" t="s">
        <v>280</v>
      </c>
      <c r="F125" s="218" t="s">
        <v>281</v>
      </c>
      <c r="G125" s="219" t="s">
        <v>247</v>
      </c>
      <c r="H125" s="220">
        <v>728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136</v>
      </c>
      <c r="AT125" s="228" t="s">
        <v>132</v>
      </c>
      <c r="AU125" s="228" t="s">
        <v>82</v>
      </c>
      <c r="AY125" s="14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80</v>
      </c>
      <c r="BK125" s="229">
        <f>ROUND(I125*H125,2)</f>
        <v>0</v>
      </c>
      <c r="BL125" s="14" t="s">
        <v>136</v>
      </c>
      <c r="BM125" s="228" t="s">
        <v>136</v>
      </c>
    </row>
    <row r="126" spans="1:65" s="2" customFormat="1" ht="24.15" customHeight="1">
      <c r="A126" s="35"/>
      <c r="B126" s="36"/>
      <c r="C126" s="216" t="s">
        <v>139</v>
      </c>
      <c r="D126" s="216" t="s">
        <v>132</v>
      </c>
      <c r="E126" s="217" t="s">
        <v>282</v>
      </c>
      <c r="F126" s="218" t="s">
        <v>283</v>
      </c>
      <c r="G126" s="219" t="s">
        <v>247</v>
      </c>
      <c r="H126" s="220">
        <v>728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136</v>
      </c>
      <c r="AT126" s="228" t="s">
        <v>132</v>
      </c>
      <c r="AU126" s="228" t="s">
        <v>82</v>
      </c>
      <c r="AY126" s="14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80</v>
      </c>
      <c r="BK126" s="229">
        <f>ROUND(I126*H126,2)</f>
        <v>0</v>
      </c>
      <c r="BL126" s="14" t="s">
        <v>136</v>
      </c>
      <c r="BM126" s="228" t="s">
        <v>145</v>
      </c>
    </row>
    <row r="127" spans="1:65" s="2" customFormat="1" ht="16.5" customHeight="1">
      <c r="A127" s="35"/>
      <c r="B127" s="36"/>
      <c r="C127" s="216" t="s">
        <v>136</v>
      </c>
      <c r="D127" s="216" t="s">
        <v>132</v>
      </c>
      <c r="E127" s="217" t="s">
        <v>334</v>
      </c>
      <c r="F127" s="218" t="s">
        <v>335</v>
      </c>
      <c r="G127" s="219" t="s">
        <v>135</v>
      </c>
      <c r="H127" s="220">
        <v>984.5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136</v>
      </c>
      <c r="AT127" s="228" t="s">
        <v>132</v>
      </c>
      <c r="AU127" s="228" t="s">
        <v>82</v>
      </c>
      <c r="AY127" s="14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80</v>
      </c>
      <c r="BK127" s="229">
        <f>ROUND(I127*H127,2)</f>
        <v>0</v>
      </c>
      <c r="BL127" s="14" t="s">
        <v>136</v>
      </c>
      <c r="BM127" s="228" t="s">
        <v>144</v>
      </c>
    </row>
    <row r="128" spans="1:65" s="2" customFormat="1" ht="16.5" customHeight="1">
      <c r="A128" s="35"/>
      <c r="B128" s="36"/>
      <c r="C128" s="216" t="s">
        <v>148</v>
      </c>
      <c r="D128" s="216" t="s">
        <v>132</v>
      </c>
      <c r="E128" s="217" t="s">
        <v>284</v>
      </c>
      <c r="F128" s="218" t="s">
        <v>285</v>
      </c>
      <c r="G128" s="219" t="s">
        <v>135</v>
      </c>
      <c r="H128" s="220">
        <v>526.9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151</v>
      </c>
    </row>
    <row r="129" spans="1:65" s="2" customFormat="1" ht="33" customHeight="1">
      <c r="A129" s="35"/>
      <c r="B129" s="36"/>
      <c r="C129" s="216" t="s">
        <v>145</v>
      </c>
      <c r="D129" s="216" t="s">
        <v>132</v>
      </c>
      <c r="E129" s="217" t="s">
        <v>286</v>
      </c>
      <c r="F129" s="218" t="s">
        <v>287</v>
      </c>
      <c r="G129" s="219" t="s">
        <v>135</v>
      </c>
      <c r="H129" s="220">
        <v>526.9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136</v>
      </c>
      <c r="AT129" s="228" t="s">
        <v>132</v>
      </c>
      <c r="AU129" s="228" t="s">
        <v>82</v>
      </c>
      <c r="AY129" s="14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80</v>
      </c>
      <c r="BK129" s="229">
        <f>ROUND(I129*H129,2)</f>
        <v>0</v>
      </c>
      <c r="BL129" s="14" t="s">
        <v>136</v>
      </c>
      <c r="BM129" s="228" t="s">
        <v>157</v>
      </c>
    </row>
    <row r="130" spans="1:65" s="2" customFormat="1" ht="33" customHeight="1">
      <c r="A130" s="35"/>
      <c r="B130" s="36"/>
      <c r="C130" s="216" t="s">
        <v>160</v>
      </c>
      <c r="D130" s="216" t="s">
        <v>132</v>
      </c>
      <c r="E130" s="217" t="s">
        <v>288</v>
      </c>
      <c r="F130" s="218" t="s">
        <v>289</v>
      </c>
      <c r="G130" s="219" t="s">
        <v>143</v>
      </c>
      <c r="H130" s="220">
        <v>843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136</v>
      </c>
      <c r="AT130" s="228" t="s">
        <v>132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163</v>
      </c>
    </row>
    <row r="131" spans="1:65" s="2" customFormat="1" ht="24.15" customHeight="1">
      <c r="A131" s="35"/>
      <c r="B131" s="36"/>
      <c r="C131" s="216" t="s">
        <v>144</v>
      </c>
      <c r="D131" s="216" t="s">
        <v>132</v>
      </c>
      <c r="E131" s="217" t="s">
        <v>137</v>
      </c>
      <c r="F131" s="218" t="s">
        <v>138</v>
      </c>
      <c r="G131" s="219" t="s">
        <v>135</v>
      </c>
      <c r="H131" s="220">
        <v>457.6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136</v>
      </c>
      <c r="AT131" s="228" t="s">
        <v>132</v>
      </c>
      <c r="AU131" s="228" t="s">
        <v>82</v>
      </c>
      <c r="AY131" s="14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80</v>
      </c>
      <c r="BK131" s="229">
        <f>ROUND(I131*H131,2)</f>
        <v>0</v>
      </c>
      <c r="BL131" s="14" t="s">
        <v>136</v>
      </c>
      <c r="BM131" s="228" t="s">
        <v>171</v>
      </c>
    </row>
    <row r="132" spans="1:65" s="2" customFormat="1" ht="16.5" customHeight="1">
      <c r="A132" s="35"/>
      <c r="B132" s="36"/>
      <c r="C132" s="230" t="s">
        <v>152</v>
      </c>
      <c r="D132" s="230" t="s">
        <v>140</v>
      </c>
      <c r="E132" s="231" t="s">
        <v>336</v>
      </c>
      <c r="F132" s="232" t="s">
        <v>337</v>
      </c>
      <c r="G132" s="233" t="s">
        <v>143</v>
      </c>
      <c r="H132" s="234">
        <v>34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144</v>
      </c>
      <c r="AT132" s="228" t="s">
        <v>140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175</v>
      </c>
    </row>
    <row r="133" spans="1:65" s="2" customFormat="1" ht="16.5" customHeight="1">
      <c r="A133" s="35"/>
      <c r="B133" s="36"/>
      <c r="C133" s="230" t="s">
        <v>151</v>
      </c>
      <c r="D133" s="230" t="s">
        <v>140</v>
      </c>
      <c r="E133" s="231" t="s">
        <v>338</v>
      </c>
      <c r="F133" s="232" t="s">
        <v>339</v>
      </c>
      <c r="G133" s="233" t="s">
        <v>143</v>
      </c>
      <c r="H133" s="234">
        <v>29</v>
      </c>
      <c r="I133" s="235"/>
      <c r="J133" s="236">
        <f>ROUND(I133*H133,2)</f>
        <v>0</v>
      </c>
      <c r="K133" s="237"/>
      <c r="L133" s="238"/>
      <c r="M133" s="239" t="s">
        <v>1</v>
      </c>
      <c r="N133" s="240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144</v>
      </c>
      <c r="AT133" s="228" t="s">
        <v>140</v>
      </c>
      <c r="AU133" s="228" t="s">
        <v>82</v>
      </c>
      <c r="AY133" s="14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80</v>
      </c>
      <c r="BK133" s="229">
        <f>ROUND(I133*H133,2)</f>
        <v>0</v>
      </c>
      <c r="BL133" s="14" t="s">
        <v>136</v>
      </c>
      <c r="BM133" s="228" t="s">
        <v>178</v>
      </c>
    </row>
    <row r="134" spans="1:65" s="2" customFormat="1" ht="16.5" customHeight="1">
      <c r="A134" s="35"/>
      <c r="B134" s="36"/>
      <c r="C134" s="230" t="s">
        <v>179</v>
      </c>
      <c r="D134" s="230" t="s">
        <v>140</v>
      </c>
      <c r="E134" s="231" t="s">
        <v>340</v>
      </c>
      <c r="F134" s="232" t="s">
        <v>341</v>
      </c>
      <c r="G134" s="233" t="s">
        <v>143</v>
      </c>
      <c r="H134" s="234">
        <v>8.5</v>
      </c>
      <c r="I134" s="235"/>
      <c r="J134" s="236">
        <f>ROUND(I134*H134,2)</f>
        <v>0</v>
      </c>
      <c r="K134" s="237"/>
      <c r="L134" s="238"/>
      <c r="M134" s="239" t="s">
        <v>1</v>
      </c>
      <c r="N134" s="240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144</v>
      </c>
      <c r="AT134" s="228" t="s">
        <v>140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182</v>
      </c>
    </row>
    <row r="135" spans="1:65" s="2" customFormat="1" ht="24.15" customHeight="1">
      <c r="A135" s="35"/>
      <c r="B135" s="36"/>
      <c r="C135" s="216" t="s">
        <v>157</v>
      </c>
      <c r="D135" s="216" t="s">
        <v>132</v>
      </c>
      <c r="E135" s="217" t="s">
        <v>290</v>
      </c>
      <c r="F135" s="218" t="s">
        <v>291</v>
      </c>
      <c r="G135" s="219" t="s">
        <v>247</v>
      </c>
      <c r="H135" s="220">
        <v>192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136</v>
      </c>
      <c r="AT135" s="228" t="s">
        <v>132</v>
      </c>
      <c r="AU135" s="228" t="s">
        <v>82</v>
      </c>
      <c r="AY135" s="14" t="s">
        <v>130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80</v>
      </c>
      <c r="BK135" s="229">
        <f>ROUND(I135*H135,2)</f>
        <v>0</v>
      </c>
      <c r="BL135" s="14" t="s">
        <v>136</v>
      </c>
      <c r="BM135" s="228" t="s">
        <v>185</v>
      </c>
    </row>
    <row r="136" spans="1:65" s="2" customFormat="1" ht="24.15" customHeight="1">
      <c r="A136" s="35"/>
      <c r="B136" s="36"/>
      <c r="C136" s="230" t="s">
        <v>186</v>
      </c>
      <c r="D136" s="230" t="s">
        <v>140</v>
      </c>
      <c r="E136" s="231" t="s">
        <v>342</v>
      </c>
      <c r="F136" s="232" t="s">
        <v>343</v>
      </c>
      <c r="G136" s="233" t="s">
        <v>247</v>
      </c>
      <c r="H136" s="234">
        <v>192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144</v>
      </c>
      <c r="AT136" s="228" t="s">
        <v>140</v>
      </c>
      <c r="AU136" s="228" t="s">
        <v>82</v>
      </c>
      <c r="AY136" s="14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80</v>
      </c>
      <c r="BK136" s="229">
        <f>ROUND(I136*H136,2)</f>
        <v>0</v>
      </c>
      <c r="BL136" s="14" t="s">
        <v>136</v>
      </c>
      <c r="BM136" s="228" t="s">
        <v>189</v>
      </c>
    </row>
    <row r="137" spans="1:65" s="2" customFormat="1" ht="33" customHeight="1">
      <c r="A137" s="35"/>
      <c r="B137" s="36"/>
      <c r="C137" s="216" t="s">
        <v>163</v>
      </c>
      <c r="D137" s="216" t="s">
        <v>132</v>
      </c>
      <c r="E137" s="217" t="s">
        <v>146</v>
      </c>
      <c r="F137" s="218" t="s">
        <v>147</v>
      </c>
      <c r="G137" s="219" t="s">
        <v>135</v>
      </c>
      <c r="H137" s="220">
        <v>984.5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136</v>
      </c>
      <c r="AT137" s="228" t="s">
        <v>132</v>
      </c>
      <c r="AU137" s="228" t="s">
        <v>82</v>
      </c>
      <c r="AY137" s="14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80</v>
      </c>
      <c r="BK137" s="229">
        <f>ROUND(I137*H137,2)</f>
        <v>0</v>
      </c>
      <c r="BL137" s="14" t="s">
        <v>136</v>
      </c>
      <c r="BM137" s="228" t="s">
        <v>194</v>
      </c>
    </row>
    <row r="138" spans="1:65" s="2" customFormat="1" ht="16.5" customHeight="1">
      <c r="A138" s="35"/>
      <c r="B138" s="36"/>
      <c r="C138" s="230" t="s">
        <v>8</v>
      </c>
      <c r="D138" s="230" t="s">
        <v>140</v>
      </c>
      <c r="E138" s="231" t="s">
        <v>295</v>
      </c>
      <c r="F138" s="232" t="s">
        <v>296</v>
      </c>
      <c r="G138" s="233" t="s">
        <v>221</v>
      </c>
      <c r="H138" s="234">
        <v>45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144</v>
      </c>
      <c r="AT138" s="228" t="s">
        <v>140</v>
      </c>
      <c r="AU138" s="228" t="s">
        <v>82</v>
      </c>
      <c r="AY138" s="14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80</v>
      </c>
      <c r="BK138" s="229">
        <f>ROUND(I138*H138,2)</f>
        <v>0</v>
      </c>
      <c r="BL138" s="14" t="s">
        <v>136</v>
      </c>
      <c r="BM138" s="228" t="s">
        <v>197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82</v>
      </c>
      <c r="F139" s="214" t="s">
        <v>344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SUM(P140:P150)</f>
        <v>0</v>
      </c>
      <c r="Q139" s="208"/>
      <c r="R139" s="209">
        <f>SUM(R140:R150)</f>
        <v>0</v>
      </c>
      <c r="S139" s="208"/>
      <c r="T139" s="210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80</v>
      </c>
      <c r="AT139" s="212" t="s">
        <v>72</v>
      </c>
      <c r="AU139" s="212" t="s">
        <v>80</v>
      </c>
      <c r="AY139" s="211" t="s">
        <v>130</v>
      </c>
      <c r="BK139" s="213">
        <f>SUM(BK140:BK150)</f>
        <v>0</v>
      </c>
    </row>
    <row r="140" spans="1:65" s="2" customFormat="1" ht="16.5" customHeight="1">
      <c r="A140" s="35"/>
      <c r="B140" s="36"/>
      <c r="C140" s="230" t="s">
        <v>171</v>
      </c>
      <c r="D140" s="230" t="s">
        <v>140</v>
      </c>
      <c r="E140" s="231" t="s">
        <v>345</v>
      </c>
      <c r="F140" s="232" t="s">
        <v>346</v>
      </c>
      <c r="G140" s="233" t="s">
        <v>200</v>
      </c>
      <c r="H140" s="234">
        <v>4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144</v>
      </c>
      <c r="AT140" s="228" t="s">
        <v>140</v>
      </c>
      <c r="AU140" s="228" t="s">
        <v>82</v>
      </c>
      <c r="AY140" s="14" t="s">
        <v>130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80</v>
      </c>
      <c r="BK140" s="229">
        <f>ROUND(I140*H140,2)</f>
        <v>0</v>
      </c>
      <c r="BL140" s="14" t="s">
        <v>136</v>
      </c>
      <c r="BM140" s="228" t="s">
        <v>174</v>
      </c>
    </row>
    <row r="141" spans="1:65" s="2" customFormat="1" ht="16.5" customHeight="1">
      <c r="A141" s="35"/>
      <c r="B141" s="36"/>
      <c r="C141" s="230" t="s">
        <v>201</v>
      </c>
      <c r="D141" s="230" t="s">
        <v>140</v>
      </c>
      <c r="E141" s="231" t="s">
        <v>347</v>
      </c>
      <c r="F141" s="232" t="s">
        <v>348</v>
      </c>
      <c r="G141" s="233" t="s">
        <v>200</v>
      </c>
      <c r="H141" s="234">
        <v>4</v>
      </c>
      <c r="I141" s="235"/>
      <c r="J141" s="236">
        <f>ROUND(I141*H141,2)</f>
        <v>0</v>
      </c>
      <c r="K141" s="237"/>
      <c r="L141" s="238"/>
      <c r="M141" s="239" t="s">
        <v>1</v>
      </c>
      <c r="N141" s="240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144</v>
      </c>
      <c r="AT141" s="228" t="s">
        <v>140</v>
      </c>
      <c r="AU141" s="228" t="s">
        <v>82</v>
      </c>
      <c r="AY141" s="14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80</v>
      </c>
      <c r="BK141" s="229">
        <f>ROUND(I141*H141,2)</f>
        <v>0</v>
      </c>
      <c r="BL141" s="14" t="s">
        <v>136</v>
      </c>
      <c r="BM141" s="228" t="s">
        <v>204</v>
      </c>
    </row>
    <row r="142" spans="1:65" s="2" customFormat="1" ht="16.5" customHeight="1">
      <c r="A142" s="35"/>
      <c r="B142" s="36"/>
      <c r="C142" s="230" t="s">
        <v>175</v>
      </c>
      <c r="D142" s="230" t="s">
        <v>140</v>
      </c>
      <c r="E142" s="231" t="s">
        <v>349</v>
      </c>
      <c r="F142" s="232" t="s">
        <v>350</v>
      </c>
      <c r="G142" s="233" t="s">
        <v>200</v>
      </c>
      <c r="H142" s="234">
        <v>4</v>
      </c>
      <c r="I142" s="235"/>
      <c r="J142" s="236">
        <f>ROUND(I142*H142,2)</f>
        <v>0</v>
      </c>
      <c r="K142" s="237"/>
      <c r="L142" s="238"/>
      <c r="M142" s="239" t="s">
        <v>1</v>
      </c>
      <c r="N142" s="240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144</v>
      </c>
      <c r="AT142" s="228" t="s">
        <v>140</v>
      </c>
      <c r="AU142" s="228" t="s">
        <v>82</v>
      </c>
      <c r="AY142" s="14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80</v>
      </c>
      <c r="BK142" s="229">
        <f>ROUND(I142*H142,2)</f>
        <v>0</v>
      </c>
      <c r="BL142" s="14" t="s">
        <v>136</v>
      </c>
      <c r="BM142" s="228" t="s">
        <v>207</v>
      </c>
    </row>
    <row r="143" spans="1:65" s="2" customFormat="1" ht="16.5" customHeight="1">
      <c r="A143" s="35"/>
      <c r="B143" s="36"/>
      <c r="C143" s="230" t="s">
        <v>210</v>
      </c>
      <c r="D143" s="230" t="s">
        <v>140</v>
      </c>
      <c r="E143" s="231" t="s">
        <v>351</v>
      </c>
      <c r="F143" s="232" t="s">
        <v>352</v>
      </c>
      <c r="G143" s="233" t="s">
        <v>200</v>
      </c>
      <c r="H143" s="234">
        <v>4</v>
      </c>
      <c r="I143" s="235"/>
      <c r="J143" s="236">
        <f>ROUND(I143*H143,2)</f>
        <v>0</v>
      </c>
      <c r="K143" s="237"/>
      <c r="L143" s="238"/>
      <c r="M143" s="239" t="s">
        <v>1</v>
      </c>
      <c r="N143" s="240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144</v>
      </c>
      <c r="AT143" s="228" t="s">
        <v>140</v>
      </c>
      <c r="AU143" s="228" t="s">
        <v>82</v>
      </c>
      <c r="AY143" s="14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80</v>
      </c>
      <c r="BK143" s="229">
        <f>ROUND(I143*H143,2)</f>
        <v>0</v>
      </c>
      <c r="BL143" s="14" t="s">
        <v>136</v>
      </c>
      <c r="BM143" s="228" t="s">
        <v>213</v>
      </c>
    </row>
    <row r="144" spans="1:65" s="2" customFormat="1" ht="16.5" customHeight="1">
      <c r="A144" s="35"/>
      <c r="B144" s="36"/>
      <c r="C144" s="230" t="s">
        <v>178</v>
      </c>
      <c r="D144" s="230" t="s">
        <v>140</v>
      </c>
      <c r="E144" s="231" t="s">
        <v>353</v>
      </c>
      <c r="F144" s="232" t="s">
        <v>354</v>
      </c>
      <c r="G144" s="233" t="s">
        <v>200</v>
      </c>
      <c r="H144" s="234">
        <v>4</v>
      </c>
      <c r="I144" s="235"/>
      <c r="J144" s="236">
        <f>ROUND(I144*H144,2)</f>
        <v>0</v>
      </c>
      <c r="K144" s="237"/>
      <c r="L144" s="238"/>
      <c r="M144" s="239" t="s">
        <v>1</v>
      </c>
      <c r="N144" s="240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144</v>
      </c>
      <c r="AT144" s="228" t="s">
        <v>140</v>
      </c>
      <c r="AU144" s="228" t="s">
        <v>82</v>
      </c>
      <c r="AY144" s="14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80</v>
      </c>
      <c r="BK144" s="229">
        <f>ROUND(I144*H144,2)</f>
        <v>0</v>
      </c>
      <c r="BL144" s="14" t="s">
        <v>136</v>
      </c>
      <c r="BM144" s="228" t="s">
        <v>216</v>
      </c>
    </row>
    <row r="145" spans="1:65" s="2" customFormat="1" ht="16.5" customHeight="1">
      <c r="A145" s="35"/>
      <c r="B145" s="36"/>
      <c r="C145" s="230" t="s">
        <v>7</v>
      </c>
      <c r="D145" s="230" t="s">
        <v>140</v>
      </c>
      <c r="E145" s="231" t="s">
        <v>355</v>
      </c>
      <c r="F145" s="232" t="s">
        <v>356</v>
      </c>
      <c r="G145" s="233" t="s">
        <v>200</v>
      </c>
      <c r="H145" s="234">
        <v>3</v>
      </c>
      <c r="I145" s="235"/>
      <c r="J145" s="236">
        <f>ROUND(I145*H145,2)</f>
        <v>0</v>
      </c>
      <c r="K145" s="237"/>
      <c r="L145" s="238"/>
      <c r="M145" s="239" t="s">
        <v>1</v>
      </c>
      <c r="N145" s="240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144</v>
      </c>
      <c r="AT145" s="228" t="s">
        <v>140</v>
      </c>
      <c r="AU145" s="228" t="s">
        <v>82</v>
      </c>
      <c r="AY145" s="14" t="s">
        <v>130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80</v>
      </c>
      <c r="BK145" s="229">
        <f>ROUND(I145*H145,2)</f>
        <v>0</v>
      </c>
      <c r="BL145" s="14" t="s">
        <v>136</v>
      </c>
      <c r="BM145" s="228" t="s">
        <v>222</v>
      </c>
    </row>
    <row r="146" spans="1:65" s="2" customFormat="1" ht="16.5" customHeight="1">
      <c r="A146" s="35"/>
      <c r="B146" s="36"/>
      <c r="C146" s="230" t="s">
        <v>182</v>
      </c>
      <c r="D146" s="230" t="s">
        <v>140</v>
      </c>
      <c r="E146" s="231" t="s">
        <v>357</v>
      </c>
      <c r="F146" s="232" t="s">
        <v>358</v>
      </c>
      <c r="G146" s="233" t="s">
        <v>200</v>
      </c>
      <c r="H146" s="234">
        <v>4</v>
      </c>
      <c r="I146" s="235"/>
      <c r="J146" s="236">
        <f>ROUND(I146*H146,2)</f>
        <v>0</v>
      </c>
      <c r="K146" s="237"/>
      <c r="L146" s="238"/>
      <c r="M146" s="239" t="s">
        <v>1</v>
      </c>
      <c r="N146" s="240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144</v>
      </c>
      <c r="AT146" s="228" t="s">
        <v>140</v>
      </c>
      <c r="AU146" s="228" t="s">
        <v>82</v>
      </c>
      <c r="AY146" s="14" t="s">
        <v>130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80</v>
      </c>
      <c r="BK146" s="229">
        <f>ROUND(I146*H146,2)</f>
        <v>0</v>
      </c>
      <c r="BL146" s="14" t="s">
        <v>136</v>
      </c>
      <c r="BM146" s="228" t="s">
        <v>225</v>
      </c>
    </row>
    <row r="147" spans="1:65" s="2" customFormat="1" ht="16.5" customHeight="1">
      <c r="A147" s="35"/>
      <c r="B147" s="36"/>
      <c r="C147" s="230" t="s">
        <v>226</v>
      </c>
      <c r="D147" s="230" t="s">
        <v>140</v>
      </c>
      <c r="E147" s="231" t="s">
        <v>359</v>
      </c>
      <c r="F147" s="232" t="s">
        <v>360</v>
      </c>
      <c r="G147" s="233" t="s">
        <v>200</v>
      </c>
      <c r="H147" s="234">
        <v>5</v>
      </c>
      <c r="I147" s="235"/>
      <c r="J147" s="236">
        <f>ROUND(I147*H147,2)</f>
        <v>0</v>
      </c>
      <c r="K147" s="237"/>
      <c r="L147" s="238"/>
      <c r="M147" s="239" t="s">
        <v>1</v>
      </c>
      <c r="N147" s="240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144</v>
      </c>
      <c r="AT147" s="228" t="s">
        <v>140</v>
      </c>
      <c r="AU147" s="228" t="s">
        <v>82</v>
      </c>
      <c r="AY147" s="14" t="s">
        <v>130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80</v>
      </c>
      <c r="BK147" s="229">
        <f>ROUND(I147*H147,2)</f>
        <v>0</v>
      </c>
      <c r="BL147" s="14" t="s">
        <v>136</v>
      </c>
      <c r="BM147" s="228" t="s">
        <v>229</v>
      </c>
    </row>
    <row r="148" spans="1:65" s="2" customFormat="1" ht="16.5" customHeight="1">
      <c r="A148" s="35"/>
      <c r="B148" s="36"/>
      <c r="C148" s="230" t="s">
        <v>185</v>
      </c>
      <c r="D148" s="230" t="s">
        <v>140</v>
      </c>
      <c r="E148" s="231" t="s">
        <v>361</v>
      </c>
      <c r="F148" s="232" t="s">
        <v>362</v>
      </c>
      <c r="G148" s="233" t="s">
        <v>200</v>
      </c>
      <c r="H148" s="234">
        <v>1</v>
      </c>
      <c r="I148" s="235"/>
      <c r="J148" s="236">
        <f>ROUND(I148*H148,2)</f>
        <v>0</v>
      </c>
      <c r="K148" s="237"/>
      <c r="L148" s="238"/>
      <c r="M148" s="239" t="s">
        <v>1</v>
      </c>
      <c r="N148" s="240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144</v>
      </c>
      <c r="AT148" s="228" t="s">
        <v>140</v>
      </c>
      <c r="AU148" s="228" t="s">
        <v>82</v>
      </c>
      <c r="AY148" s="14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80</v>
      </c>
      <c r="BK148" s="229">
        <f>ROUND(I148*H148,2)</f>
        <v>0</v>
      </c>
      <c r="BL148" s="14" t="s">
        <v>136</v>
      </c>
      <c r="BM148" s="228" t="s">
        <v>232</v>
      </c>
    </row>
    <row r="149" spans="1:65" s="2" customFormat="1" ht="44.25" customHeight="1">
      <c r="A149" s="35"/>
      <c r="B149" s="36"/>
      <c r="C149" s="230" t="s">
        <v>235</v>
      </c>
      <c r="D149" s="230" t="s">
        <v>140</v>
      </c>
      <c r="E149" s="231" t="s">
        <v>363</v>
      </c>
      <c r="F149" s="232" t="s">
        <v>364</v>
      </c>
      <c r="G149" s="233" t="s">
        <v>200</v>
      </c>
      <c r="H149" s="234">
        <v>4</v>
      </c>
      <c r="I149" s="235"/>
      <c r="J149" s="236">
        <f>ROUND(I149*H149,2)</f>
        <v>0</v>
      </c>
      <c r="K149" s="237"/>
      <c r="L149" s="238"/>
      <c r="M149" s="239" t="s">
        <v>1</v>
      </c>
      <c r="N149" s="240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144</v>
      </c>
      <c r="AT149" s="228" t="s">
        <v>140</v>
      </c>
      <c r="AU149" s="228" t="s">
        <v>82</v>
      </c>
      <c r="AY149" s="14" t="s">
        <v>130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80</v>
      </c>
      <c r="BK149" s="229">
        <f>ROUND(I149*H149,2)</f>
        <v>0</v>
      </c>
      <c r="BL149" s="14" t="s">
        <v>136</v>
      </c>
      <c r="BM149" s="228" t="s">
        <v>238</v>
      </c>
    </row>
    <row r="150" spans="1:65" s="2" customFormat="1" ht="16.5" customHeight="1">
      <c r="A150" s="35"/>
      <c r="B150" s="36"/>
      <c r="C150" s="216" t="s">
        <v>189</v>
      </c>
      <c r="D150" s="216" t="s">
        <v>132</v>
      </c>
      <c r="E150" s="217" t="s">
        <v>365</v>
      </c>
      <c r="F150" s="218" t="s">
        <v>366</v>
      </c>
      <c r="G150" s="219" t="s">
        <v>305</v>
      </c>
      <c r="H150" s="220">
        <v>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136</v>
      </c>
      <c r="AT150" s="228" t="s">
        <v>132</v>
      </c>
      <c r="AU150" s="228" t="s">
        <v>82</v>
      </c>
      <c r="AY150" s="14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80</v>
      </c>
      <c r="BK150" s="229">
        <f>ROUND(I150*H150,2)</f>
        <v>0</v>
      </c>
      <c r="BL150" s="14" t="s">
        <v>136</v>
      </c>
      <c r="BM150" s="228" t="s">
        <v>241</v>
      </c>
    </row>
    <row r="151" spans="1:63" s="12" customFormat="1" ht="22.8" customHeight="1">
      <c r="A151" s="12"/>
      <c r="B151" s="200"/>
      <c r="C151" s="201"/>
      <c r="D151" s="202" t="s">
        <v>72</v>
      </c>
      <c r="E151" s="214" t="s">
        <v>144</v>
      </c>
      <c r="F151" s="214" t="s">
        <v>367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SUM(P152:P153)</f>
        <v>0</v>
      </c>
      <c r="Q151" s="208"/>
      <c r="R151" s="209">
        <f>SUM(R152:R153)</f>
        <v>0</v>
      </c>
      <c r="S151" s="208"/>
      <c r="T151" s="210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80</v>
      </c>
      <c r="AT151" s="212" t="s">
        <v>72</v>
      </c>
      <c r="AU151" s="212" t="s">
        <v>80</v>
      </c>
      <c r="AY151" s="211" t="s">
        <v>130</v>
      </c>
      <c r="BK151" s="213">
        <f>SUM(BK152:BK153)</f>
        <v>0</v>
      </c>
    </row>
    <row r="152" spans="1:65" s="2" customFormat="1" ht="24.15" customHeight="1">
      <c r="A152" s="35"/>
      <c r="B152" s="36"/>
      <c r="C152" s="216" t="s">
        <v>368</v>
      </c>
      <c r="D152" s="216" t="s">
        <v>132</v>
      </c>
      <c r="E152" s="217" t="s">
        <v>369</v>
      </c>
      <c r="F152" s="218" t="s">
        <v>370</v>
      </c>
      <c r="G152" s="219" t="s">
        <v>200</v>
      </c>
      <c r="H152" s="220">
        <v>16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136</v>
      </c>
      <c r="AT152" s="228" t="s">
        <v>132</v>
      </c>
      <c r="AU152" s="228" t="s">
        <v>82</v>
      </c>
      <c r="AY152" s="14" t="s">
        <v>130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80</v>
      </c>
      <c r="BK152" s="229">
        <f>ROUND(I152*H152,2)</f>
        <v>0</v>
      </c>
      <c r="BL152" s="14" t="s">
        <v>136</v>
      </c>
      <c r="BM152" s="228" t="s">
        <v>371</v>
      </c>
    </row>
    <row r="153" spans="1:65" s="2" customFormat="1" ht="24.15" customHeight="1">
      <c r="A153" s="35"/>
      <c r="B153" s="36"/>
      <c r="C153" s="230" t="s">
        <v>194</v>
      </c>
      <c r="D153" s="230" t="s">
        <v>140</v>
      </c>
      <c r="E153" s="231" t="s">
        <v>372</v>
      </c>
      <c r="F153" s="232" t="s">
        <v>373</v>
      </c>
      <c r="G153" s="233" t="s">
        <v>200</v>
      </c>
      <c r="H153" s="234">
        <v>16</v>
      </c>
      <c r="I153" s="235"/>
      <c r="J153" s="236">
        <f>ROUND(I153*H153,2)</f>
        <v>0</v>
      </c>
      <c r="K153" s="237"/>
      <c r="L153" s="238"/>
      <c r="M153" s="239" t="s">
        <v>1</v>
      </c>
      <c r="N153" s="240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144</v>
      </c>
      <c r="AT153" s="228" t="s">
        <v>140</v>
      </c>
      <c r="AU153" s="228" t="s">
        <v>82</v>
      </c>
      <c r="AY153" s="14" t="s">
        <v>130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80</v>
      </c>
      <c r="BK153" s="229">
        <f>ROUND(I153*H153,2)</f>
        <v>0</v>
      </c>
      <c r="BL153" s="14" t="s">
        <v>136</v>
      </c>
      <c r="BM153" s="228" t="s">
        <v>374</v>
      </c>
    </row>
    <row r="154" spans="1:63" s="12" customFormat="1" ht="22.8" customHeight="1">
      <c r="A154" s="12"/>
      <c r="B154" s="200"/>
      <c r="C154" s="201"/>
      <c r="D154" s="202" t="s">
        <v>72</v>
      </c>
      <c r="E154" s="214" t="s">
        <v>139</v>
      </c>
      <c r="F154" s="214" t="s">
        <v>375</v>
      </c>
      <c r="G154" s="201"/>
      <c r="H154" s="201"/>
      <c r="I154" s="204"/>
      <c r="J154" s="215">
        <f>BK154</f>
        <v>0</v>
      </c>
      <c r="K154" s="201"/>
      <c r="L154" s="206"/>
      <c r="M154" s="207"/>
      <c r="N154" s="208"/>
      <c r="O154" s="208"/>
      <c r="P154" s="209">
        <f>SUM(P155:P168)</f>
        <v>0</v>
      </c>
      <c r="Q154" s="208"/>
      <c r="R154" s="209">
        <f>SUM(R155:R168)</f>
        <v>0</v>
      </c>
      <c r="S154" s="208"/>
      <c r="T154" s="210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1" t="s">
        <v>80</v>
      </c>
      <c r="AT154" s="212" t="s">
        <v>72</v>
      </c>
      <c r="AU154" s="212" t="s">
        <v>80</v>
      </c>
      <c r="AY154" s="211" t="s">
        <v>130</v>
      </c>
      <c r="BK154" s="213">
        <f>SUM(BK155:BK168)</f>
        <v>0</v>
      </c>
    </row>
    <row r="155" spans="1:65" s="2" customFormat="1" ht="16.5" customHeight="1">
      <c r="A155" s="35"/>
      <c r="B155" s="36"/>
      <c r="C155" s="230" t="s">
        <v>376</v>
      </c>
      <c r="D155" s="230" t="s">
        <v>140</v>
      </c>
      <c r="E155" s="231" t="s">
        <v>377</v>
      </c>
      <c r="F155" s="232" t="s">
        <v>378</v>
      </c>
      <c r="G155" s="233" t="s">
        <v>200</v>
      </c>
      <c r="H155" s="234">
        <v>513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144</v>
      </c>
      <c r="AT155" s="228" t="s">
        <v>140</v>
      </c>
      <c r="AU155" s="228" t="s">
        <v>82</v>
      </c>
      <c r="AY155" s="14" t="s">
        <v>130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80</v>
      </c>
      <c r="BK155" s="229">
        <f>ROUND(I155*H155,2)</f>
        <v>0</v>
      </c>
      <c r="BL155" s="14" t="s">
        <v>136</v>
      </c>
      <c r="BM155" s="228" t="s">
        <v>379</v>
      </c>
    </row>
    <row r="156" spans="1:65" s="2" customFormat="1" ht="16.5" customHeight="1">
      <c r="A156" s="35"/>
      <c r="B156" s="36"/>
      <c r="C156" s="230" t="s">
        <v>197</v>
      </c>
      <c r="D156" s="230" t="s">
        <v>140</v>
      </c>
      <c r="E156" s="231" t="s">
        <v>380</v>
      </c>
      <c r="F156" s="232" t="s">
        <v>381</v>
      </c>
      <c r="G156" s="233" t="s">
        <v>200</v>
      </c>
      <c r="H156" s="234">
        <v>150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144</v>
      </c>
      <c r="AT156" s="228" t="s">
        <v>140</v>
      </c>
      <c r="AU156" s="228" t="s">
        <v>82</v>
      </c>
      <c r="AY156" s="14" t="s">
        <v>130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80</v>
      </c>
      <c r="BK156" s="229">
        <f>ROUND(I156*H156,2)</f>
        <v>0</v>
      </c>
      <c r="BL156" s="14" t="s">
        <v>136</v>
      </c>
      <c r="BM156" s="228" t="s">
        <v>382</v>
      </c>
    </row>
    <row r="157" spans="1:65" s="2" customFormat="1" ht="16.5" customHeight="1">
      <c r="A157" s="35"/>
      <c r="B157" s="36"/>
      <c r="C157" s="230" t="s">
        <v>383</v>
      </c>
      <c r="D157" s="230" t="s">
        <v>140</v>
      </c>
      <c r="E157" s="231" t="s">
        <v>384</v>
      </c>
      <c r="F157" s="232" t="s">
        <v>385</v>
      </c>
      <c r="G157" s="233" t="s">
        <v>200</v>
      </c>
      <c r="H157" s="234">
        <v>262</v>
      </c>
      <c r="I157" s="235"/>
      <c r="J157" s="236">
        <f>ROUND(I157*H157,2)</f>
        <v>0</v>
      </c>
      <c r="K157" s="237"/>
      <c r="L157" s="238"/>
      <c r="M157" s="239" t="s">
        <v>1</v>
      </c>
      <c r="N157" s="240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144</v>
      </c>
      <c r="AT157" s="228" t="s">
        <v>140</v>
      </c>
      <c r="AU157" s="228" t="s">
        <v>82</v>
      </c>
      <c r="AY157" s="14" t="s">
        <v>130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80</v>
      </c>
      <c r="BK157" s="229">
        <f>ROUND(I157*H157,2)</f>
        <v>0</v>
      </c>
      <c r="BL157" s="14" t="s">
        <v>136</v>
      </c>
      <c r="BM157" s="228" t="s">
        <v>386</v>
      </c>
    </row>
    <row r="158" spans="1:65" s="2" customFormat="1" ht="16.5" customHeight="1">
      <c r="A158" s="35"/>
      <c r="B158" s="36"/>
      <c r="C158" s="230" t="s">
        <v>174</v>
      </c>
      <c r="D158" s="230" t="s">
        <v>140</v>
      </c>
      <c r="E158" s="231" t="s">
        <v>387</v>
      </c>
      <c r="F158" s="232" t="s">
        <v>388</v>
      </c>
      <c r="G158" s="233" t="s">
        <v>200</v>
      </c>
      <c r="H158" s="234">
        <v>10</v>
      </c>
      <c r="I158" s="235"/>
      <c r="J158" s="236">
        <f>ROUND(I158*H158,2)</f>
        <v>0</v>
      </c>
      <c r="K158" s="237"/>
      <c r="L158" s="238"/>
      <c r="M158" s="239" t="s">
        <v>1</v>
      </c>
      <c r="N158" s="240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144</v>
      </c>
      <c r="AT158" s="228" t="s">
        <v>140</v>
      </c>
      <c r="AU158" s="228" t="s">
        <v>82</v>
      </c>
      <c r="AY158" s="14" t="s">
        <v>130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80</v>
      </c>
      <c r="BK158" s="229">
        <f>ROUND(I158*H158,2)</f>
        <v>0</v>
      </c>
      <c r="BL158" s="14" t="s">
        <v>136</v>
      </c>
      <c r="BM158" s="228" t="s">
        <v>389</v>
      </c>
    </row>
    <row r="159" spans="1:65" s="2" customFormat="1" ht="16.5" customHeight="1">
      <c r="A159" s="35"/>
      <c r="B159" s="36"/>
      <c r="C159" s="230" t="s">
        <v>390</v>
      </c>
      <c r="D159" s="230" t="s">
        <v>140</v>
      </c>
      <c r="E159" s="231" t="s">
        <v>391</v>
      </c>
      <c r="F159" s="232" t="s">
        <v>392</v>
      </c>
      <c r="G159" s="233" t="s">
        <v>200</v>
      </c>
      <c r="H159" s="234">
        <v>8</v>
      </c>
      <c r="I159" s="235"/>
      <c r="J159" s="236">
        <f>ROUND(I159*H159,2)</f>
        <v>0</v>
      </c>
      <c r="K159" s="237"/>
      <c r="L159" s="238"/>
      <c r="M159" s="239" t="s">
        <v>1</v>
      </c>
      <c r="N159" s="240" t="s">
        <v>38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144</v>
      </c>
      <c r="AT159" s="228" t="s">
        <v>140</v>
      </c>
      <c r="AU159" s="228" t="s">
        <v>82</v>
      </c>
      <c r="AY159" s="14" t="s">
        <v>130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80</v>
      </c>
      <c r="BK159" s="229">
        <f>ROUND(I159*H159,2)</f>
        <v>0</v>
      </c>
      <c r="BL159" s="14" t="s">
        <v>136</v>
      </c>
      <c r="BM159" s="228" t="s">
        <v>393</v>
      </c>
    </row>
    <row r="160" spans="1:65" s="2" customFormat="1" ht="16.5" customHeight="1">
      <c r="A160" s="35"/>
      <c r="B160" s="36"/>
      <c r="C160" s="230" t="s">
        <v>204</v>
      </c>
      <c r="D160" s="230" t="s">
        <v>140</v>
      </c>
      <c r="E160" s="231" t="s">
        <v>394</v>
      </c>
      <c r="F160" s="232" t="s">
        <v>395</v>
      </c>
      <c r="G160" s="233" t="s">
        <v>200</v>
      </c>
      <c r="H160" s="234">
        <v>4</v>
      </c>
      <c r="I160" s="235"/>
      <c r="J160" s="236">
        <f>ROUND(I160*H160,2)</f>
        <v>0</v>
      </c>
      <c r="K160" s="237"/>
      <c r="L160" s="238"/>
      <c r="M160" s="239" t="s">
        <v>1</v>
      </c>
      <c r="N160" s="240" t="s">
        <v>38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144</v>
      </c>
      <c r="AT160" s="228" t="s">
        <v>140</v>
      </c>
      <c r="AU160" s="228" t="s">
        <v>82</v>
      </c>
      <c r="AY160" s="14" t="s">
        <v>130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80</v>
      </c>
      <c r="BK160" s="229">
        <f>ROUND(I160*H160,2)</f>
        <v>0</v>
      </c>
      <c r="BL160" s="14" t="s">
        <v>136</v>
      </c>
      <c r="BM160" s="228" t="s">
        <v>396</v>
      </c>
    </row>
    <row r="161" spans="1:65" s="2" customFormat="1" ht="16.5" customHeight="1">
      <c r="A161" s="35"/>
      <c r="B161" s="36"/>
      <c r="C161" s="230" t="s">
        <v>397</v>
      </c>
      <c r="D161" s="230" t="s">
        <v>140</v>
      </c>
      <c r="E161" s="231" t="s">
        <v>398</v>
      </c>
      <c r="F161" s="232" t="s">
        <v>399</v>
      </c>
      <c r="G161" s="233" t="s">
        <v>200</v>
      </c>
      <c r="H161" s="234">
        <v>4</v>
      </c>
      <c r="I161" s="235"/>
      <c r="J161" s="236">
        <f>ROUND(I161*H161,2)</f>
        <v>0</v>
      </c>
      <c r="K161" s="237"/>
      <c r="L161" s="238"/>
      <c r="M161" s="239" t="s">
        <v>1</v>
      </c>
      <c r="N161" s="240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144</v>
      </c>
      <c r="AT161" s="228" t="s">
        <v>140</v>
      </c>
      <c r="AU161" s="228" t="s">
        <v>82</v>
      </c>
      <c r="AY161" s="14" t="s">
        <v>130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80</v>
      </c>
      <c r="BK161" s="229">
        <f>ROUND(I161*H161,2)</f>
        <v>0</v>
      </c>
      <c r="BL161" s="14" t="s">
        <v>136</v>
      </c>
      <c r="BM161" s="228" t="s">
        <v>400</v>
      </c>
    </row>
    <row r="162" spans="1:65" s="2" customFormat="1" ht="21.75" customHeight="1">
      <c r="A162" s="35"/>
      <c r="B162" s="36"/>
      <c r="C162" s="230" t="s">
        <v>207</v>
      </c>
      <c r="D162" s="230" t="s">
        <v>140</v>
      </c>
      <c r="E162" s="231" t="s">
        <v>401</v>
      </c>
      <c r="F162" s="232" t="s">
        <v>402</v>
      </c>
      <c r="G162" s="233" t="s">
        <v>200</v>
      </c>
      <c r="H162" s="234">
        <v>6</v>
      </c>
      <c r="I162" s="235"/>
      <c r="J162" s="236">
        <f>ROUND(I162*H162,2)</f>
        <v>0</v>
      </c>
      <c r="K162" s="237"/>
      <c r="L162" s="238"/>
      <c r="M162" s="239" t="s">
        <v>1</v>
      </c>
      <c r="N162" s="240" t="s">
        <v>38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144</v>
      </c>
      <c r="AT162" s="228" t="s">
        <v>140</v>
      </c>
      <c r="AU162" s="228" t="s">
        <v>82</v>
      </c>
      <c r="AY162" s="14" t="s">
        <v>130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80</v>
      </c>
      <c r="BK162" s="229">
        <f>ROUND(I162*H162,2)</f>
        <v>0</v>
      </c>
      <c r="BL162" s="14" t="s">
        <v>136</v>
      </c>
      <c r="BM162" s="228" t="s">
        <v>403</v>
      </c>
    </row>
    <row r="163" spans="1:65" s="2" customFormat="1" ht="16.5" customHeight="1">
      <c r="A163" s="35"/>
      <c r="B163" s="36"/>
      <c r="C163" s="230" t="s">
        <v>404</v>
      </c>
      <c r="D163" s="230" t="s">
        <v>140</v>
      </c>
      <c r="E163" s="231" t="s">
        <v>405</v>
      </c>
      <c r="F163" s="232" t="s">
        <v>406</v>
      </c>
      <c r="G163" s="233" t="s">
        <v>200</v>
      </c>
      <c r="H163" s="234">
        <v>8</v>
      </c>
      <c r="I163" s="235"/>
      <c r="J163" s="236">
        <f>ROUND(I163*H163,2)</f>
        <v>0</v>
      </c>
      <c r="K163" s="237"/>
      <c r="L163" s="238"/>
      <c r="M163" s="239" t="s">
        <v>1</v>
      </c>
      <c r="N163" s="240" t="s">
        <v>38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144</v>
      </c>
      <c r="AT163" s="228" t="s">
        <v>140</v>
      </c>
      <c r="AU163" s="228" t="s">
        <v>82</v>
      </c>
      <c r="AY163" s="14" t="s">
        <v>130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80</v>
      </c>
      <c r="BK163" s="229">
        <f>ROUND(I163*H163,2)</f>
        <v>0</v>
      </c>
      <c r="BL163" s="14" t="s">
        <v>136</v>
      </c>
      <c r="BM163" s="228" t="s">
        <v>407</v>
      </c>
    </row>
    <row r="164" spans="1:65" s="2" customFormat="1" ht="21.75" customHeight="1">
      <c r="A164" s="35"/>
      <c r="B164" s="36"/>
      <c r="C164" s="230" t="s">
        <v>213</v>
      </c>
      <c r="D164" s="230" t="s">
        <v>140</v>
      </c>
      <c r="E164" s="231" t="s">
        <v>408</v>
      </c>
      <c r="F164" s="232" t="s">
        <v>409</v>
      </c>
      <c r="G164" s="233" t="s">
        <v>200</v>
      </c>
      <c r="H164" s="234">
        <v>2</v>
      </c>
      <c r="I164" s="235"/>
      <c r="J164" s="236">
        <f>ROUND(I164*H164,2)</f>
        <v>0</v>
      </c>
      <c r="K164" s="237"/>
      <c r="L164" s="238"/>
      <c r="M164" s="239" t="s">
        <v>1</v>
      </c>
      <c r="N164" s="240" t="s">
        <v>38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144</v>
      </c>
      <c r="AT164" s="228" t="s">
        <v>140</v>
      </c>
      <c r="AU164" s="228" t="s">
        <v>82</v>
      </c>
      <c r="AY164" s="14" t="s">
        <v>130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80</v>
      </c>
      <c r="BK164" s="229">
        <f>ROUND(I164*H164,2)</f>
        <v>0</v>
      </c>
      <c r="BL164" s="14" t="s">
        <v>136</v>
      </c>
      <c r="BM164" s="228" t="s">
        <v>410</v>
      </c>
    </row>
    <row r="165" spans="1:65" s="2" customFormat="1" ht="24.15" customHeight="1">
      <c r="A165" s="35"/>
      <c r="B165" s="36"/>
      <c r="C165" s="230" t="s">
        <v>411</v>
      </c>
      <c r="D165" s="230" t="s">
        <v>140</v>
      </c>
      <c r="E165" s="231" t="s">
        <v>412</v>
      </c>
      <c r="F165" s="232" t="s">
        <v>413</v>
      </c>
      <c r="G165" s="233" t="s">
        <v>200</v>
      </c>
      <c r="H165" s="234">
        <v>11</v>
      </c>
      <c r="I165" s="235"/>
      <c r="J165" s="236">
        <f>ROUND(I165*H165,2)</f>
        <v>0</v>
      </c>
      <c r="K165" s="237"/>
      <c r="L165" s="238"/>
      <c r="M165" s="239" t="s">
        <v>1</v>
      </c>
      <c r="N165" s="240" t="s">
        <v>38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144</v>
      </c>
      <c r="AT165" s="228" t="s">
        <v>140</v>
      </c>
      <c r="AU165" s="228" t="s">
        <v>82</v>
      </c>
      <c r="AY165" s="14" t="s">
        <v>130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80</v>
      </c>
      <c r="BK165" s="229">
        <f>ROUND(I165*H165,2)</f>
        <v>0</v>
      </c>
      <c r="BL165" s="14" t="s">
        <v>136</v>
      </c>
      <c r="BM165" s="228" t="s">
        <v>414</v>
      </c>
    </row>
    <row r="166" spans="1:65" s="2" customFormat="1" ht="16.5" customHeight="1">
      <c r="A166" s="35"/>
      <c r="B166" s="36"/>
      <c r="C166" s="230" t="s">
        <v>216</v>
      </c>
      <c r="D166" s="230" t="s">
        <v>140</v>
      </c>
      <c r="E166" s="231" t="s">
        <v>415</v>
      </c>
      <c r="F166" s="232" t="s">
        <v>416</v>
      </c>
      <c r="G166" s="233" t="s">
        <v>305</v>
      </c>
      <c r="H166" s="234">
        <v>1</v>
      </c>
      <c r="I166" s="235"/>
      <c r="J166" s="236">
        <f>ROUND(I166*H166,2)</f>
        <v>0</v>
      </c>
      <c r="K166" s="237"/>
      <c r="L166" s="238"/>
      <c r="M166" s="239" t="s">
        <v>1</v>
      </c>
      <c r="N166" s="240" t="s">
        <v>38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144</v>
      </c>
      <c r="AT166" s="228" t="s">
        <v>140</v>
      </c>
      <c r="AU166" s="228" t="s">
        <v>82</v>
      </c>
      <c r="AY166" s="14" t="s">
        <v>130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80</v>
      </c>
      <c r="BK166" s="229">
        <f>ROUND(I166*H166,2)</f>
        <v>0</v>
      </c>
      <c r="BL166" s="14" t="s">
        <v>136</v>
      </c>
      <c r="BM166" s="228" t="s">
        <v>417</v>
      </c>
    </row>
    <row r="167" spans="1:65" s="2" customFormat="1" ht="16.5" customHeight="1">
      <c r="A167" s="35"/>
      <c r="B167" s="36"/>
      <c r="C167" s="230" t="s">
        <v>418</v>
      </c>
      <c r="D167" s="230" t="s">
        <v>140</v>
      </c>
      <c r="E167" s="231" t="s">
        <v>419</v>
      </c>
      <c r="F167" s="232" t="s">
        <v>420</v>
      </c>
      <c r="G167" s="233" t="s">
        <v>305</v>
      </c>
      <c r="H167" s="234">
        <v>1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38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144</v>
      </c>
      <c r="AT167" s="228" t="s">
        <v>140</v>
      </c>
      <c r="AU167" s="228" t="s">
        <v>82</v>
      </c>
      <c r="AY167" s="14" t="s">
        <v>130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80</v>
      </c>
      <c r="BK167" s="229">
        <f>ROUND(I167*H167,2)</f>
        <v>0</v>
      </c>
      <c r="BL167" s="14" t="s">
        <v>136</v>
      </c>
      <c r="BM167" s="228" t="s">
        <v>421</v>
      </c>
    </row>
    <row r="168" spans="1:65" s="2" customFormat="1" ht="16.5" customHeight="1">
      <c r="A168" s="35"/>
      <c r="B168" s="36"/>
      <c r="C168" s="216" t="s">
        <v>222</v>
      </c>
      <c r="D168" s="216" t="s">
        <v>132</v>
      </c>
      <c r="E168" s="217" t="s">
        <v>422</v>
      </c>
      <c r="F168" s="218" t="s">
        <v>423</v>
      </c>
      <c r="G168" s="219" t="s">
        <v>305</v>
      </c>
      <c r="H168" s="220">
        <v>4</v>
      </c>
      <c r="I168" s="221"/>
      <c r="J168" s="222">
        <f>ROUND(I168*H168,2)</f>
        <v>0</v>
      </c>
      <c r="K168" s="223"/>
      <c r="L168" s="41"/>
      <c r="M168" s="246" t="s">
        <v>1</v>
      </c>
      <c r="N168" s="247" t="s">
        <v>38</v>
      </c>
      <c r="O168" s="248"/>
      <c r="P168" s="249">
        <f>O168*H168</f>
        <v>0</v>
      </c>
      <c r="Q168" s="249">
        <v>0</v>
      </c>
      <c r="R168" s="249">
        <f>Q168*H168</f>
        <v>0</v>
      </c>
      <c r="S168" s="249">
        <v>0</v>
      </c>
      <c r="T168" s="25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136</v>
      </c>
      <c r="AT168" s="228" t="s">
        <v>132</v>
      </c>
      <c r="AU168" s="228" t="s">
        <v>82</v>
      </c>
      <c r="AY168" s="14" t="s">
        <v>130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80</v>
      </c>
      <c r="BK168" s="229">
        <f>ROUND(I168*H168,2)</f>
        <v>0</v>
      </c>
      <c r="BL168" s="14" t="s">
        <v>136</v>
      </c>
      <c r="BM168" s="228" t="s">
        <v>424</v>
      </c>
    </row>
    <row r="169" spans="1:31" s="2" customFormat="1" ht="6.95" customHeight="1">
      <c r="A169" s="35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password="CC17" sheet="1" objects="1" scenarios="1" formatColumns="0" formatRows="0" autoFilter="0"/>
  <autoFilter ref="C120:K16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425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ROUND((SUM(BE121:BE143)),2)</f>
        <v>0</v>
      </c>
      <c r="G33" s="35"/>
      <c r="H33" s="35"/>
      <c r="I33" s="152">
        <v>0.21</v>
      </c>
      <c r="J33" s="151">
        <f>ROUND(((SUM(BE121:BE143))*I33),2)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ROUND((SUM(BF121:BF143)),2)</f>
        <v>0</v>
      </c>
      <c r="G34" s="35"/>
      <c r="H34" s="35"/>
      <c r="I34" s="152">
        <v>0.15</v>
      </c>
      <c r="J34" s="151">
        <f>ROUND(((SUM(BF121:BF143))*I34),2)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ROUND((SUM(BG121:BG143)),2)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ROUND((SUM(BH121:BH143)),2)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ROUND((SUM(BI121:BI143)),2)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05 - Dešťová kanalizace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106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107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276</v>
      </c>
      <c r="E99" s="185"/>
      <c r="F99" s="185"/>
      <c r="G99" s="185"/>
      <c r="H99" s="185"/>
      <c r="I99" s="185"/>
      <c r="J99" s="186">
        <f>J135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6"/>
      <c r="C100" s="177"/>
      <c r="D100" s="178" t="s">
        <v>109</v>
      </c>
      <c r="E100" s="179"/>
      <c r="F100" s="179"/>
      <c r="G100" s="179"/>
      <c r="H100" s="179"/>
      <c r="I100" s="179"/>
      <c r="J100" s="180">
        <f>J138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2"/>
      <c r="C101" s="183"/>
      <c r="D101" s="184" t="s">
        <v>426</v>
      </c>
      <c r="E101" s="185"/>
      <c r="F101" s="185"/>
      <c r="G101" s="185"/>
      <c r="H101" s="185"/>
      <c r="I101" s="185"/>
      <c r="J101" s="186">
        <f>J139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115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Kopie - VOŠ Benešov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99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05 - Dešťová kanalizace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16. 5. 2022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31</v>
      </c>
      <c r="J118" s="33" t="str">
        <f>E24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116</v>
      </c>
      <c r="D120" s="191" t="s">
        <v>58</v>
      </c>
      <c r="E120" s="191" t="s">
        <v>54</v>
      </c>
      <c r="F120" s="191" t="s">
        <v>55</v>
      </c>
      <c r="G120" s="191" t="s">
        <v>117</v>
      </c>
      <c r="H120" s="191" t="s">
        <v>118</v>
      </c>
      <c r="I120" s="191" t="s">
        <v>119</v>
      </c>
      <c r="J120" s="192" t="s">
        <v>103</v>
      </c>
      <c r="K120" s="193" t="s">
        <v>120</v>
      </c>
      <c r="L120" s="194"/>
      <c r="M120" s="97" t="s">
        <v>1</v>
      </c>
      <c r="N120" s="98" t="s">
        <v>37</v>
      </c>
      <c r="O120" s="98" t="s">
        <v>121</v>
      </c>
      <c r="P120" s="98" t="s">
        <v>122</v>
      </c>
      <c r="Q120" s="98" t="s">
        <v>123</v>
      </c>
      <c r="R120" s="98" t="s">
        <v>124</v>
      </c>
      <c r="S120" s="98" t="s">
        <v>125</v>
      </c>
      <c r="T120" s="99" t="s">
        <v>126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127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P122+P138</f>
        <v>0</v>
      </c>
      <c r="Q121" s="101"/>
      <c r="R121" s="197">
        <f>R122+R138</f>
        <v>0</v>
      </c>
      <c r="S121" s="101"/>
      <c r="T121" s="198">
        <f>T122+T138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72</v>
      </c>
      <c r="AU121" s="14" t="s">
        <v>105</v>
      </c>
      <c r="BK121" s="199">
        <f>BK122+BK138</f>
        <v>0</v>
      </c>
    </row>
    <row r="122" spans="1:63" s="12" customFormat="1" ht="25.9" customHeight="1">
      <c r="A122" s="12"/>
      <c r="B122" s="200"/>
      <c r="C122" s="201"/>
      <c r="D122" s="202" t="s">
        <v>72</v>
      </c>
      <c r="E122" s="203" t="s">
        <v>128</v>
      </c>
      <c r="F122" s="203" t="s">
        <v>129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P123+P135</f>
        <v>0</v>
      </c>
      <c r="Q122" s="208"/>
      <c r="R122" s="209">
        <f>R123+R135</f>
        <v>0</v>
      </c>
      <c r="S122" s="208"/>
      <c r="T122" s="210">
        <f>T123+T135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80</v>
      </c>
      <c r="AT122" s="212" t="s">
        <v>72</v>
      </c>
      <c r="AU122" s="212" t="s">
        <v>73</v>
      </c>
      <c r="AY122" s="211" t="s">
        <v>130</v>
      </c>
      <c r="BK122" s="213">
        <f>BK123+BK135</f>
        <v>0</v>
      </c>
    </row>
    <row r="123" spans="1:63" s="12" customFormat="1" ht="22.8" customHeight="1">
      <c r="A123" s="12"/>
      <c r="B123" s="200"/>
      <c r="C123" s="201"/>
      <c r="D123" s="202" t="s">
        <v>72</v>
      </c>
      <c r="E123" s="214" t="s">
        <v>80</v>
      </c>
      <c r="F123" s="214" t="s">
        <v>131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SUM(P124:P134)</f>
        <v>0</v>
      </c>
      <c r="Q123" s="208"/>
      <c r="R123" s="209">
        <f>SUM(R124:R134)</f>
        <v>0</v>
      </c>
      <c r="S123" s="208"/>
      <c r="T123" s="210">
        <f>SUM(T124:T134)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80</v>
      </c>
      <c r="AT123" s="212" t="s">
        <v>72</v>
      </c>
      <c r="AU123" s="212" t="s">
        <v>80</v>
      </c>
      <c r="AY123" s="211" t="s">
        <v>130</v>
      </c>
      <c r="BK123" s="213">
        <f>SUM(BK124:BK134)</f>
        <v>0</v>
      </c>
    </row>
    <row r="124" spans="1:65" s="2" customFormat="1" ht="33" customHeight="1">
      <c r="A124" s="35"/>
      <c r="B124" s="36"/>
      <c r="C124" s="216" t="s">
        <v>163</v>
      </c>
      <c r="D124" s="216" t="s">
        <v>132</v>
      </c>
      <c r="E124" s="217" t="s">
        <v>332</v>
      </c>
      <c r="F124" s="218" t="s">
        <v>333</v>
      </c>
      <c r="G124" s="219" t="s">
        <v>135</v>
      </c>
      <c r="H124" s="220">
        <v>816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38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136</v>
      </c>
      <c r="AT124" s="228" t="s">
        <v>132</v>
      </c>
      <c r="AU124" s="228" t="s">
        <v>82</v>
      </c>
      <c r="AY124" s="14" t="s">
        <v>130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80</v>
      </c>
      <c r="BK124" s="229">
        <f>ROUND(I124*H124,2)</f>
        <v>0</v>
      </c>
      <c r="BL124" s="14" t="s">
        <v>136</v>
      </c>
      <c r="BM124" s="228" t="s">
        <v>82</v>
      </c>
    </row>
    <row r="125" spans="1:65" s="2" customFormat="1" ht="21.75" customHeight="1">
      <c r="A125" s="35"/>
      <c r="B125" s="36"/>
      <c r="C125" s="216" t="s">
        <v>139</v>
      </c>
      <c r="D125" s="216" t="s">
        <v>132</v>
      </c>
      <c r="E125" s="217" t="s">
        <v>280</v>
      </c>
      <c r="F125" s="218" t="s">
        <v>281</v>
      </c>
      <c r="G125" s="219" t="s">
        <v>247</v>
      </c>
      <c r="H125" s="220">
        <v>547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136</v>
      </c>
      <c r="AT125" s="228" t="s">
        <v>132</v>
      </c>
      <c r="AU125" s="228" t="s">
        <v>82</v>
      </c>
      <c r="AY125" s="14" t="s">
        <v>130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80</v>
      </c>
      <c r="BK125" s="229">
        <f>ROUND(I125*H125,2)</f>
        <v>0</v>
      </c>
      <c r="BL125" s="14" t="s">
        <v>136</v>
      </c>
      <c r="BM125" s="228" t="s">
        <v>136</v>
      </c>
    </row>
    <row r="126" spans="1:65" s="2" customFormat="1" ht="24.15" customHeight="1">
      <c r="A126" s="35"/>
      <c r="B126" s="36"/>
      <c r="C126" s="216" t="s">
        <v>136</v>
      </c>
      <c r="D126" s="216" t="s">
        <v>132</v>
      </c>
      <c r="E126" s="217" t="s">
        <v>282</v>
      </c>
      <c r="F126" s="218" t="s">
        <v>283</v>
      </c>
      <c r="G126" s="219" t="s">
        <v>247</v>
      </c>
      <c r="H126" s="220">
        <v>547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136</v>
      </c>
      <c r="AT126" s="228" t="s">
        <v>132</v>
      </c>
      <c r="AU126" s="228" t="s">
        <v>82</v>
      </c>
      <c r="AY126" s="14" t="s">
        <v>130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80</v>
      </c>
      <c r="BK126" s="229">
        <f>ROUND(I126*H126,2)</f>
        <v>0</v>
      </c>
      <c r="BL126" s="14" t="s">
        <v>136</v>
      </c>
      <c r="BM126" s="228" t="s">
        <v>145</v>
      </c>
    </row>
    <row r="127" spans="1:65" s="2" customFormat="1" ht="16.5" customHeight="1">
      <c r="A127" s="35"/>
      <c r="B127" s="36"/>
      <c r="C127" s="216" t="s">
        <v>148</v>
      </c>
      <c r="D127" s="216" t="s">
        <v>132</v>
      </c>
      <c r="E127" s="217" t="s">
        <v>149</v>
      </c>
      <c r="F127" s="218" t="s">
        <v>150</v>
      </c>
      <c r="G127" s="219" t="s">
        <v>135</v>
      </c>
      <c r="H127" s="220">
        <v>816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136</v>
      </c>
      <c r="AT127" s="228" t="s">
        <v>132</v>
      </c>
      <c r="AU127" s="228" t="s">
        <v>82</v>
      </c>
      <c r="AY127" s="14" t="s">
        <v>130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80</v>
      </c>
      <c r="BK127" s="229">
        <f>ROUND(I127*H127,2)</f>
        <v>0</v>
      </c>
      <c r="BL127" s="14" t="s">
        <v>136</v>
      </c>
      <c r="BM127" s="228" t="s">
        <v>144</v>
      </c>
    </row>
    <row r="128" spans="1:65" s="2" customFormat="1" ht="16.5" customHeight="1">
      <c r="A128" s="35"/>
      <c r="B128" s="36"/>
      <c r="C128" s="216" t="s">
        <v>145</v>
      </c>
      <c r="D128" s="216" t="s">
        <v>132</v>
      </c>
      <c r="E128" s="217" t="s">
        <v>284</v>
      </c>
      <c r="F128" s="218" t="s">
        <v>285</v>
      </c>
      <c r="G128" s="219" t="s">
        <v>135</v>
      </c>
      <c r="H128" s="220">
        <v>72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151</v>
      </c>
    </row>
    <row r="129" spans="1:65" s="2" customFormat="1" ht="33" customHeight="1">
      <c r="A129" s="35"/>
      <c r="B129" s="36"/>
      <c r="C129" s="216" t="s">
        <v>160</v>
      </c>
      <c r="D129" s="216" t="s">
        <v>132</v>
      </c>
      <c r="E129" s="217" t="s">
        <v>286</v>
      </c>
      <c r="F129" s="218" t="s">
        <v>287</v>
      </c>
      <c r="G129" s="219" t="s">
        <v>135</v>
      </c>
      <c r="H129" s="220">
        <v>72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136</v>
      </c>
      <c r="AT129" s="228" t="s">
        <v>132</v>
      </c>
      <c r="AU129" s="228" t="s">
        <v>82</v>
      </c>
      <c r="AY129" s="14" t="s">
        <v>130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80</v>
      </c>
      <c r="BK129" s="229">
        <f>ROUND(I129*H129,2)</f>
        <v>0</v>
      </c>
      <c r="BL129" s="14" t="s">
        <v>136</v>
      </c>
      <c r="BM129" s="228" t="s">
        <v>157</v>
      </c>
    </row>
    <row r="130" spans="1:65" s="2" customFormat="1" ht="33" customHeight="1">
      <c r="A130" s="35"/>
      <c r="B130" s="36"/>
      <c r="C130" s="216" t="s">
        <v>144</v>
      </c>
      <c r="D130" s="216" t="s">
        <v>132</v>
      </c>
      <c r="E130" s="217" t="s">
        <v>288</v>
      </c>
      <c r="F130" s="218" t="s">
        <v>289</v>
      </c>
      <c r="G130" s="219" t="s">
        <v>143</v>
      </c>
      <c r="H130" s="220">
        <v>115.2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136</v>
      </c>
      <c r="AT130" s="228" t="s">
        <v>132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163</v>
      </c>
    </row>
    <row r="131" spans="1:65" s="2" customFormat="1" ht="24.15" customHeight="1">
      <c r="A131" s="35"/>
      <c r="B131" s="36"/>
      <c r="C131" s="216" t="s">
        <v>152</v>
      </c>
      <c r="D131" s="216" t="s">
        <v>132</v>
      </c>
      <c r="E131" s="217" t="s">
        <v>137</v>
      </c>
      <c r="F131" s="218" t="s">
        <v>138</v>
      </c>
      <c r="G131" s="219" t="s">
        <v>135</v>
      </c>
      <c r="H131" s="220">
        <v>744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136</v>
      </c>
      <c r="AT131" s="228" t="s">
        <v>132</v>
      </c>
      <c r="AU131" s="228" t="s">
        <v>82</v>
      </c>
      <c r="AY131" s="14" t="s">
        <v>130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80</v>
      </c>
      <c r="BK131" s="229">
        <f>ROUND(I131*H131,2)</f>
        <v>0</v>
      </c>
      <c r="BL131" s="14" t="s">
        <v>136</v>
      </c>
      <c r="BM131" s="228" t="s">
        <v>171</v>
      </c>
    </row>
    <row r="132" spans="1:65" s="2" customFormat="1" ht="16.5" customHeight="1">
      <c r="A132" s="35"/>
      <c r="B132" s="36"/>
      <c r="C132" s="230" t="s">
        <v>151</v>
      </c>
      <c r="D132" s="230" t="s">
        <v>140</v>
      </c>
      <c r="E132" s="231" t="s">
        <v>141</v>
      </c>
      <c r="F132" s="232" t="s">
        <v>142</v>
      </c>
      <c r="G132" s="233" t="s">
        <v>143</v>
      </c>
      <c r="H132" s="234">
        <v>102</v>
      </c>
      <c r="I132" s="235"/>
      <c r="J132" s="236">
        <f>ROUND(I132*H132,2)</f>
        <v>0</v>
      </c>
      <c r="K132" s="237"/>
      <c r="L132" s="238"/>
      <c r="M132" s="239" t="s">
        <v>1</v>
      </c>
      <c r="N132" s="240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144</v>
      </c>
      <c r="AT132" s="228" t="s">
        <v>140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175</v>
      </c>
    </row>
    <row r="133" spans="1:65" s="2" customFormat="1" ht="33" customHeight="1">
      <c r="A133" s="35"/>
      <c r="B133" s="36"/>
      <c r="C133" s="216" t="s">
        <v>82</v>
      </c>
      <c r="D133" s="216" t="s">
        <v>132</v>
      </c>
      <c r="E133" s="217" t="s">
        <v>146</v>
      </c>
      <c r="F133" s="218" t="s">
        <v>147</v>
      </c>
      <c r="G133" s="219" t="s">
        <v>135</v>
      </c>
      <c r="H133" s="220">
        <v>816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136</v>
      </c>
      <c r="AT133" s="228" t="s">
        <v>132</v>
      </c>
      <c r="AU133" s="228" t="s">
        <v>82</v>
      </c>
      <c r="AY133" s="14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80</v>
      </c>
      <c r="BK133" s="229">
        <f>ROUND(I133*H133,2)</f>
        <v>0</v>
      </c>
      <c r="BL133" s="14" t="s">
        <v>136</v>
      </c>
      <c r="BM133" s="228" t="s">
        <v>178</v>
      </c>
    </row>
    <row r="134" spans="1:65" s="2" customFormat="1" ht="24.15" customHeight="1">
      <c r="A134" s="35"/>
      <c r="B134" s="36"/>
      <c r="C134" s="216" t="s">
        <v>157</v>
      </c>
      <c r="D134" s="216" t="s">
        <v>132</v>
      </c>
      <c r="E134" s="217" t="s">
        <v>292</v>
      </c>
      <c r="F134" s="218" t="s">
        <v>293</v>
      </c>
      <c r="G134" s="219" t="s">
        <v>156</v>
      </c>
      <c r="H134" s="220">
        <v>320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136</v>
      </c>
      <c r="AT134" s="228" t="s">
        <v>132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182</v>
      </c>
    </row>
    <row r="135" spans="1:63" s="12" customFormat="1" ht="22.8" customHeight="1">
      <c r="A135" s="12"/>
      <c r="B135" s="200"/>
      <c r="C135" s="201"/>
      <c r="D135" s="202" t="s">
        <v>72</v>
      </c>
      <c r="E135" s="214" t="s">
        <v>82</v>
      </c>
      <c r="F135" s="214" t="s">
        <v>294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SUM(P136:P137)</f>
        <v>0</v>
      </c>
      <c r="Q135" s="208"/>
      <c r="R135" s="209">
        <f>SUM(R136:R137)</f>
        <v>0</v>
      </c>
      <c r="S135" s="208"/>
      <c r="T135" s="21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80</v>
      </c>
      <c r="AT135" s="212" t="s">
        <v>72</v>
      </c>
      <c r="AU135" s="212" t="s">
        <v>80</v>
      </c>
      <c r="AY135" s="211" t="s">
        <v>130</v>
      </c>
      <c r="BK135" s="213">
        <f>SUM(BK136:BK137)</f>
        <v>0</v>
      </c>
    </row>
    <row r="136" spans="1:65" s="2" customFormat="1" ht="16.5" customHeight="1">
      <c r="A136" s="35"/>
      <c r="B136" s="36"/>
      <c r="C136" s="230" t="s">
        <v>186</v>
      </c>
      <c r="D136" s="230" t="s">
        <v>140</v>
      </c>
      <c r="E136" s="231" t="s">
        <v>295</v>
      </c>
      <c r="F136" s="232" t="s">
        <v>296</v>
      </c>
      <c r="G136" s="233" t="s">
        <v>221</v>
      </c>
      <c r="H136" s="234">
        <v>63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144</v>
      </c>
      <c r="AT136" s="228" t="s">
        <v>140</v>
      </c>
      <c r="AU136" s="228" t="s">
        <v>82</v>
      </c>
      <c r="AY136" s="14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80</v>
      </c>
      <c r="BK136" s="229">
        <f>ROUND(I136*H136,2)</f>
        <v>0</v>
      </c>
      <c r="BL136" s="14" t="s">
        <v>136</v>
      </c>
      <c r="BM136" s="228" t="s">
        <v>185</v>
      </c>
    </row>
    <row r="137" spans="1:65" s="2" customFormat="1" ht="24.15" customHeight="1">
      <c r="A137" s="35"/>
      <c r="B137" s="36"/>
      <c r="C137" s="216" t="s">
        <v>179</v>
      </c>
      <c r="D137" s="216" t="s">
        <v>132</v>
      </c>
      <c r="E137" s="217" t="s">
        <v>290</v>
      </c>
      <c r="F137" s="218" t="s">
        <v>291</v>
      </c>
      <c r="G137" s="219" t="s">
        <v>247</v>
      </c>
      <c r="H137" s="220">
        <v>482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136</v>
      </c>
      <c r="AT137" s="228" t="s">
        <v>132</v>
      </c>
      <c r="AU137" s="228" t="s">
        <v>82</v>
      </c>
      <c r="AY137" s="14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80</v>
      </c>
      <c r="BK137" s="229">
        <f>ROUND(I137*H137,2)</f>
        <v>0</v>
      </c>
      <c r="BL137" s="14" t="s">
        <v>136</v>
      </c>
      <c r="BM137" s="228" t="s">
        <v>189</v>
      </c>
    </row>
    <row r="138" spans="1:63" s="12" customFormat="1" ht="25.9" customHeight="1">
      <c r="A138" s="12"/>
      <c r="B138" s="200"/>
      <c r="C138" s="201"/>
      <c r="D138" s="202" t="s">
        <v>72</v>
      </c>
      <c r="E138" s="203" t="s">
        <v>165</v>
      </c>
      <c r="F138" s="203" t="s">
        <v>166</v>
      </c>
      <c r="G138" s="201"/>
      <c r="H138" s="201"/>
      <c r="I138" s="204"/>
      <c r="J138" s="205">
        <f>BK138</f>
        <v>0</v>
      </c>
      <c r="K138" s="201"/>
      <c r="L138" s="206"/>
      <c r="M138" s="207"/>
      <c r="N138" s="208"/>
      <c r="O138" s="208"/>
      <c r="P138" s="209">
        <f>P139</f>
        <v>0</v>
      </c>
      <c r="Q138" s="208"/>
      <c r="R138" s="209">
        <f>R139</f>
        <v>0</v>
      </c>
      <c r="S138" s="208"/>
      <c r="T138" s="21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82</v>
      </c>
      <c r="AT138" s="212" t="s">
        <v>72</v>
      </c>
      <c r="AU138" s="212" t="s">
        <v>73</v>
      </c>
      <c r="AY138" s="211" t="s">
        <v>130</v>
      </c>
      <c r="BK138" s="213">
        <f>BK139</f>
        <v>0</v>
      </c>
    </row>
    <row r="139" spans="1:63" s="12" customFormat="1" ht="22.8" customHeight="1">
      <c r="A139" s="12"/>
      <c r="B139" s="200"/>
      <c r="C139" s="201"/>
      <c r="D139" s="202" t="s">
        <v>72</v>
      </c>
      <c r="E139" s="214" t="s">
        <v>297</v>
      </c>
      <c r="F139" s="214" t="s">
        <v>427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SUM(P140:P143)</f>
        <v>0</v>
      </c>
      <c r="Q139" s="208"/>
      <c r="R139" s="209">
        <f>SUM(R140:R143)</f>
        <v>0</v>
      </c>
      <c r="S139" s="208"/>
      <c r="T139" s="210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82</v>
      </c>
      <c r="AT139" s="212" t="s">
        <v>72</v>
      </c>
      <c r="AU139" s="212" t="s">
        <v>80</v>
      </c>
      <c r="AY139" s="211" t="s">
        <v>130</v>
      </c>
      <c r="BK139" s="213">
        <f>SUM(BK140:BK143)</f>
        <v>0</v>
      </c>
    </row>
    <row r="140" spans="1:65" s="2" customFormat="1" ht="24.15" customHeight="1">
      <c r="A140" s="35"/>
      <c r="B140" s="36"/>
      <c r="C140" s="216" t="s">
        <v>201</v>
      </c>
      <c r="D140" s="216" t="s">
        <v>132</v>
      </c>
      <c r="E140" s="217" t="s">
        <v>428</v>
      </c>
      <c r="F140" s="218" t="s">
        <v>429</v>
      </c>
      <c r="G140" s="219" t="s">
        <v>156</v>
      </c>
      <c r="H140" s="220">
        <v>139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171</v>
      </c>
      <c r="AT140" s="228" t="s">
        <v>132</v>
      </c>
      <c r="AU140" s="228" t="s">
        <v>82</v>
      </c>
      <c r="AY140" s="14" t="s">
        <v>130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80</v>
      </c>
      <c r="BK140" s="229">
        <f>ROUND(I140*H140,2)</f>
        <v>0</v>
      </c>
      <c r="BL140" s="14" t="s">
        <v>171</v>
      </c>
      <c r="BM140" s="228" t="s">
        <v>194</v>
      </c>
    </row>
    <row r="141" spans="1:65" s="2" customFormat="1" ht="24.15" customHeight="1">
      <c r="A141" s="35"/>
      <c r="B141" s="36"/>
      <c r="C141" s="216" t="s">
        <v>8</v>
      </c>
      <c r="D141" s="216" t="s">
        <v>132</v>
      </c>
      <c r="E141" s="217" t="s">
        <v>430</v>
      </c>
      <c r="F141" s="218" t="s">
        <v>431</v>
      </c>
      <c r="G141" s="219" t="s">
        <v>156</v>
      </c>
      <c r="H141" s="220">
        <v>48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171</v>
      </c>
      <c r="AT141" s="228" t="s">
        <v>132</v>
      </c>
      <c r="AU141" s="228" t="s">
        <v>82</v>
      </c>
      <c r="AY141" s="14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80</v>
      </c>
      <c r="BK141" s="229">
        <f>ROUND(I141*H141,2)</f>
        <v>0</v>
      </c>
      <c r="BL141" s="14" t="s">
        <v>171</v>
      </c>
      <c r="BM141" s="228" t="s">
        <v>197</v>
      </c>
    </row>
    <row r="142" spans="1:65" s="2" customFormat="1" ht="24.15" customHeight="1">
      <c r="A142" s="35"/>
      <c r="B142" s="36"/>
      <c r="C142" s="216" t="s">
        <v>171</v>
      </c>
      <c r="D142" s="216" t="s">
        <v>132</v>
      </c>
      <c r="E142" s="217" t="s">
        <v>432</v>
      </c>
      <c r="F142" s="218" t="s">
        <v>433</v>
      </c>
      <c r="G142" s="219" t="s">
        <v>156</v>
      </c>
      <c r="H142" s="220">
        <v>148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171</v>
      </c>
      <c r="AT142" s="228" t="s">
        <v>132</v>
      </c>
      <c r="AU142" s="228" t="s">
        <v>82</v>
      </c>
      <c r="AY142" s="14" t="s">
        <v>130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80</v>
      </c>
      <c r="BK142" s="229">
        <f>ROUND(I142*H142,2)</f>
        <v>0</v>
      </c>
      <c r="BL142" s="14" t="s">
        <v>171</v>
      </c>
      <c r="BM142" s="228" t="s">
        <v>174</v>
      </c>
    </row>
    <row r="143" spans="1:65" s="2" customFormat="1" ht="24.15" customHeight="1">
      <c r="A143" s="35"/>
      <c r="B143" s="36"/>
      <c r="C143" s="216" t="s">
        <v>175</v>
      </c>
      <c r="D143" s="216" t="s">
        <v>132</v>
      </c>
      <c r="E143" s="217" t="s">
        <v>434</v>
      </c>
      <c r="F143" s="218" t="s">
        <v>435</v>
      </c>
      <c r="G143" s="219" t="s">
        <v>143</v>
      </c>
      <c r="H143" s="220">
        <v>0.837</v>
      </c>
      <c r="I143" s="221"/>
      <c r="J143" s="222">
        <f>ROUND(I143*H143,2)</f>
        <v>0</v>
      </c>
      <c r="K143" s="223"/>
      <c r="L143" s="41"/>
      <c r="M143" s="246" t="s">
        <v>1</v>
      </c>
      <c r="N143" s="247" t="s">
        <v>38</v>
      </c>
      <c r="O143" s="24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171</v>
      </c>
      <c r="AT143" s="228" t="s">
        <v>132</v>
      </c>
      <c r="AU143" s="228" t="s">
        <v>82</v>
      </c>
      <c r="AY143" s="14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80</v>
      </c>
      <c r="BK143" s="229">
        <f>ROUND(I143*H143,2)</f>
        <v>0</v>
      </c>
      <c r="BL143" s="14" t="s">
        <v>171</v>
      </c>
      <c r="BM143" s="228" t="s">
        <v>204</v>
      </c>
    </row>
    <row r="144" spans="1:31" s="2" customFormat="1" ht="6.95" customHeight="1">
      <c r="A144" s="35"/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41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password="CC17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82</v>
      </c>
    </row>
    <row r="4" spans="2:46" s="1" customFormat="1" ht="24.95" customHeight="1">
      <c r="B4" s="17"/>
      <c r="D4" s="135" t="s">
        <v>98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Kopie - VOŠ Benešov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99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436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ROUND((SUM(BE125:BE151)),2)</f>
        <v>0</v>
      </c>
      <c r="G33" s="35"/>
      <c r="H33" s="35"/>
      <c r="I33" s="152">
        <v>0.21</v>
      </c>
      <c r="J33" s="151">
        <f>ROUND(((SUM(BE125:BE151))*I33),2)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ROUND((SUM(BF125:BF151)),2)</f>
        <v>0</v>
      </c>
      <c r="G34" s="35"/>
      <c r="H34" s="35"/>
      <c r="I34" s="152">
        <v>0.15</v>
      </c>
      <c r="J34" s="151">
        <f>ROUND(((SUM(BF125:BF151))*I34),2)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ROUND((SUM(BG125:BG151)),2)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ROUND((SUM(BH125:BH151)),2)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ROUND((SUM(BI125:BI151)),2)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101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Kopie - VOŠ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99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06 - VRN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102</v>
      </c>
      <c r="D94" s="173"/>
      <c r="E94" s="173"/>
      <c r="F94" s="173"/>
      <c r="G94" s="173"/>
      <c r="H94" s="173"/>
      <c r="I94" s="173"/>
      <c r="J94" s="174" t="s">
        <v>103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104</v>
      </c>
      <c r="D96" s="37"/>
      <c r="E96" s="37"/>
      <c r="F96" s="37"/>
      <c r="G96" s="37"/>
      <c r="H96" s="37"/>
      <c r="I96" s="37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105</v>
      </c>
    </row>
    <row r="97" spans="1:31" s="9" customFormat="1" ht="24.95" customHeight="1">
      <c r="A97" s="9"/>
      <c r="B97" s="176"/>
      <c r="C97" s="177"/>
      <c r="D97" s="178" t="s">
        <v>437</v>
      </c>
      <c r="E97" s="179"/>
      <c r="F97" s="179"/>
      <c r="G97" s="179"/>
      <c r="H97" s="179"/>
      <c r="I97" s="179"/>
      <c r="J97" s="180">
        <f>J126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438</v>
      </c>
      <c r="E98" s="185"/>
      <c r="F98" s="185"/>
      <c r="G98" s="185"/>
      <c r="H98" s="185"/>
      <c r="I98" s="185"/>
      <c r="J98" s="186">
        <f>J127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439</v>
      </c>
      <c r="E99" s="185"/>
      <c r="F99" s="185"/>
      <c r="G99" s="185"/>
      <c r="H99" s="185"/>
      <c r="I99" s="185"/>
      <c r="J99" s="186">
        <f>J129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440</v>
      </c>
      <c r="E100" s="185"/>
      <c r="F100" s="185"/>
      <c r="G100" s="185"/>
      <c r="H100" s="185"/>
      <c r="I100" s="185"/>
      <c r="J100" s="186">
        <f>J131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441</v>
      </c>
      <c r="E101" s="185"/>
      <c r="F101" s="185"/>
      <c r="G101" s="185"/>
      <c r="H101" s="185"/>
      <c r="I101" s="185"/>
      <c r="J101" s="186">
        <f>J135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442</v>
      </c>
      <c r="E102" s="185"/>
      <c r="F102" s="185"/>
      <c r="G102" s="185"/>
      <c r="H102" s="185"/>
      <c r="I102" s="185"/>
      <c r="J102" s="186">
        <f>J142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443</v>
      </c>
      <c r="E103" s="185"/>
      <c r="F103" s="185"/>
      <c r="G103" s="185"/>
      <c r="H103" s="185"/>
      <c r="I103" s="185"/>
      <c r="J103" s="186">
        <f>J145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444</v>
      </c>
      <c r="E104" s="185"/>
      <c r="F104" s="185"/>
      <c r="G104" s="185"/>
      <c r="H104" s="185"/>
      <c r="I104" s="185"/>
      <c r="J104" s="186">
        <f>J147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445</v>
      </c>
      <c r="E105" s="185"/>
      <c r="F105" s="185"/>
      <c r="G105" s="185"/>
      <c r="H105" s="185"/>
      <c r="I105" s="185"/>
      <c r="J105" s="186">
        <f>J149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115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71" t="str">
        <f>E7</f>
        <v>Kopie - VOŠ Benešov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99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06 - VRN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29" t="s">
        <v>22</v>
      </c>
      <c r="J119" s="76" t="str">
        <f>IF(J12="","",J12)</f>
        <v>16. 5. 2022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29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8"/>
      <c r="B124" s="189"/>
      <c r="C124" s="190" t="s">
        <v>116</v>
      </c>
      <c r="D124" s="191" t="s">
        <v>58</v>
      </c>
      <c r="E124" s="191" t="s">
        <v>54</v>
      </c>
      <c r="F124" s="191" t="s">
        <v>55</v>
      </c>
      <c r="G124" s="191" t="s">
        <v>117</v>
      </c>
      <c r="H124" s="191" t="s">
        <v>118</v>
      </c>
      <c r="I124" s="191" t="s">
        <v>119</v>
      </c>
      <c r="J124" s="192" t="s">
        <v>103</v>
      </c>
      <c r="K124" s="193" t="s">
        <v>120</v>
      </c>
      <c r="L124" s="194"/>
      <c r="M124" s="97" t="s">
        <v>1</v>
      </c>
      <c r="N124" s="98" t="s">
        <v>37</v>
      </c>
      <c r="O124" s="98" t="s">
        <v>121</v>
      </c>
      <c r="P124" s="98" t="s">
        <v>122</v>
      </c>
      <c r="Q124" s="98" t="s">
        <v>123</v>
      </c>
      <c r="R124" s="98" t="s">
        <v>124</v>
      </c>
      <c r="S124" s="98" t="s">
        <v>125</v>
      </c>
      <c r="T124" s="99" t="s">
        <v>126</v>
      </c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</row>
    <row r="125" spans="1:63" s="2" customFormat="1" ht="22.8" customHeight="1">
      <c r="A125" s="35"/>
      <c r="B125" s="36"/>
      <c r="C125" s="104" t="s">
        <v>127</v>
      </c>
      <c r="D125" s="37"/>
      <c r="E125" s="37"/>
      <c r="F125" s="37"/>
      <c r="G125" s="37"/>
      <c r="H125" s="37"/>
      <c r="I125" s="37"/>
      <c r="J125" s="195">
        <f>BK125</f>
        <v>0</v>
      </c>
      <c r="K125" s="37"/>
      <c r="L125" s="41"/>
      <c r="M125" s="100"/>
      <c r="N125" s="196"/>
      <c r="O125" s="101"/>
      <c r="P125" s="197">
        <f>P126</f>
        <v>0</v>
      </c>
      <c r="Q125" s="101"/>
      <c r="R125" s="197">
        <f>R126</f>
        <v>0</v>
      </c>
      <c r="S125" s="101"/>
      <c r="T125" s="198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105</v>
      </c>
      <c r="BK125" s="199">
        <f>BK126</f>
        <v>0</v>
      </c>
    </row>
    <row r="126" spans="1:63" s="12" customFormat="1" ht="25.9" customHeight="1">
      <c r="A126" s="12"/>
      <c r="B126" s="200"/>
      <c r="C126" s="201"/>
      <c r="D126" s="202" t="s">
        <v>72</v>
      </c>
      <c r="E126" s="203" t="s">
        <v>96</v>
      </c>
      <c r="F126" s="203" t="s">
        <v>446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P127+P129+P131+P135+P142+P145+P147+P149</f>
        <v>0</v>
      </c>
      <c r="Q126" s="208"/>
      <c r="R126" s="209">
        <f>R127+R129+R131+R135+R142+R145+R147+R149</f>
        <v>0</v>
      </c>
      <c r="S126" s="208"/>
      <c r="T126" s="210">
        <f>T127+T129+T131+T135+T142+T145+T147+T149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148</v>
      </c>
      <c r="AT126" s="212" t="s">
        <v>72</v>
      </c>
      <c r="AU126" s="212" t="s">
        <v>73</v>
      </c>
      <c r="AY126" s="211" t="s">
        <v>130</v>
      </c>
      <c r="BK126" s="213">
        <f>BK127+BK129+BK131+BK135+BK142+BK145+BK147+BK149</f>
        <v>0</v>
      </c>
    </row>
    <row r="127" spans="1:63" s="12" customFormat="1" ht="22.8" customHeight="1">
      <c r="A127" s="12"/>
      <c r="B127" s="200"/>
      <c r="C127" s="201"/>
      <c r="D127" s="202" t="s">
        <v>72</v>
      </c>
      <c r="E127" s="214" t="s">
        <v>447</v>
      </c>
      <c r="F127" s="214" t="s">
        <v>448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P128</f>
        <v>0</v>
      </c>
      <c r="Q127" s="208"/>
      <c r="R127" s="209">
        <f>R128</f>
        <v>0</v>
      </c>
      <c r="S127" s="208"/>
      <c r="T127" s="21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148</v>
      </c>
      <c r="AT127" s="212" t="s">
        <v>72</v>
      </c>
      <c r="AU127" s="212" t="s">
        <v>80</v>
      </c>
      <c r="AY127" s="211" t="s">
        <v>130</v>
      </c>
      <c r="BK127" s="213">
        <f>BK128</f>
        <v>0</v>
      </c>
    </row>
    <row r="128" spans="1:65" s="2" customFormat="1" ht="16.5" customHeight="1">
      <c r="A128" s="35"/>
      <c r="B128" s="36"/>
      <c r="C128" s="216" t="s">
        <v>80</v>
      </c>
      <c r="D128" s="216" t="s">
        <v>132</v>
      </c>
      <c r="E128" s="217" t="s">
        <v>449</v>
      </c>
      <c r="F128" s="218" t="s">
        <v>450</v>
      </c>
      <c r="G128" s="219" t="s">
        <v>451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136</v>
      </c>
      <c r="AT128" s="228" t="s">
        <v>132</v>
      </c>
      <c r="AU128" s="228" t="s">
        <v>82</v>
      </c>
      <c r="AY128" s="14" t="s">
        <v>130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80</v>
      </c>
      <c r="BK128" s="229">
        <f>ROUND(I128*H128,2)</f>
        <v>0</v>
      </c>
      <c r="BL128" s="14" t="s">
        <v>136</v>
      </c>
      <c r="BM128" s="228" t="s">
        <v>82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452</v>
      </c>
      <c r="F129" s="214" t="s">
        <v>453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P130</f>
        <v>0</v>
      </c>
      <c r="Q129" s="208"/>
      <c r="R129" s="209">
        <f>R130</f>
        <v>0</v>
      </c>
      <c r="S129" s="208"/>
      <c r="T129" s="21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148</v>
      </c>
      <c r="AT129" s="212" t="s">
        <v>72</v>
      </c>
      <c r="AU129" s="212" t="s">
        <v>80</v>
      </c>
      <c r="AY129" s="211" t="s">
        <v>130</v>
      </c>
      <c r="BK129" s="213">
        <f>BK130</f>
        <v>0</v>
      </c>
    </row>
    <row r="130" spans="1:65" s="2" customFormat="1" ht="16.5" customHeight="1">
      <c r="A130" s="35"/>
      <c r="B130" s="36"/>
      <c r="C130" s="216" t="s">
        <v>82</v>
      </c>
      <c r="D130" s="216" t="s">
        <v>132</v>
      </c>
      <c r="E130" s="217" t="s">
        <v>454</v>
      </c>
      <c r="F130" s="218" t="s">
        <v>453</v>
      </c>
      <c r="G130" s="219" t="s">
        <v>451</v>
      </c>
      <c r="H130" s="220">
        <v>1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136</v>
      </c>
      <c r="AT130" s="228" t="s">
        <v>132</v>
      </c>
      <c r="AU130" s="228" t="s">
        <v>82</v>
      </c>
      <c r="AY130" s="14" t="s">
        <v>130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80</v>
      </c>
      <c r="BK130" s="229">
        <f>ROUND(I130*H130,2)</f>
        <v>0</v>
      </c>
      <c r="BL130" s="14" t="s">
        <v>136</v>
      </c>
      <c r="BM130" s="228" t="s">
        <v>136</v>
      </c>
    </row>
    <row r="131" spans="1:63" s="12" customFormat="1" ht="22.8" customHeight="1">
      <c r="A131" s="12"/>
      <c r="B131" s="200"/>
      <c r="C131" s="201"/>
      <c r="D131" s="202" t="s">
        <v>72</v>
      </c>
      <c r="E131" s="214" t="s">
        <v>455</v>
      </c>
      <c r="F131" s="214" t="s">
        <v>456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SUM(P132:P134)</f>
        <v>0</v>
      </c>
      <c r="Q131" s="208"/>
      <c r="R131" s="209">
        <f>SUM(R132:R134)</f>
        <v>0</v>
      </c>
      <c r="S131" s="208"/>
      <c r="T131" s="21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148</v>
      </c>
      <c r="AT131" s="212" t="s">
        <v>72</v>
      </c>
      <c r="AU131" s="212" t="s">
        <v>80</v>
      </c>
      <c r="AY131" s="211" t="s">
        <v>130</v>
      </c>
      <c r="BK131" s="213">
        <f>SUM(BK132:BK134)</f>
        <v>0</v>
      </c>
    </row>
    <row r="132" spans="1:65" s="2" customFormat="1" ht="16.5" customHeight="1">
      <c r="A132" s="35"/>
      <c r="B132" s="36"/>
      <c r="C132" s="216" t="s">
        <v>139</v>
      </c>
      <c r="D132" s="216" t="s">
        <v>132</v>
      </c>
      <c r="E132" s="217" t="s">
        <v>457</v>
      </c>
      <c r="F132" s="218" t="s">
        <v>456</v>
      </c>
      <c r="G132" s="219" t="s">
        <v>451</v>
      </c>
      <c r="H132" s="220">
        <v>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136</v>
      </c>
      <c r="AT132" s="228" t="s">
        <v>132</v>
      </c>
      <c r="AU132" s="228" t="s">
        <v>82</v>
      </c>
      <c r="AY132" s="14" t="s">
        <v>130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80</v>
      </c>
      <c r="BK132" s="229">
        <f>ROUND(I132*H132,2)</f>
        <v>0</v>
      </c>
      <c r="BL132" s="14" t="s">
        <v>136</v>
      </c>
      <c r="BM132" s="228" t="s">
        <v>145</v>
      </c>
    </row>
    <row r="133" spans="1:65" s="2" customFormat="1" ht="16.5" customHeight="1">
      <c r="A133" s="35"/>
      <c r="B133" s="36"/>
      <c r="C133" s="216" t="s">
        <v>136</v>
      </c>
      <c r="D133" s="216" t="s">
        <v>132</v>
      </c>
      <c r="E133" s="217" t="s">
        <v>458</v>
      </c>
      <c r="F133" s="218" t="s">
        <v>459</v>
      </c>
      <c r="G133" s="219" t="s">
        <v>451</v>
      </c>
      <c r="H133" s="220">
        <v>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136</v>
      </c>
      <c r="AT133" s="228" t="s">
        <v>132</v>
      </c>
      <c r="AU133" s="228" t="s">
        <v>82</v>
      </c>
      <c r="AY133" s="14" t="s">
        <v>130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80</v>
      </c>
      <c r="BK133" s="229">
        <f>ROUND(I133*H133,2)</f>
        <v>0</v>
      </c>
      <c r="BL133" s="14" t="s">
        <v>136</v>
      </c>
      <c r="BM133" s="228" t="s">
        <v>144</v>
      </c>
    </row>
    <row r="134" spans="1:65" s="2" customFormat="1" ht="16.5" customHeight="1">
      <c r="A134" s="35"/>
      <c r="B134" s="36"/>
      <c r="C134" s="216" t="s">
        <v>148</v>
      </c>
      <c r="D134" s="216" t="s">
        <v>132</v>
      </c>
      <c r="E134" s="217" t="s">
        <v>460</v>
      </c>
      <c r="F134" s="218" t="s">
        <v>461</v>
      </c>
      <c r="G134" s="219" t="s">
        <v>451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136</v>
      </c>
      <c r="AT134" s="228" t="s">
        <v>132</v>
      </c>
      <c r="AU134" s="228" t="s">
        <v>82</v>
      </c>
      <c r="AY134" s="14" t="s">
        <v>130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80</v>
      </c>
      <c r="BK134" s="229">
        <f>ROUND(I134*H134,2)</f>
        <v>0</v>
      </c>
      <c r="BL134" s="14" t="s">
        <v>136</v>
      </c>
      <c r="BM134" s="228" t="s">
        <v>151</v>
      </c>
    </row>
    <row r="135" spans="1:63" s="12" customFormat="1" ht="22.8" customHeight="1">
      <c r="A135" s="12"/>
      <c r="B135" s="200"/>
      <c r="C135" s="201"/>
      <c r="D135" s="202" t="s">
        <v>72</v>
      </c>
      <c r="E135" s="214" t="s">
        <v>462</v>
      </c>
      <c r="F135" s="214" t="s">
        <v>463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SUM(P136:P141)</f>
        <v>0</v>
      </c>
      <c r="Q135" s="208"/>
      <c r="R135" s="209">
        <f>SUM(R136:R141)</f>
        <v>0</v>
      </c>
      <c r="S135" s="208"/>
      <c r="T135" s="210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148</v>
      </c>
      <c r="AT135" s="212" t="s">
        <v>72</v>
      </c>
      <c r="AU135" s="212" t="s">
        <v>80</v>
      </c>
      <c r="AY135" s="211" t="s">
        <v>130</v>
      </c>
      <c r="BK135" s="213">
        <f>SUM(BK136:BK141)</f>
        <v>0</v>
      </c>
    </row>
    <row r="136" spans="1:65" s="2" customFormat="1" ht="16.5" customHeight="1">
      <c r="A136" s="35"/>
      <c r="B136" s="36"/>
      <c r="C136" s="216" t="s">
        <v>145</v>
      </c>
      <c r="D136" s="216" t="s">
        <v>132</v>
      </c>
      <c r="E136" s="217" t="s">
        <v>464</v>
      </c>
      <c r="F136" s="218" t="s">
        <v>463</v>
      </c>
      <c r="G136" s="219" t="s">
        <v>451</v>
      </c>
      <c r="H136" s="220">
        <v>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136</v>
      </c>
      <c r="AT136" s="228" t="s">
        <v>132</v>
      </c>
      <c r="AU136" s="228" t="s">
        <v>82</v>
      </c>
      <c r="AY136" s="14" t="s">
        <v>130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80</v>
      </c>
      <c r="BK136" s="229">
        <f>ROUND(I136*H136,2)</f>
        <v>0</v>
      </c>
      <c r="BL136" s="14" t="s">
        <v>136</v>
      </c>
      <c r="BM136" s="228" t="s">
        <v>157</v>
      </c>
    </row>
    <row r="137" spans="1:65" s="2" customFormat="1" ht="16.5" customHeight="1">
      <c r="A137" s="35"/>
      <c r="B137" s="36"/>
      <c r="C137" s="216" t="s">
        <v>160</v>
      </c>
      <c r="D137" s="216" t="s">
        <v>132</v>
      </c>
      <c r="E137" s="217" t="s">
        <v>465</v>
      </c>
      <c r="F137" s="218" t="s">
        <v>466</v>
      </c>
      <c r="G137" s="219" t="s">
        <v>451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136</v>
      </c>
      <c r="AT137" s="228" t="s">
        <v>132</v>
      </c>
      <c r="AU137" s="228" t="s">
        <v>82</v>
      </c>
      <c r="AY137" s="14" t="s">
        <v>130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80</v>
      </c>
      <c r="BK137" s="229">
        <f>ROUND(I137*H137,2)</f>
        <v>0</v>
      </c>
      <c r="BL137" s="14" t="s">
        <v>136</v>
      </c>
      <c r="BM137" s="228" t="s">
        <v>163</v>
      </c>
    </row>
    <row r="138" spans="1:65" s="2" customFormat="1" ht="16.5" customHeight="1">
      <c r="A138" s="35"/>
      <c r="B138" s="36"/>
      <c r="C138" s="216" t="s">
        <v>144</v>
      </c>
      <c r="D138" s="216" t="s">
        <v>132</v>
      </c>
      <c r="E138" s="217" t="s">
        <v>467</v>
      </c>
      <c r="F138" s="218" t="s">
        <v>468</v>
      </c>
      <c r="G138" s="219" t="s">
        <v>451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136</v>
      </c>
      <c r="AT138" s="228" t="s">
        <v>132</v>
      </c>
      <c r="AU138" s="228" t="s">
        <v>82</v>
      </c>
      <c r="AY138" s="14" t="s">
        <v>130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80</v>
      </c>
      <c r="BK138" s="229">
        <f>ROUND(I138*H138,2)</f>
        <v>0</v>
      </c>
      <c r="BL138" s="14" t="s">
        <v>136</v>
      </c>
      <c r="BM138" s="228" t="s">
        <v>171</v>
      </c>
    </row>
    <row r="139" spans="1:65" s="2" customFormat="1" ht="16.5" customHeight="1">
      <c r="A139" s="35"/>
      <c r="B139" s="36"/>
      <c r="C139" s="216" t="s">
        <v>152</v>
      </c>
      <c r="D139" s="216" t="s">
        <v>132</v>
      </c>
      <c r="E139" s="217" t="s">
        <v>469</v>
      </c>
      <c r="F139" s="218" t="s">
        <v>470</v>
      </c>
      <c r="G139" s="219" t="s">
        <v>451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136</v>
      </c>
      <c r="AT139" s="228" t="s">
        <v>132</v>
      </c>
      <c r="AU139" s="228" t="s">
        <v>82</v>
      </c>
      <c r="AY139" s="14" t="s">
        <v>130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80</v>
      </c>
      <c r="BK139" s="229">
        <f>ROUND(I139*H139,2)</f>
        <v>0</v>
      </c>
      <c r="BL139" s="14" t="s">
        <v>136</v>
      </c>
      <c r="BM139" s="228" t="s">
        <v>175</v>
      </c>
    </row>
    <row r="140" spans="1:65" s="2" customFormat="1" ht="16.5" customHeight="1">
      <c r="A140" s="35"/>
      <c r="B140" s="36"/>
      <c r="C140" s="216" t="s">
        <v>151</v>
      </c>
      <c r="D140" s="216" t="s">
        <v>132</v>
      </c>
      <c r="E140" s="217" t="s">
        <v>471</v>
      </c>
      <c r="F140" s="218" t="s">
        <v>472</v>
      </c>
      <c r="G140" s="219" t="s">
        <v>451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136</v>
      </c>
      <c r="AT140" s="228" t="s">
        <v>132</v>
      </c>
      <c r="AU140" s="228" t="s">
        <v>82</v>
      </c>
      <c r="AY140" s="14" t="s">
        <v>130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80</v>
      </c>
      <c r="BK140" s="229">
        <f>ROUND(I140*H140,2)</f>
        <v>0</v>
      </c>
      <c r="BL140" s="14" t="s">
        <v>136</v>
      </c>
      <c r="BM140" s="228" t="s">
        <v>178</v>
      </c>
    </row>
    <row r="141" spans="1:65" s="2" customFormat="1" ht="16.5" customHeight="1">
      <c r="A141" s="35"/>
      <c r="B141" s="36"/>
      <c r="C141" s="216" t="s">
        <v>179</v>
      </c>
      <c r="D141" s="216" t="s">
        <v>132</v>
      </c>
      <c r="E141" s="217" t="s">
        <v>473</v>
      </c>
      <c r="F141" s="218" t="s">
        <v>474</v>
      </c>
      <c r="G141" s="219" t="s">
        <v>451</v>
      </c>
      <c r="H141" s="220">
        <v>1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136</v>
      </c>
      <c r="AT141" s="228" t="s">
        <v>132</v>
      </c>
      <c r="AU141" s="228" t="s">
        <v>82</v>
      </c>
      <c r="AY141" s="14" t="s">
        <v>130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80</v>
      </c>
      <c r="BK141" s="229">
        <f>ROUND(I141*H141,2)</f>
        <v>0</v>
      </c>
      <c r="BL141" s="14" t="s">
        <v>136</v>
      </c>
      <c r="BM141" s="228" t="s">
        <v>182</v>
      </c>
    </row>
    <row r="142" spans="1:63" s="12" customFormat="1" ht="22.8" customHeight="1">
      <c r="A142" s="12"/>
      <c r="B142" s="200"/>
      <c r="C142" s="201"/>
      <c r="D142" s="202" t="s">
        <v>72</v>
      </c>
      <c r="E142" s="214" t="s">
        <v>475</v>
      </c>
      <c r="F142" s="214" t="s">
        <v>476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SUM(P143:P144)</f>
        <v>0</v>
      </c>
      <c r="Q142" s="208"/>
      <c r="R142" s="209">
        <f>SUM(R143:R144)</f>
        <v>0</v>
      </c>
      <c r="S142" s="208"/>
      <c r="T142" s="21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148</v>
      </c>
      <c r="AT142" s="212" t="s">
        <v>72</v>
      </c>
      <c r="AU142" s="212" t="s">
        <v>80</v>
      </c>
      <c r="AY142" s="211" t="s">
        <v>130</v>
      </c>
      <c r="BK142" s="213">
        <f>SUM(BK143:BK144)</f>
        <v>0</v>
      </c>
    </row>
    <row r="143" spans="1:65" s="2" customFormat="1" ht="16.5" customHeight="1">
      <c r="A143" s="35"/>
      <c r="B143" s="36"/>
      <c r="C143" s="216" t="s">
        <v>157</v>
      </c>
      <c r="D143" s="216" t="s">
        <v>132</v>
      </c>
      <c r="E143" s="217" t="s">
        <v>477</v>
      </c>
      <c r="F143" s="218" t="s">
        <v>476</v>
      </c>
      <c r="G143" s="219" t="s">
        <v>451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136</v>
      </c>
      <c r="AT143" s="228" t="s">
        <v>132</v>
      </c>
      <c r="AU143" s="228" t="s">
        <v>82</v>
      </c>
      <c r="AY143" s="14" t="s">
        <v>130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80</v>
      </c>
      <c r="BK143" s="229">
        <f>ROUND(I143*H143,2)</f>
        <v>0</v>
      </c>
      <c r="BL143" s="14" t="s">
        <v>136</v>
      </c>
      <c r="BM143" s="228" t="s">
        <v>185</v>
      </c>
    </row>
    <row r="144" spans="1:65" s="2" customFormat="1" ht="16.5" customHeight="1">
      <c r="A144" s="35"/>
      <c r="B144" s="36"/>
      <c r="C144" s="216" t="s">
        <v>186</v>
      </c>
      <c r="D144" s="216" t="s">
        <v>132</v>
      </c>
      <c r="E144" s="217" t="s">
        <v>478</v>
      </c>
      <c r="F144" s="218" t="s">
        <v>479</v>
      </c>
      <c r="G144" s="219" t="s">
        <v>451</v>
      </c>
      <c r="H144" s="220">
        <v>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136</v>
      </c>
      <c r="AT144" s="228" t="s">
        <v>132</v>
      </c>
      <c r="AU144" s="228" t="s">
        <v>82</v>
      </c>
      <c r="AY144" s="14" t="s">
        <v>130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80</v>
      </c>
      <c r="BK144" s="229">
        <f>ROUND(I144*H144,2)</f>
        <v>0</v>
      </c>
      <c r="BL144" s="14" t="s">
        <v>136</v>
      </c>
      <c r="BM144" s="228" t="s">
        <v>189</v>
      </c>
    </row>
    <row r="145" spans="1:63" s="12" customFormat="1" ht="22.8" customHeight="1">
      <c r="A145" s="12"/>
      <c r="B145" s="200"/>
      <c r="C145" s="201"/>
      <c r="D145" s="202" t="s">
        <v>72</v>
      </c>
      <c r="E145" s="214" t="s">
        <v>480</v>
      </c>
      <c r="F145" s="214" t="s">
        <v>481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P146</f>
        <v>0</v>
      </c>
      <c r="Q145" s="208"/>
      <c r="R145" s="209">
        <f>R146</f>
        <v>0</v>
      </c>
      <c r="S145" s="208"/>
      <c r="T145" s="21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148</v>
      </c>
      <c r="AT145" s="212" t="s">
        <v>72</v>
      </c>
      <c r="AU145" s="212" t="s">
        <v>80</v>
      </c>
      <c r="AY145" s="211" t="s">
        <v>130</v>
      </c>
      <c r="BK145" s="213">
        <f>BK146</f>
        <v>0</v>
      </c>
    </row>
    <row r="146" spans="1:65" s="2" customFormat="1" ht="16.5" customHeight="1">
      <c r="A146" s="35"/>
      <c r="B146" s="36"/>
      <c r="C146" s="216" t="s">
        <v>163</v>
      </c>
      <c r="D146" s="216" t="s">
        <v>132</v>
      </c>
      <c r="E146" s="217" t="s">
        <v>482</v>
      </c>
      <c r="F146" s="218" t="s">
        <v>481</v>
      </c>
      <c r="G146" s="219" t="s">
        <v>451</v>
      </c>
      <c r="H146" s="220">
        <v>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136</v>
      </c>
      <c r="AT146" s="228" t="s">
        <v>132</v>
      </c>
      <c r="AU146" s="228" t="s">
        <v>82</v>
      </c>
      <c r="AY146" s="14" t="s">
        <v>130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80</v>
      </c>
      <c r="BK146" s="229">
        <f>ROUND(I146*H146,2)</f>
        <v>0</v>
      </c>
      <c r="BL146" s="14" t="s">
        <v>136</v>
      </c>
      <c r="BM146" s="228" t="s">
        <v>194</v>
      </c>
    </row>
    <row r="147" spans="1:63" s="12" customFormat="1" ht="22.8" customHeight="1">
      <c r="A147" s="12"/>
      <c r="B147" s="200"/>
      <c r="C147" s="201"/>
      <c r="D147" s="202" t="s">
        <v>72</v>
      </c>
      <c r="E147" s="214" t="s">
        <v>483</v>
      </c>
      <c r="F147" s="214" t="s">
        <v>484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P148</f>
        <v>0</v>
      </c>
      <c r="Q147" s="208"/>
      <c r="R147" s="209">
        <f>R148</f>
        <v>0</v>
      </c>
      <c r="S147" s="208"/>
      <c r="T147" s="21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148</v>
      </c>
      <c r="AT147" s="212" t="s">
        <v>72</v>
      </c>
      <c r="AU147" s="212" t="s">
        <v>80</v>
      </c>
      <c r="AY147" s="211" t="s">
        <v>130</v>
      </c>
      <c r="BK147" s="213">
        <f>BK148</f>
        <v>0</v>
      </c>
    </row>
    <row r="148" spans="1:65" s="2" customFormat="1" ht="16.5" customHeight="1">
      <c r="A148" s="35"/>
      <c r="B148" s="36"/>
      <c r="C148" s="216" t="s">
        <v>8</v>
      </c>
      <c r="D148" s="216" t="s">
        <v>132</v>
      </c>
      <c r="E148" s="217" t="s">
        <v>485</v>
      </c>
      <c r="F148" s="218" t="s">
        <v>486</v>
      </c>
      <c r="G148" s="219" t="s">
        <v>451</v>
      </c>
      <c r="H148" s="220">
        <v>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136</v>
      </c>
      <c r="AT148" s="228" t="s">
        <v>132</v>
      </c>
      <c r="AU148" s="228" t="s">
        <v>82</v>
      </c>
      <c r="AY148" s="14" t="s">
        <v>130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80</v>
      </c>
      <c r="BK148" s="229">
        <f>ROUND(I148*H148,2)</f>
        <v>0</v>
      </c>
      <c r="BL148" s="14" t="s">
        <v>136</v>
      </c>
      <c r="BM148" s="228" t="s">
        <v>197</v>
      </c>
    </row>
    <row r="149" spans="1:63" s="12" customFormat="1" ht="22.8" customHeight="1">
      <c r="A149" s="12"/>
      <c r="B149" s="200"/>
      <c r="C149" s="201"/>
      <c r="D149" s="202" t="s">
        <v>72</v>
      </c>
      <c r="E149" s="214" t="s">
        <v>487</v>
      </c>
      <c r="F149" s="214" t="s">
        <v>488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SUM(P150:P151)</f>
        <v>0</v>
      </c>
      <c r="Q149" s="208"/>
      <c r="R149" s="209">
        <f>SUM(R150:R151)</f>
        <v>0</v>
      </c>
      <c r="S149" s="208"/>
      <c r="T149" s="210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1" t="s">
        <v>148</v>
      </c>
      <c r="AT149" s="212" t="s">
        <v>72</v>
      </c>
      <c r="AU149" s="212" t="s">
        <v>80</v>
      </c>
      <c r="AY149" s="211" t="s">
        <v>130</v>
      </c>
      <c r="BK149" s="213">
        <f>SUM(BK150:BK151)</f>
        <v>0</v>
      </c>
    </row>
    <row r="150" spans="1:65" s="2" customFormat="1" ht="16.5" customHeight="1">
      <c r="A150" s="35"/>
      <c r="B150" s="36"/>
      <c r="C150" s="216" t="s">
        <v>171</v>
      </c>
      <c r="D150" s="216" t="s">
        <v>132</v>
      </c>
      <c r="E150" s="217" t="s">
        <v>489</v>
      </c>
      <c r="F150" s="218" t="s">
        <v>488</v>
      </c>
      <c r="G150" s="219" t="s">
        <v>451</v>
      </c>
      <c r="H150" s="220">
        <v>1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136</v>
      </c>
      <c r="AT150" s="228" t="s">
        <v>132</v>
      </c>
      <c r="AU150" s="228" t="s">
        <v>82</v>
      </c>
      <c r="AY150" s="14" t="s">
        <v>130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80</v>
      </c>
      <c r="BK150" s="229">
        <f>ROUND(I150*H150,2)</f>
        <v>0</v>
      </c>
      <c r="BL150" s="14" t="s">
        <v>136</v>
      </c>
      <c r="BM150" s="228" t="s">
        <v>174</v>
      </c>
    </row>
    <row r="151" spans="1:65" s="2" customFormat="1" ht="16.5" customHeight="1">
      <c r="A151" s="35"/>
      <c r="B151" s="36"/>
      <c r="C151" s="216" t="s">
        <v>201</v>
      </c>
      <c r="D151" s="216" t="s">
        <v>132</v>
      </c>
      <c r="E151" s="217" t="s">
        <v>490</v>
      </c>
      <c r="F151" s="218" t="s">
        <v>491</v>
      </c>
      <c r="G151" s="219" t="s">
        <v>451</v>
      </c>
      <c r="H151" s="220">
        <v>1</v>
      </c>
      <c r="I151" s="221"/>
      <c r="J151" s="222">
        <f>ROUND(I151*H151,2)</f>
        <v>0</v>
      </c>
      <c r="K151" s="223"/>
      <c r="L151" s="41"/>
      <c r="M151" s="246" t="s">
        <v>1</v>
      </c>
      <c r="N151" s="247" t="s">
        <v>38</v>
      </c>
      <c r="O151" s="24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136</v>
      </c>
      <c r="AT151" s="228" t="s">
        <v>132</v>
      </c>
      <c r="AU151" s="228" t="s">
        <v>82</v>
      </c>
      <c r="AY151" s="14" t="s">
        <v>130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80</v>
      </c>
      <c r="BK151" s="229">
        <f>ROUND(I151*H151,2)</f>
        <v>0</v>
      </c>
      <c r="BL151" s="14" t="s">
        <v>136</v>
      </c>
      <c r="BM151" s="228" t="s">
        <v>204</v>
      </c>
    </row>
    <row r="152" spans="1:31" s="2" customFormat="1" ht="6.95" customHeight="1">
      <c r="A152" s="35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password="CC17" sheet="1" objects="1" scenarios="1" formatColumns="0" formatRows="0" autoFilter="0"/>
  <autoFilter ref="C124:K15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DESKTOP-PHAMV49\petrw</dc:creator>
  <cp:keywords/>
  <dc:description/>
  <cp:lastModifiedBy>DESKTOP-PHAMV49\petrw</cp:lastModifiedBy>
  <dcterms:created xsi:type="dcterms:W3CDTF">2023-06-23T12:53:21Z</dcterms:created>
  <dcterms:modified xsi:type="dcterms:W3CDTF">2023-06-23T12:53:30Z</dcterms:modified>
  <cp:category/>
  <cp:version/>
  <cp:contentType/>
  <cp:contentStatus/>
</cp:coreProperties>
</file>